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62432a04ba164/Development/Apollo/Latest/Demo3/Models/"/>
    </mc:Choice>
  </mc:AlternateContent>
  <xr:revisionPtr revIDLastSave="679" documentId="8_{9BCB1CDF-A2D9-4D9D-9B38-F22EDB8B0CE5}" xr6:coauthVersionLast="47" xr6:coauthVersionMax="47" xr10:uidLastSave="{694271CF-3D3F-4A54-A300-99BB90EC5171}"/>
  <bookViews>
    <workbookView xWindow="65220" yWindow="2610" windowWidth="6330" windowHeight="5550" tabRatio="692" xr2:uid="{00000000-000D-0000-FFFF-FFFF00000000}"/>
  </bookViews>
  <sheets>
    <sheet name="Model" sheetId="1" r:id="rId1"/>
    <sheet name="Products" sheetId="3" r:id="rId2"/>
    <sheet name="Constants" sheetId="2" r:id="rId3"/>
    <sheet name="InstanceVariables" sheetId="4" r:id="rId4"/>
    <sheet name="SingleVariables" sheetId="5" r:id="rId5"/>
    <sheet name="SeriesVariables" sheetId="6" r:id="rId6"/>
    <sheet name="TableVariables" sheetId="15" r:id="rId7"/>
    <sheet name="Functions" sheetId="14" r:id="rId8"/>
    <sheet name="Scenarios" sheetId="8" r:id="rId9"/>
    <sheet name="Conditions" sheetId="9" r:id="rId10"/>
    <sheet name="FunctionProperties" sheetId="16" r:id="rId11"/>
  </sheets>
  <definedNames>
    <definedName name="Age">Functions!$B$2:$B$949</definedName>
    <definedName name="AgeAtInception">InstanceVariables!$B$2</definedName>
    <definedName name="BEL">Functions!$J$2:$J$949</definedName>
    <definedName name="BEL_OPD">FunctionProperties!$B$2</definedName>
    <definedName name="cFemale">Constants!$B$5</definedName>
    <definedName name="cMale">Constants!$B$4</definedName>
    <definedName name="cNonSmoker">Constants!$B$3</definedName>
    <definedName name="cSmoker">Constants!$B$2</definedName>
    <definedName name="CurrentAge">InstanceVariables!$B$9</definedName>
    <definedName name="DeathBenefitsPaid">Functions!$F$2:$F$949</definedName>
    <definedName name="Deaths">Functions!$E$2:$E$949</definedName>
    <definedName name="DiscountFactor">SeriesVariables!$I$3:$I$1002</definedName>
    <definedName name="DurationInforce">InstanceVariables!$B$3</definedName>
    <definedName name="EscalatedExpense">SeriesVariables!$F$3:$F$1002</definedName>
    <definedName name="Expense">SingleVariables!$B$2</definedName>
    <definedName name="ExpensesPaid">Functions!$H$2:$H$949</definedName>
    <definedName name="Gender">InstanceVariables!$B$4</definedName>
    <definedName name="Inflation">SeriesVariables!$C$3:$C$1002</definedName>
    <definedName name="InflationFactor">SeriesVariables!$D$3:$D$1002</definedName>
    <definedName name="Juniors">Conditions!$B$2</definedName>
    <definedName name="LapseRate">SeriesVariables!$K$3:$K$1002</definedName>
    <definedName name="LapseRateFactor">SeriesVariables!$L$3:$L$1002</definedName>
    <definedName name="Lapses">Functions!$D$2:$D$949</definedName>
    <definedName name="Life">Products!$A$2</definedName>
    <definedName name="MaxT">Products!$B$2</definedName>
    <definedName name="MiddleAged">Conditions!$B$3</definedName>
    <definedName name="Model_ID">Model!$B$1</definedName>
    <definedName name="Model_Name">Model!$B$3</definedName>
    <definedName name="Model_Version">Model!$B$2</definedName>
    <definedName name="NetCF">Functions!$I$2:$I$949</definedName>
    <definedName name="PolicyHoldersInforce">Functions!$C$2:$C$949</definedName>
    <definedName name="Premium">InstanceVariables!$B$7</definedName>
    <definedName name="PremiumsReceived">Functions!$G$2:$G$949</definedName>
    <definedName name="Qx">TableVariables!$C$4:$F$104</definedName>
    <definedName name="QxFactor">TableVariables!$H$4:$K$104</definedName>
    <definedName name="QxIndex">InstanceVariables!$B$10</definedName>
    <definedName name="Seniors">Conditions!$B$4</definedName>
    <definedName name="ShockExpense">Scenarios!$A$2</definedName>
    <definedName name="ShockExpense_Expense">SingleVariables!$D$2</definedName>
    <definedName name="ShockExpense_Inflation">SeriesVariables!$Q$3:$Q$1002</definedName>
    <definedName name="ShockLapseDown">Scenarios!$A$3</definedName>
    <definedName name="ShockLapseDown_LapseRate">SeriesVariables!$R$3:$R$1002</definedName>
    <definedName name="ShockLapseUp">Scenarios!$A$4</definedName>
    <definedName name="ShockLapseUp_LapseRate">SeriesVariables!$S$3:$S$1002</definedName>
    <definedName name="ShockLongevity">Scenarios!$A$8</definedName>
    <definedName name="ShockLongevity_Qx">TableVariables!$R$4:$U$104</definedName>
    <definedName name="ShockMortality">Scenarios!$A$7</definedName>
    <definedName name="ShockMortality_Qx">TableVariables!$M$4:$P$104</definedName>
    <definedName name="ShockYieldDown">Scenarios!$A$6</definedName>
    <definedName name="ShockYieldDown_Yield">SeriesVariables!$U$3:$U$1002</definedName>
    <definedName name="ShockYieldUp">Scenarios!$A$5</definedName>
    <definedName name="ShockYieldUp_Yield">SeriesVariables!$T$3:$T$1002</definedName>
    <definedName name="Smoker">InstanceVariables!$B$5</definedName>
    <definedName name="SumAssured">InstanceVariables!$B$6</definedName>
    <definedName name="Yield">SeriesVariables!$H$3:$H$1002</definedName>
    <definedName name="YieldDown">SeriesVariables!$O$3:$O$1002</definedName>
    <definedName name="YieldUp">SeriesVariables!$N$3:$N$1002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6" l="1" a="1"/>
  <c r="I4" i="6" s="1"/>
  <c r="I5" i="6" a="1"/>
  <c r="I5" i="6"/>
  <c r="I6" i="6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12" i="6" a="1"/>
  <c r="I12" i="6"/>
  <c r="I13" i="6" a="1"/>
  <c r="I13" i="6" s="1"/>
  <c r="I14" i="6" a="1"/>
  <c r="I14" i="6" s="1"/>
  <c r="I15" i="6" a="1"/>
  <c r="I15" i="6"/>
  <c r="I16" i="6" a="1"/>
  <c r="I16" i="6"/>
  <c r="I17" i="6" a="1"/>
  <c r="I17" i="6"/>
  <c r="I18" i="6" a="1"/>
  <c r="I18" i="6" s="1"/>
  <c r="I19" i="6" a="1"/>
  <c r="I19" i="6" s="1"/>
  <c r="I20" i="6" a="1"/>
  <c r="I20" i="6" s="1"/>
  <c r="I21" i="6" a="1"/>
  <c r="I21" i="6" s="1"/>
  <c r="I22" i="6" a="1"/>
  <c r="I22" i="6"/>
  <c r="I23" i="6" a="1"/>
  <c r="I23" i="6" s="1"/>
  <c r="I24" i="6" a="1"/>
  <c r="I24" i="6" s="1"/>
  <c r="I25" i="6" a="1"/>
  <c r="I25" i="6"/>
  <c r="I26" i="6" a="1"/>
  <c r="I26" i="6" s="1"/>
  <c r="I27" i="6" a="1"/>
  <c r="I27" i="6" s="1"/>
  <c r="I28" i="6" a="1"/>
  <c r="I28" i="6" s="1"/>
  <c r="I29" i="6" a="1"/>
  <c r="I29" i="6" s="1"/>
  <c r="I30" i="6" a="1"/>
  <c r="I30" i="6" s="1"/>
  <c r="I31" i="6" a="1"/>
  <c r="I31" i="6" s="1"/>
  <c r="I32" i="6" a="1"/>
  <c r="I32" i="6"/>
  <c r="I33" i="6" a="1"/>
  <c r="I33" i="6" s="1"/>
  <c r="I34" i="6" a="1"/>
  <c r="I34" i="6" s="1"/>
  <c r="I35" i="6" a="1"/>
  <c r="I35" i="6"/>
  <c r="I36" i="6" a="1"/>
  <c r="I36" i="6" s="1"/>
  <c r="I37" i="6" a="1"/>
  <c r="I37" i="6"/>
  <c r="I38" i="6" a="1"/>
  <c r="I38" i="6" s="1"/>
  <c r="I39" i="6" a="1"/>
  <c r="I39" i="6" s="1"/>
  <c r="I40" i="6" a="1"/>
  <c r="I40" i="6" s="1"/>
  <c r="I41" i="6" a="1"/>
  <c r="I41" i="6" s="1"/>
  <c r="I42" i="6" a="1"/>
  <c r="I42" i="6"/>
  <c r="I43" i="6" a="1"/>
  <c r="I43" i="6"/>
  <c r="I44" i="6" a="1"/>
  <c r="I44" i="6" s="1"/>
  <c r="I45" i="6" a="1"/>
  <c r="I45" i="6"/>
  <c r="I46" i="6" a="1"/>
  <c r="I46" i="6" s="1"/>
  <c r="I47" i="6" a="1"/>
  <c r="I47" i="6" s="1"/>
  <c r="I48" i="6" a="1"/>
  <c r="I48" i="6" s="1"/>
  <c r="I49" i="6" a="1"/>
  <c r="I49" i="6" s="1"/>
  <c r="I50" i="6" a="1"/>
  <c r="I50" i="6" s="1"/>
  <c r="I51" i="6" a="1"/>
  <c r="I51" i="6" s="1"/>
  <c r="I52" i="6" a="1"/>
  <c r="I52" i="6"/>
  <c r="I53" i="6" a="1"/>
  <c r="I53" i="6" s="1"/>
  <c r="I54" i="6" a="1"/>
  <c r="I54" i="6" s="1"/>
  <c r="I55" i="6" a="1"/>
  <c r="I55" i="6"/>
  <c r="I56" i="6" a="1"/>
  <c r="I56" i="6"/>
  <c r="I57" i="6" a="1"/>
  <c r="I57" i="6"/>
  <c r="I58" i="6" a="1"/>
  <c r="I58" i="6" s="1"/>
  <c r="I59" i="6" a="1"/>
  <c r="I59" i="6" s="1"/>
  <c r="I60" i="6" a="1"/>
  <c r="I60" i="6" s="1"/>
  <c r="I61" i="6" a="1"/>
  <c r="I61" i="6" s="1"/>
  <c r="I62" i="6" a="1"/>
  <c r="I62" i="6"/>
  <c r="I63" i="6" a="1"/>
  <c r="I63" i="6" s="1"/>
  <c r="I64" i="6" a="1"/>
  <c r="I64" i="6" s="1"/>
  <c r="I65" i="6" a="1"/>
  <c r="I65" i="6"/>
  <c r="I66" i="6" a="1"/>
  <c r="I66" i="6" s="1"/>
  <c r="I67" i="6" a="1"/>
  <c r="I67" i="6" s="1"/>
  <c r="I68" i="6" a="1"/>
  <c r="I68" i="6" s="1"/>
  <c r="I69" i="6" a="1"/>
  <c r="I69" i="6" s="1"/>
  <c r="I70" i="6" a="1"/>
  <c r="I70" i="6" s="1"/>
  <c r="I71" i="6" a="1"/>
  <c r="I71" i="6" s="1"/>
  <c r="I72" i="6" a="1"/>
  <c r="I72" i="6"/>
  <c r="I73" i="6" a="1"/>
  <c r="I73" i="6" s="1"/>
  <c r="I74" i="6" a="1"/>
  <c r="I74" i="6" s="1"/>
  <c r="I75" i="6" a="1"/>
  <c r="I75" i="6"/>
  <c r="I76" i="6" a="1"/>
  <c r="I76" i="6" s="1"/>
  <c r="I77" i="6" a="1"/>
  <c r="I77" i="6"/>
  <c r="I78" i="6" a="1"/>
  <c r="I78" i="6" s="1"/>
  <c r="I79" i="6" a="1"/>
  <c r="I79" i="6" s="1"/>
  <c r="I80" i="6" a="1"/>
  <c r="I80" i="6" s="1"/>
  <c r="I81" i="6" a="1"/>
  <c r="I81" i="6" s="1"/>
  <c r="I82" i="6" a="1"/>
  <c r="I82" i="6"/>
  <c r="I83" i="6" a="1"/>
  <c r="I83" i="6"/>
  <c r="I84" i="6" a="1"/>
  <c r="I84" i="6" s="1"/>
  <c r="I85" i="6" a="1"/>
  <c r="I85" i="6"/>
  <c r="I86" i="6" a="1"/>
  <c r="I86" i="6" s="1"/>
  <c r="I87" i="6" a="1"/>
  <c r="I87" i="6" s="1"/>
  <c r="I88" i="6" a="1"/>
  <c r="I88" i="6" s="1"/>
  <c r="I89" i="6" a="1"/>
  <c r="I89" i="6" s="1"/>
  <c r="I90" i="6" a="1"/>
  <c r="I90" i="6" s="1"/>
  <c r="I91" i="6" a="1"/>
  <c r="I91" i="6" s="1"/>
  <c r="I92" i="6" a="1"/>
  <c r="I92" i="6"/>
  <c r="I93" i="6" a="1"/>
  <c r="I93" i="6" s="1"/>
  <c r="I94" i="6" a="1"/>
  <c r="I94" i="6" s="1"/>
  <c r="I95" i="6" a="1"/>
  <c r="I95" i="6"/>
  <c r="I96" i="6" a="1"/>
  <c r="I96" i="6"/>
  <c r="I97" i="6" a="1"/>
  <c r="I97" i="6" s="1"/>
  <c r="I98" i="6" a="1"/>
  <c r="I98" i="6" s="1"/>
  <c r="I99" i="6" a="1"/>
  <c r="I99" i="6" s="1"/>
  <c r="I100" i="6" a="1"/>
  <c r="I100" i="6" s="1"/>
  <c r="I101" i="6" a="1"/>
  <c r="I101" i="6" s="1"/>
  <c r="I102" i="6" a="1"/>
  <c r="I102" i="6"/>
  <c r="I103" i="6" a="1"/>
  <c r="I103" i="6" s="1"/>
  <c r="I104" i="6" a="1"/>
  <c r="I104" i="6" s="1"/>
  <c r="I105" i="6" a="1"/>
  <c r="I105" i="6"/>
  <c r="I106" i="6" a="1"/>
  <c r="I106" i="6" s="1"/>
  <c r="I107" i="6" a="1"/>
  <c r="I107" i="6" s="1"/>
  <c r="I108" i="6" a="1"/>
  <c r="I108" i="6" s="1"/>
  <c r="I109" i="6" a="1"/>
  <c r="I109" i="6" s="1"/>
  <c r="I110" i="6" a="1"/>
  <c r="I110" i="6" s="1"/>
  <c r="I111" i="6" a="1"/>
  <c r="I111" i="6" s="1"/>
  <c r="I112" i="6" a="1"/>
  <c r="I112" i="6"/>
  <c r="I113" i="6" a="1"/>
  <c r="I113" i="6" s="1"/>
  <c r="I114" i="6" a="1"/>
  <c r="I114" i="6" s="1"/>
  <c r="I115" i="6" a="1"/>
  <c r="I115" i="6"/>
  <c r="I116" i="6" a="1"/>
  <c r="I116" i="6" s="1"/>
  <c r="I117" i="6" a="1"/>
  <c r="I117" i="6"/>
  <c r="I118" i="6" a="1"/>
  <c r="I118" i="6" s="1"/>
  <c r="I119" i="6" a="1"/>
  <c r="I119" i="6" s="1"/>
  <c r="I120" i="6" a="1"/>
  <c r="I120" i="6" s="1"/>
  <c r="I121" i="6" a="1"/>
  <c r="I121" i="6" s="1"/>
  <c r="I122" i="6" a="1"/>
  <c r="I122" i="6"/>
  <c r="I123" i="6" a="1"/>
  <c r="I123" i="6"/>
  <c r="I124" i="6" a="1"/>
  <c r="I124" i="6" s="1"/>
  <c r="I125" i="6" a="1"/>
  <c r="I125" i="6"/>
  <c r="I126" i="6" a="1"/>
  <c r="I126" i="6" s="1"/>
  <c r="I127" i="6" a="1"/>
  <c r="I127" i="6" s="1"/>
  <c r="I128" i="6" a="1"/>
  <c r="I128" i="6" s="1"/>
  <c r="I129" i="6" a="1"/>
  <c r="I129" i="6" s="1"/>
  <c r="I130" i="6" a="1"/>
  <c r="I130" i="6" s="1"/>
  <c r="I131" i="6" a="1"/>
  <c r="I131" i="6" s="1"/>
  <c r="I132" i="6" a="1"/>
  <c r="I132" i="6"/>
  <c r="I133" i="6" a="1"/>
  <c r="I133" i="6" s="1"/>
  <c r="I134" i="6" a="1"/>
  <c r="I134" i="6" s="1"/>
  <c r="I135" i="6" a="1"/>
  <c r="I135" i="6"/>
  <c r="I136" i="6" a="1"/>
  <c r="I136" i="6"/>
  <c r="I137" i="6" a="1"/>
  <c r="I137" i="6" s="1"/>
  <c r="I138" i="6" a="1"/>
  <c r="I138" i="6" s="1"/>
  <c r="I139" i="6" a="1"/>
  <c r="I139" i="6" s="1"/>
  <c r="I140" i="6" a="1"/>
  <c r="I140" i="6" s="1"/>
  <c r="I141" i="6" a="1"/>
  <c r="I141" i="6" s="1"/>
  <c r="I142" i="6" a="1"/>
  <c r="I142" i="6"/>
  <c r="I143" i="6" a="1"/>
  <c r="I143" i="6" s="1"/>
  <c r="I144" i="6" a="1"/>
  <c r="I144" i="6" s="1"/>
  <c r="I145" i="6" a="1"/>
  <c r="I145" i="6"/>
  <c r="I146" i="6" a="1"/>
  <c r="I146" i="6" s="1"/>
  <c r="I147" i="6" a="1"/>
  <c r="I147" i="6" s="1"/>
  <c r="I148" i="6" a="1"/>
  <c r="I148" i="6" s="1"/>
  <c r="I149" i="6" a="1"/>
  <c r="I149" i="6" s="1"/>
  <c r="I150" i="6" a="1"/>
  <c r="I150" i="6" s="1"/>
  <c r="I151" i="6" a="1"/>
  <c r="I151" i="6" s="1"/>
  <c r="I152" i="6" a="1"/>
  <c r="I152" i="6"/>
  <c r="I153" i="6" a="1"/>
  <c r="I153" i="6" s="1"/>
  <c r="I154" i="6" a="1"/>
  <c r="I154" i="6" s="1"/>
  <c r="I155" i="6" a="1"/>
  <c r="I155" i="6"/>
  <c r="I156" i="6" a="1"/>
  <c r="I156" i="6" s="1"/>
  <c r="I157" i="6" a="1"/>
  <c r="I157" i="6" s="1"/>
  <c r="I158" i="6" a="1"/>
  <c r="I158" i="6" s="1"/>
  <c r="I159" i="6" a="1"/>
  <c r="I159" i="6" s="1"/>
  <c r="I160" i="6" a="1"/>
  <c r="I160" i="6" s="1"/>
  <c r="I161" i="6" a="1"/>
  <c r="I161" i="6" s="1"/>
  <c r="I162" i="6" a="1"/>
  <c r="I162" i="6"/>
  <c r="I163" i="6" a="1"/>
  <c r="I163" i="6"/>
  <c r="I164" i="6" a="1"/>
  <c r="I164" i="6" s="1"/>
  <c r="I165" i="6" a="1"/>
  <c r="I165" i="6"/>
  <c r="I166" i="6" a="1"/>
  <c r="I166" i="6" s="1"/>
  <c r="I167" i="6" a="1"/>
  <c r="I167" i="6" s="1"/>
  <c r="I168" i="6" a="1"/>
  <c r="I168" i="6" s="1"/>
  <c r="I169" i="6" a="1"/>
  <c r="I169" i="6" s="1"/>
  <c r="I170" i="6" a="1"/>
  <c r="I170" i="6" s="1"/>
  <c r="I171" i="6" a="1"/>
  <c r="I171" i="6" s="1"/>
  <c r="I172" i="6" a="1"/>
  <c r="I172" i="6"/>
  <c r="I173" i="6" a="1"/>
  <c r="I173" i="6" s="1"/>
  <c r="I174" i="6" a="1"/>
  <c r="I174" i="6" s="1"/>
  <c r="I175" i="6" a="1"/>
  <c r="I175" i="6"/>
  <c r="I176" i="6" a="1"/>
  <c r="I176" i="6"/>
  <c r="I177" i="6" a="1"/>
  <c r="I177" i="6" s="1"/>
  <c r="I178" i="6" a="1"/>
  <c r="I178" i="6" s="1"/>
  <c r="I179" i="6" a="1"/>
  <c r="I179" i="6" s="1"/>
  <c r="I180" i="6" a="1"/>
  <c r="I180" i="6" s="1"/>
  <c r="I181" i="6" a="1"/>
  <c r="I181" i="6" s="1"/>
  <c r="I182" i="6" a="1"/>
  <c r="I182" i="6"/>
  <c r="I183" i="6" a="1"/>
  <c r="I183" i="6" s="1"/>
  <c r="I184" i="6" a="1"/>
  <c r="I184" i="6" s="1"/>
  <c r="I185" i="6" a="1"/>
  <c r="I185" i="6"/>
  <c r="I186" i="6" a="1"/>
  <c r="I186" i="6" s="1"/>
  <c r="I187" i="6" a="1"/>
  <c r="I187" i="6" s="1"/>
  <c r="I188" i="6" a="1"/>
  <c r="I188" i="6" s="1"/>
  <c r="I189" i="6" a="1"/>
  <c r="I189" i="6" s="1"/>
  <c r="I190" i="6" a="1"/>
  <c r="I190" i="6" s="1"/>
  <c r="I191" i="6" a="1"/>
  <c r="I191" i="6" s="1"/>
  <c r="I192" i="6" a="1"/>
  <c r="I192" i="6"/>
  <c r="I193" i="6" a="1"/>
  <c r="I193" i="6" s="1"/>
  <c r="I194" i="6" a="1"/>
  <c r="I194" i="6" s="1"/>
  <c r="I195" i="6" a="1"/>
  <c r="I195" i="6"/>
  <c r="I196" i="6" a="1"/>
  <c r="I196" i="6" s="1"/>
  <c r="I197" i="6" a="1"/>
  <c r="I197" i="6" s="1"/>
  <c r="I198" i="6" a="1"/>
  <c r="I198" i="6" s="1"/>
  <c r="I199" i="6" a="1"/>
  <c r="I199" i="6" s="1"/>
  <c r="I200" i="6" a="1"/>
  <c r="I200" i="6" s="1"/>
  <c r="I201" i="6" a="1"/>
  <c r="I201" i="6" s="1"/>
  <c r="I202" i="6" a="1"/>
  <c r="I202" i="6"/>
  <c r="I203" i="6" a="1"/>
  <c r="I203" i="6"/>
  <c r="I204" i="6" a="1"/>
  <c r="I204" i="6" s="1"/>
  <c r="I205" i="6" a="1"/>
  <c r="I205" i="6"/>
  <c r="I206" i="6" a="1"/>
  <c r="I206" i="6" s="1"/>
  <c r="I207" i="6" a="1"/>
  <c r="I207" i="6" s="1"/>
  <c r="I208" i="6" a="1"/>
  <c r="I208" i="6" s="1"/>
  <c r="I209" i="6" a="1"/>
  <c r="I209" i="6" s="1"/>
  <c r="I210" i="6" a="1"/>
  <c r="I210" i="6" s="1"/>
  <c r="I211" i="6" a="1"/>
  <c r="I211" i="6" s="1"/>
  <c r="I212" i="6" a="1"/>
  <c r="I212" i="6"/>
  <c r="I213" i="6" a="1"/>
  <c r="I213" i="6" s="1"/>
  <c r="I214" i="6" a="1"/>
  <c r="I214" i="6" s="1"/>
  <c r="I215" i="6" a="1"/>
  <c r="I215" i="6"/>
  <c r="I216" i="6" a="1"/>
  <c r="I216" i="6"/>
  <c r="I217" i="6" a="1"/>
  <c r="I217" i="6" s="1"/>
  <c r="I218" i="6" a="1"/>
  <c r="I218" i="6" s="1"/>
  <c r="I219" i="6" a="1"/>
  <c r="I219" i="6" s="1"/>
  <c r="I220" i="6" a="1"/>
  <c r="I220" i="6" s="1"/>
  <c r="I221" i="6" a="1"/>
  <c r="I221" i="6" s="1"/>
  <c r="I222" i="6" a="1"/>
  <c r="I222" i="6"/>
  <c r="I223" i="6" a="1"/>
  <c r="I223" i="6" s="1"/>
  <c r="I224" i="6" a="1"/>
  <c r="I224" i="6" s="1"/>
  <c r="I225" i="6" a="1"/>
  <c r="I225" i="6"/>
  <c r="I226" i="6" a="1"/>
  <c r="I226" i="6" s="1"/>
  <c r="I227" i="6" a="1"/>
  <c r="I227" i="6" s="1"/>
  <c r="I228" i="6" a="1"/>
  <c r="I228" i="6" s="1"/>
  <c r="I229" i="6" a="1"/>
  <c r="I229" i="6" s="1"/>
  <c r="I230" i="6" a="1"/>
  <c r="I230" i="6" s="1"/>
  <c r="I231" i="6" a="1"/>
  <c r="I231" i="6" s="1"/>
  <c r="I232" i="6" a="1"/>
  <c r="I232" i="6"/>
  <c r="I233" i="6" a="1"/>
  <c r="I233" i="6" s="1"/>
  <c r="I234" i="6" a="1"/>
  <c r="I234" i="6" s="1"/>
  <c r="I235" i="6" a="1"/>
  <c r="I235" i="6"/>
  <c r="I236" i="6" a="1"/>
  <c r="I236" i="6" s="1"/>
  <c r="I237" i="6" a="1"/>
  <c r="I237" i="6" s="1"/>
  <c r="I238" i="6" a="1"/>
  <c r="I238" i="6" s="1"/>
  <c r="I239" i="6" a="1"/>
  <c r="I239" i="6" s="1"/>
  <c r="I240" i="6" a="1"/>
  <c r="I240" i="6" s="1"/>
  <c r="I241" i="6" a="1"/>
  <c r="I241" i="6" s="1"/>
  <c r="I242" i="6" a="1"/>
  <c r="I242" i="6"/>
  <c r="I243" i="6" a="1"/>
  <c r="I243" i="6"/>
  <c r="I244" i="6" a="1"/>
  <c r="I244" i="6" s="1"/>
  <c r="I245" i="6" a="1"/>
  <c r="I245" i="6"/>
  <c r="I246" i="6" a="1"/>
  <c r="I246" i="6" s="1"/>
  <c r="I247" i="6" a="1"/>
  <c r="I247" i="6" s="1"/>
  <c r="I248" i="6" a="1"/>
  <c r="I248" i="6" s="1"/>
  <c r="I249" i="6" a="1"/>
  <c r="I249" i="6" s="1"/>
  <c r="I250" i="6" a="1"/>
  <c r="I250" i="6" s="1"/>
  <c r="I251" i="6" a="1"/>
  <c r="I251" i="6" s="1"/>
  <c r="I252" i="6" a="1"/>
  <c r="I252" i="6"/>
  <c r="I253" i="6" a="1"/>
  <c r="I253" i="6" s="1"/>
  <c r="I254" i="6" a="1"/>
  <c r="I254" i="6" s="1"/>
  <c r="I255" i="6" a="1"/>
  <c r="I255" i="6"/>
  <c r="I256" i="6" a="1"/>
  <c r="I256" i="6"/>
  <c r="I257" i="6" a="1"/>
  <c r="I257" i="6" s="1"/>
  <c r="I258" i="6" a="1"/>
  <c r="I258" i="6" s="1"/>
  <c r="I259" i="6" a="1"/>
  <c r="I259" i="6" s="1"/>
  <c r="I260" i="6" a="1"/>
  <c r="I260" i="6" s="1"/>
  <c r="I261" i="6" a="1"/>
  <c r="I261" i="6" s="1"/>
  <c r="I262" i="6" a="1"/>
  <c r="I262" i="6"/>
  <c r="I263" i="6" a="1"/>
  <c r="I263" i="6" s="1"/>
  <c r="I264" i="6" a="1"/>
  <c r="I264" i="6" s="1"/>
  <c r="I265" i="6" a="1"/>
  <c r="I265" i="6"/>
  <c r="I266" i="6" a="1"/>
  <c r="I266" i="6" s="1"/>
  <c r="I267" i="6" a="1"/>
  <c r="I267" i="6" s="1"/>
  <c r="I268" i="6" a="1"/>
  <c r="I268" i="6" s="1"/>
  <c r="I269" i="6" a="1"/>
  <c r="I269" i="6" s="1"/>
  <c r="I270" i="6" a="1"/>
  <c r="I270" i="6" s="1"/>
  <c r="I271" i="6" a="1"/>
  <c r="I271" i="6" s="1"/>
  <c r="I272" i="6" a="1"/>
  <c r="I272" i="6"/>
  <c r="I273" i="6" a="1"/>
  <c r="I273" i="6" s="1"/>
  <c r="I274" i="6" a="1"/>
  <c r="I274" i="6" s="1"/>
  <c r="I275" i="6" a="1"/>
  <c r="I275" i="6"/>
  <c r="I276" i="6" a="1"/>
  <c r="I276" i="6" s="1"/>
  <c r="I277" i="6" a="1"/>
  <c r="I277" i="6" s="1"/>
  <c r="I278" i="6" a="1"/>
  <c r="I278" i="6" s="1"/>
  <c r="I279" i="6" a="1"/>
  <c r="I279" i="6" s="1"/>
  <c r="I280" i="6" a="1"/>
  <c r="I280" i="6" s="1"/>
  <c r="I281" i="6" a="1"/>
  <c r="I281" i="6" s="1"/>
  <c r="I282" i="6" a="1"/>
  <c r="I282" i="6"/>
  <c r="I283" i="6" a="1"/>
  <c r="I283" i="6"/>
  <c r="I284" i="6" a="1"/>
  <c r="I284" i="6" s="1"/>
  <c r="I285" i="6" a="1"/>
  <c r="I285" i="6"/>
  <c r="I286" i="6" a="1"/>
  <c r="I286" i="6" s="1"/>
  <c r="I287" i="6" a="1"/>
  <c r="I287" i="6" s="1"/>
  <c r="I288" i="6" a="1"/>
  <c r="I288" i="6" s="1"/>
  <c r="I289" i="6" a="1"/>
  <c r="I289" i="6" s="1"/>
  <c r="I290" i="6" a="1"/>
  <c r="I290" i="6" s="1"/>
  <c r="I291" i="6" a="1"/>
  <c r="I291" i="6" s="1"/>
  <c r="I292" i="6" a="1"/>
  <c r="I292" i="6"/>
  <c r="I293" i="6" a="1"/>
  <c r="I293" i="6" s="1"/>
  <c r="I294" i="6" a="1"/>
  <c r="I294" i="6" s="1"/>
  <c r="I295" i="6" a="1"/>
  <c r="I295" i="6"/>
  <c r="I296" i="6" a="1"/>
  <c r="I296" i="6"/>
  <c r="I297" i="6" a="1"/>
  <c r="I297" i="6" s="1"/>
  <c r="I298" i="6" a="1"/>
  <c r="I298" i="6" s="1"/>
  <c r="I299" i="6" a="1"/>
  <c r="I299" i="6" s="1"/>
  <c r="I300" i="6" a="1"/>
  <c r="I300" i="6" s="1"/>
  <c r="I301" i="6" a="1"/>
  <c r="I301" i="6" s="1"/>
  <c r="I302" i="6" a="1"/>
  <c r="I302" i="6"/>
  <c r="I303" i="6" a="1"/>
  <c r="I303" i="6" s="1"/>
  <c r="I304" i="6" a="1"/>
  <c r="I304" i="6" s="1"/>
  <c r="I305" i="6" a="1"/>
  <c r="I305" i="6"/>
  <c r="I306" i="6" a="1"/>
  <c r="I306" i="6" s="1"/>
  <c r="I307" i="6" a="1"/>
  <c r="I307" i="6" s="1"/>
  <c r="I308" i="6" a="1"/>
  <c r="I308" i="6" s="1"/>
  <c r="I309" i="6" a="1"/>
  <c r="I309" i="6" s="1"/>
  <c r="I310" i="6" a="1"/>
  <c r="I310" i="6" s="1"/>
  <c r="I311" i="6" a="1"/>
  <c r="I311" i="6" s="1"/>
  <c r="I312" i="6" a="1"/>
  <c r="I312" i="6"/>
  <c r="I313" i="6" a="1"/>
  <c r="I313" i="6" s="1"/>
  <c r="I314" i="6" a="1"/>
  <c r="I314" i="6" s="1"/>
  <c r="I315" i="6" a="1"/>
  <c r="I315" i="6"/>
  <c r="I316" i="6" a="1"/>
  <c r="I316" i="6" s="1"/>
  <c r="I317" i="6" a="1"/>
  <c r="I317" i="6" s="1"/>
  <c r="I318" i="6" a="1"/>
  <c r="I318" i="6" s="1"/>
  <c r="I319" i="6" a="1"/>
  <c r="I319" i="6" s="1"/>
  <c r="I320" i="6" a="1"/>
  <c r="I320" i="6" s="1"/>
  <c r="I321" i="6" a="1"/>
  <c r="I321" i="6" s="1"/>
  <c r="I322" i="6" a="1"/>
  <c r="I322" i="6"/>
  <c r="I323" i="6" a="1"/>
  <c r="I323" i="6"/>
  <c r="I324" i="6" a="1"/>
  <c r="I324" i="6" s="1"/>
  <c r="I325" i="6" a="1"/>
  <c r="I325" i="6"/>
  <c r="I326" i="6" a="1"/>
  <c r="I326" i="6" s="1"/>
  <c r="I327" i="6" a="1"/>
  <c r="I327" i="6" s="1"/>
  <c r="I328" i="6" a="1"/>
  <c r="I328" i="6" s="1"/>
  <c r="I329" i="6" a="1"/>
  <c r="I329" i="6" s="1"/>
  <c r="I330" i="6" a="1"/>
  <c r="I330" i="6" s="1"/>
  <c r="I331" i="6" a="1"/>
  <c r="I331" i="6" s="1"/>
  <c r="I332" i="6" a="1"/>
  <c r="I332" i="6"/>
  <c r="I333" i="6" a="1"/>
  <c r="I333" i="6" s="1"/>
  <c r="I334" i="6" a="1"/>
  <c r="I334" i="6" s="1"/>
  <c r="I335" i="6" a="1"/>
  <c r="I335" i="6"/>
  <c r="I336" i="6" a="1"/>
  <c r="I336" i="6"/>
  <c r="I337" i="6" a="1"/>
  <c r="I337" i="6" s="1"/>
  <c r="I338" i="6" a="1"/>
  <c r="I338" i="6" s="1"/>
  <c r="I339" i="6" a="1"/>
  <c r="I339" i="6" s="1"/>
  <c r="I340" i="6" a="1"/>
  <c r="I340" i="6" s="1"/>
  <c r="I341" i="6" a="1"/>
  <c r="I341" i="6" s="1"/>
  <c r="I342" i="6" a="1"/>
  <c r="I342" i="6"/>
  <c r="I343" i="6" a="1"/>
  <c r="I343" i="6" s="1"/>
  <c r="I344" i="6" a="1"/>
  <c r="I344" i="6" s="1"/>
  <c r="I345" i="6" a="1"/>
  <c r="I345" i="6"/>
  <c r="I346" i="6" a="1"/>
  <c r="I346" i="6" s="1"/>
  <c r="I347" i="6" a="1"/>
  <c r="I347" i="6" s="1"/>
  <c r="I348" i="6" a="1"/>
  <c r="I348" i="6" s="1"/>
  <c r="I349" i="6" a="1"/>
  <c r="I349" i="6" s="1"/>
  <c r="I350" i="6" a="1"/>
  <c r="I350" i="6" s="1"/>
  <c r="I351" i="6" a="1"/>
  <c r="I351" i="6" s="1"/>
  <c r="I352" i="6" a="1"/>
  <c r="I352" i="6"/>
  <c r="I353" i="6" a="1"/>
  <c r="I353" i="6" s="1"/>
  <c r="I354" i="6" a="1"/>
  <c r="I354" i="6" s="1"/>
  <c r="I355" i="6" a="1"/>
  <c r="I355" i="6"/>
  <c r="I356" i="6" a="1"/>
  <c r="I356" i="6" s="1"/>
  <c r="I357" i="6" a="1"/>
  <c r="I357" i="6" s="1"/>
  <c r="I358" i="6" a="1"/>
  <c r="I358" i="6" s="1"/>
  <c r="I359" i="6" a="1"/>
  <c r="I359" i="6" s="1"/>
  <c r="I360" i="6" a="1"/>
  <c r="I360" i="6" s="1"/>
  <c r="I361" i="6" a="1"/>
  <c r="I361" i="6" s="1"/>
  <c r="I362" i="6" a="1"/>
  <c r="I362" i="6"/>
  <c r="I363" i="6" a="1"/>
  <c r="I363" i="6"/>
  <c r="I364" i="6" a="1"/>
  <c r="I364" i="6" s="1"/>
  <c r="I365" i="6" a="1"/>
  <c r="I365" i="6"/>
  <c r="I366" i="6" a="1"/>
  <c r="I366" i="6" s="1"/>
  <c r="I367" i="6" a="1"/>
  <c r="I367" i="6" s="1"/>
  <c r="I368" i="6" a="1"/>
  <c r="I368" i="6" s="1"/>
  <c r="I369" i="6" a="1"/>
  <c r="I369" i="6" s="1"/>
  <c r="I370" i="6" a="1"/>
  <c r="I370" i="6" s="1"/>
  <c r="I371" i="6" a="1"/>
  <c r="I371" i="6" s="1"/>
  <c r="I372" i="6" a="1"/>
  <c r="I372" i="6"/>
  <c r="I373" i="6" a="1"/>
  <c r="I373" i="6" s="1"/>
  <c r="I374" i="6" a="1"/>
  <c r="I374" i="6" s="1"/>
  <c r="I375" i="6" a="1"/>
  <c r="I375" i="6"/>
  <c r="I376" i="6" a="1"/>
  <c r="I376" i="6"/>
  <c r="I377" i="6" a="1"/>
  <c r="I377" i="6" s="1"/>
  <c r="I378" i="6" a="1"/>
  <c r="I378" i="6" s="1"/>
  <c r="I379" i="6" a="1"/>
  <c r="I379" i="6" s="1"/>
  <c r="I380" i="6" a="1"/>
  <c r="I380" i="6" s="1"/>
  <c r="I381" i="6" a="1"/>
  <c r="I381" i="6" s="1"/>
  <c r="I382" i="6" a="1"/>
  <c r="I382" i="6"/>
  <c r="I383" i="6" a="1"/>
  <c r="I383" i="6" s="1"/>
  <c r="I384" i="6" a="1"/>
  <c r="I384" i="6" s="1"/>
  <c r="I385" i="6" a="1"/>
  <c r="I385" i="6"/>
  <c r="I386" i="6" a="1"/>
  <c r="I386" i="6" s="1"/>
  <c r="I387" i="6" a="1"/>
  <c r="I387" i="6"/>
  <c r="I388" i="6" a="1"/>
  <c r="I388" i="6" s="1"/>
  <c r="I389" i="6" a="1"/>
  <c r="I389" i="6" s="1"/>
  <c r="I390" i="6" a="1"/>
  <c r="I390" i="6" s="1"/>
  <c r="I391" i="6" a="1"/>
  <c r="I391" i="6"/>
  <c r="I392" i="6" a="1"/>
  <c r="I392" i="6" s="1"/>
  <c r="I393" i="6" a="1"/>
  <c r="I393" i="6" s="1"/>
  <c r="I394" i="6" a="1"/>
  <c r="I394" i="6" s="1"/>
  <c r="I395" i="6" a="1"/>
  <c r="I395" i="6" s="1"/>
  <c r="I396" i="6" a="1"/>
  <c r="I396" i="6" s="1"/>
  <c r="I397" i="6" a="1"/>
  <c r="I397" i="6"/>
  <c r="I398" i="6" a="1"/>
  <c r="I398" i="6" s="1"/>
  <c r="I399" i="6" a="1"/>
  <c r="I399" i="6" s="1"/>
  <c r="I400" i="6" a="1"/>
  <c r="I400" i="6" s="1"/>
  <c r="I401" i="6" a="1"/>
  <c r="I401" i="6"/>
  <c r="I402" i="6" a="1"/>
  <c r="I402" i="6" s="1"/>
  <c r="I403" i="6" a="1"/>
  <c r="I403" i="6"/>
  <c r="I404" i="6" a="1"/>
  <c r="I404" i="6" s="1"/>
  <c r="I405" i="6" a="1"/>
  <c r="I405" i="6"/>
  <c r="I406" i="6" a="1"/>
  <c r="I406" i="6"/>
  <c r="I407" i="6" a="1"/>
  <c r="I407" i="6" s="1"/>
  <c r="I408" i="6" a="1"/>
  <c r="I408" i="6" s="1"/>
  <c r="I409" i="6" a="1"/>
  <c r="I409" i="6" s="1"/>
  <c r="I410" i="6" a="1"/>
  <c r="I410" i="6" s="1"/>
  <c r="I411" i="6" a="1"/>
  <c r="I411" i="6" s="1"/>
  <c r="I412" i="6" a="1"/>
  <c r="I412" i="6" s="1"/>
  <c r="I413" i="6" a="1"/>
  <c r="I413" i="6"/>
  <c r="I414" i="6" a="1"/>
  <c r="I414" i="6" s="1"/>
  <c r="I415" i="6" a="1"/>
  <c r="I415" i="6" s="1"/>
  <c r="I416" i="6" a="1"/>
  <c r="I416" i="6" s="1"/>
  <c r="I417" i="6" a="1"/>
  <c r="I417" i="6"/>
  <c r="I418" i="6" a="1"/>
  <c r="I418" i="6" s="1"/>
  <c r="I419" i="6" a="1"/>
  <c r="I419" i="6" s="1"/>
  <c r="I420" i="6" a="1"/>
  <c r="I420" i="6" s="1"/>
  <c r="I421" i="6" a="1"/>
  <c r="I421" i="6" s="1"/>
  <c r="I422" i="6" a="1"/>
  <c r="I422" i="6"/>
  <c r="I423" i="6" a="1"/>
  <c r="I423" i="6" s="1"/>
  <c r="I424" i="6" a="1"/>
  <c r="I424" i="6" s="1"/>
  <c r="I425" i="6" a="1"/>
  <c r="I425" i="6"/>
  <c r="I426" i="6" a="1"/>
  <c r="I426" i="6"/>
  <c r="I427" i="6" a="1"/>
  <c r="I427" i="6" s="1"/>
  <c r="I428" i="6" a="1"/>
  <c r="I428" i="6" s="1"/>
  <c r="I429" i="6" a="1"/>
  <c r="I429" i="6" s="1"/>
  <c r="I430" i="6" a="1"/>
  <c r="I430" i="6" s="1"/>
  <c r="I431" i="6" a="1"/>
  <c r="I431" i="6" s="1"/>
  <c r="I432" i="6" a="1"/>
  <c r="I432" i="6"/>
  <c r="I433" i="6" a="1"/>
  <c r="I433" i="6" s="1"/>
  <c r="I434" i="6" a="1"/>
  <c r="I434" i="6" s="1"/>
  <c r="I435" i="6" a="1"/>
  <c r="I435" i="6"/>
  <c r="I436" i="6" a="1"/>
  <c r="I436" i="6" s="1"/>
  <c r="I437" i="6" a="1"/>
  <c r="I437" i="6"/>
  <c r="I438" i="6" a="1"/>
  <c r="I438" i="6" s="1"/>
  <c r="I439" i="6" a="1"/>
  <c r="I439" i="6" s="1"/>
  <c r="I440" i="6" a="1"/>
  <c r="I440" i="6" s="1"/>
  <c r="I441" i="6" a="1"/>
  <c r="I441" i="6"/>
  <c r="I442" i="6" a="1"/>
  <c r="I442" i="6" s="1"/>
  <c r="I443" i="6" a="1"/>
  <c r="I443" i="6" s="1"/>
  <c r="I444" i="6" a="1"/>
  <c r="I444" i="6" s="1"/>
  <c r="I445" i="6" a="1"/>
  <c r="I445" i="6" s="1"/>
  <c r="I446" i="6" a="1"/>
  <c r="I446" i="6" s="1"/>
  <c r="I447" i="6" a="1"/>
  <c r="I447" i="6"/>
  <c r="I448" i="6" a="1"/>
  <c r="I448" i="6" s="1"/>
  <c r="I449" i="6" a="1"/>
  <c r="I449" i="6" s="1"/>
  <c r="I450" i="6" a="1"/>
  <c r="I450" i="6" s="1"/>
  <c r="I451" i="6" a="1"/>
  <c r="I451" i="6"/>
  <c r="I452" i="6" a="1"/>
  <c r="I452" i="6"/>
  <c r="I453" i="6" a="1"/>
  <c r="I453" i="6"/>
  <c r="I454" i="6" a="1"/>
  <c r="I454" i="6" s="1"/>
  <c r="I455" i="6" a="1"/>
  <c r="I455" i="6"/>
  <c r="I456" i="6" a="1"/>
  <c r="I456" i="6"/>
  <c r="I457" i="6" a="1"/>
  <c r="I457" i="6" s="1"/>
  <c r="I458" i="6" a="1"/>
  <c r="I458" i="6" s="1"/>
  <c r="I459" i="6" a="1"/>
  <c r="I459" i="6" s="1"/>
  <c r="I460" i="6" a="1"/>
  <c r="I460" i="6" s="1"/>
  <c r="I461" i="6" a="1"/>
  <c r="I461" i="6" s="1"/>
  <c r="I462" i="6" a="1"/>
  <c r="I462" i="6" s="1"/>
  <c r="I463" i="6" a="1"/>
  <c r="I463" i="6"/>
  <c r="I464" i="6" a="1"/>
  <c r="I464" i="6" s="1"/>
  <c r="I465" i="6" a="1"/>
  <c r="I465" i="6" s="1"/>
  <c r="I466" i="6" a="1"/>
  <c r="I466" i="6" s="1"/>
  <c r="I467" i="6" a="1"/>
  <c r="I467" i="6"/>
  <c r="I468" i="6" a="1"/>
  <c r="I468" i="6" s="1"/>
  <c r="I469" i="6" a="1"/>
  <c r="I469" i="6" s="1"/>
  <c r="I470" i="6" a="1"/>
  <c r="I470" i="6" s="1"/>
  <c r="I471" i="6" a="1"/>
  <c r="I471" i="6" s="1"/>
  <c r="I472" i="6" a="1"/>
  <c r="I472" i="6"/>
  <c r="I473" i="6" a="1"/>
  <c r="I473" i="6" s="1"/>
  <c r="I474" i="6" a="1"/>
  <c r="I474" i="6" s="1"/>
  <c r="I475" i="6" a="1"/>
  <c r="I475" i="6"/>
  <c r="I476" i="6" a="1"/>
  <c r="I476" i="6"/>
  <c r="I477" i="6" a="1"/>
  <c r="I477" i="6" s="1"/>
  <c r="I478" i="6" a="1"/>
  <c r="I478" i="6" s="1"/>
  <c r="I479" i="6" a="1"/>
  <c r="I479" i="6"/>
  <c r="I480" i="6" a="1"/>
  <c r="I480" i="6" s="1"/>
  <c r="I481" i="6" a="1"/>
  <c r="I481" i="6"/>
  <c r="I482" i="6" a="1"/>
  <c r="I482" i="6" s="1"/>
  <c r="I483" i="6" a="1"/>
  <c r="I483" i="6"/>
  <c r="I484" i="6" a="1"/>
  <c r="I484" i="6" s="1"/>
  <c r="I485" i="6" a="1"/>
  <c r="I485" i="6" s="1"/>
  <c r="I486" i="6" a="1"/>
  <c r="I486" i="6"/>
  <c r="I487" i="6" a="1"/>
  <c r="I487" i="6"/>
  <c r="I488" i="6" a="1"/>
  <c r="I488" i="6" s="1"/>
  <c r="I489" i="6" a="1"/>
  <c r="I489" i="6" s="1"/>
  <c r="I490" i="6" a="1"/>
  <c r="I490" i="6" s="1"/>
  <c r="I491" i="6" a="1"/>
  <c r="I491" i="6" s="1"/>
  <c r="I492" i="6" a="1"/>
  <c r="I492" i="6"/>
  <c r="I493" i="6" a="1"/>
  <c r="I493" i="6" s="1"/>
  <c r="I494" i="6" a="1"/>
  <c r="I494" i="6" s="1"/>
  <c r="I495" i="6" a="1"/>
  <c r="I495" i="6"/>
  <c r="I496" i="6" a="1"/>
  <c r="I496" i="6" s="1"/>
  <c r="I497" i="6" a="1"/>
  <c r="I497" i="6"/>
  <c r="I498" i="6" a="1"/>
  <c r="I498" i="6"/>
  <c r="I499" i="6" a="1"/>
  <c r="I499" i="6" s="1"/>
  <c r="I500" i="6" a="1"/>
  <c r="I500" i="6" s="1"/>
  <c r="I501" i="6" a="1"/>
  <c r="I501" i="6" s="1"/>
  <c r="I502" i="6" a="1"/>
  <c r="I502" i="6" s="1"/>
  <c r="I503" i="6" a="1"/>
  <c r="I503" i="6"/>
  <c r="I504" i="6" a="1"/>
  <c r="I504" i="6" s="1"/>
  <c r="I505" i="6" a="1"/>
  <c r="I505" i="6" s="1"/>
  <c r="I506" i="6" a="1"/>
  <c r="I506" i="6"/>
  <c r="I507" i="6" a="1"/>
  <c r="I507" i="6" s="1"/>
  <c r="I508" i="6" a="1"/>
  <c r="I508" i="6"/>
  <c r="I509" i="6" a="1"/>
  <c r="I509" i="6"/>
  <c r="I510" i="6" a="1"/>
  <c r="I510" i="6" s="1"/>
  <c r="I511" i="6" a="1"/>
  <c r="I511" i="6"/>
  <c r="I512" i="6" a="1"/>
  <c r="I512" i="6" s="1"/>
  <c r="I513" i="6" a="1"/>
  <c r="I513" i="6" s="1"/>
  <c r="I514" i="6" a="1"/>
  <c r="I514" i="6" s="1"/>
  <c r="I515" i="6" a="1"/>
  <c r="I515" i="6" s="1"/>
  <c r="I516" i="6" a="1"/>
  <c r="I516" i="6" s="1"/>
  <c r="I517" i="6" a="1"/>
  <c r="I517" i="6"/>
  <c r="I518" i="6" a="1"/>
  <c r="I518" i="6" s="1"/>
  <c r="I519" i="6" a="1"/>
  <c r="I519" i="6"/>
  <c r="I520" i="6" a="1"/>
  <c r="I520" i="6" s="1"/>
  <c r="I521" i="6" a="1"/>
  <c r="I521" i="6"/>
  <c r="I522" i="6" a="1"/>
  <c r="I522" i="6"/>
  <c r="I523" i="6" a="1"/>
  <c r="I523" i="6" s="1"/>
  <c r="I524" i="6" a="1"/>
  <c r="I524" i="6" s="1"/>
  <c r="I525" i="6" a="1"/>
  <c r="I525" i="6"/>
  <c r="I526" i="6" a="1"/>
  <c r="I526" i="6" s="1"/>
  <c r="I527" i="6" a="1"/>
  <c r="I527" i="6" s="1"/>
  <c r="I528" i="6" a="1"/>
  <c r="I528" i="6"/>
  <c r="I529" i="6" a="1"/>
  <c r="I529" i="6" s="1"/>
  <c r="I530" i="6" a="1"/>
  <c r="I530" i="6" s="1"/>
  <c r="I531" i="6" a="1"/>
  <c r="I531" i="6"/>
  <c r="I532" i="6" a="1"/>
  <c r="I532" i="6"/>
  <c r="I533" i="6" a="1"/>
  <c r="I533" i="6"/>
  <c r="I534" i="6" a="1"/>
  <c r="I534" i="6" s="1"/>
  <c r="I535" i="6" a="1"/>
  <c r="I535" i="6"/>
  <c r="I536" i="6" a="1"/>
  <c r="I536" i="6"/>
  <c r="I537" i="6" a="1"/>
  <c r="I537" i="6" s="1"/>
  <c r="I538" i="6" a="1"/>
  <c r="I538" i="6" s="1"/>
  <c r="I539" i="6" a="1"/>
  <c r="I539" i="6"/>
  <c r="I540" i="6" a="1"/>
  <c r="I540" i="6" s="1"/>
  <c r="I541" i="6" a="1"/>
  <c r="I541" i="6" s="1"/>
  <c r="I542" i="6" a="1"/>
  <c r="I542" i="6"/>
  <c r="I543" i="6" a="1"/>
  <c r="I543" i="6"/>
  <c r="I544" i="6" a="1"/>
  <c r="I544" i="6" s="1"/>
  <c r="I545" i="6" a="1"/>
  <c r="I545" i="6" s="1"/>
  <c r="I546" i="6" a="1"/>
  <c r="I546" i="6"/>
  <c r="I547" i="6" a="1"/>
  <c r="I547" i="6"/>
  <c r="I548" i="6" a="1"/>
  <c r="I548" i="6" s="1"/>
  <c r="I549" i="6" a="1"/>
  <c r="I549" i="6" s="1"/>
  <c r="I550" i="6" a="1"/>
  <c r="I550" i="6" s="1"/>
  <c r="I551" i="6" a="1"/>
  <c r="I551" i="6" s="1"/>
  <c r="I552" i="6" a="1"/>
  <c r="I552" i="6" s="1"/>
  <c r="I553" i="6" a="1"/>
  <c r="I553" i="6"/>
  <c r="I554" i="6" a="1"/>
  <c r="I554" i="6" s="1"/>
  <c r="I555" i="6" a="1"/>
  <c r="I555" i="6" s="1"/>
  <c r="I556" i="6" a="1"/>
  <c r="I556" i="6" s="1"/>
  <c r="I557" i="6" a="1"/>
  <c r="I557" i="6"/>
  <c r="I558" i="6" a="1"/>
  <c r="I558" i="6"/>
  <c r="I559" i="6" a="1"/>
  <c r="I559" i="6" s="1"/>
  <c r="I560" i="6" a="1"/>
  <c r="I560" i="6" s="1"/>
  <c r="I561" i="6" a="1"/>
  <c r="I561" i="6"/>
  <c r="I562" i="6" a="1"/>
  <c r="I562" i="6" s="1"/>
  <c r="I563" i="6" a="1"/>
  <c r="I563" i="6" s="1"/>
  <c r="I564" i="6" a="1"/>
  <c r="I564" i="6" s="1"/>
  <c r="I565" i="6" a="1"/>
  <c r="I565" i="6"/>
  <c r="I566" i="6" a="1"/>
  <c r="I566" i="6" s="1"/>
  <c r="I567" i="6" a="1"/>
  <c r="I567" i="6" s="1"/>
  <c r="I568" i="6" a="1"/>
  <c r="I568" i="6"/>
  <c r="I569" i="6" a="1"/>
  <c r="I569" i="6"/>
  <c r="I570" i="6" a="1"/>
  <c r="I570" i="6" s="1"/>
  <c r="I571" i="6" a="1"/>
  <c r="I571" i="6" s="1"/>
  <c r="I572" i="6" a="1"/>
  <c r="I572" i="6"/>
  <c r="I573" i="6" a="1"/>
  <c r="I573" i="6" s="1"/>
  <c r="I574" i="6" a="1"/>
  <c r="I574" i="6" s="1"/>
  <c r="I575" i="6" a="1"/>
  <c r="I575" i="6"/>
  <c r="I576" i="6" a="1"/>
  <c r="I576" i="6"/>
  <c r="I577" i="6" a="1"/>
  <c r="I577" i="6" s="1"/>
  <c r="I578" i="6" a="1"/>
  <c r="I578" i="6" s="1"/>
  <c r="I579" i="6" a="1"/>
  <c r="I579" i="6"/>
  <c r="I580" i="6" a="1"/>
  <c r="I580" i="6" s="1"/>
  <c r="I581" i="6" a="1"/>
  <c r="I581" i="6"/>
  <c r="I582" i="6" a="1"/>
  <c r="I582" i="6" s="1"/>
  <c r="I583" i="6" a="1"/>
  <c r="I583" i="6"/>
  <c r="I584" i="6" a="1"/>
  <c r="I584" i="6" s="1"/>
  <c r="I585" i="6" a="1"/>
  <c r="I585" i="6" s="1"/>
  <c r="I586" i="6" a="1"/>
  <c r="I586" i="6"/>
  <c r="I587" i="6" a="1"/>
  <c r="I587" i="6"/>
  <c r="I588" i="6" a="1"/>
  <c r="I588" i="6" s="1"/>
  <c r="I589" i="6" a="1"/>
  <c r="I589" i="6" s="1"/>
  <c r="I590" i="6" a="1"/>
  <c r="I590" i="6" s="1"/>
  <c r="I591" i="6" a="1"/>
  <c r="I591" i="6" s="1"/>
  <c r="I592" i="6" a="1"/>
  <c r="I592" i="6"/>
  <c r="I593" i="6" a="1"/>
  <c r="I593" i="6" s="1"/>
  <c r="I594" i="6" a="1"/>
  <c r="I594" i="6" s="1"/>
  <c r="I595" i="6" a="1"/>
  <c r="I595" i="6"/>
  <c r="I596" i="6" a="1"/>
  <c r="I596" i="6" s="1"/>
  <c r="I597" i="6" a="1"/>
  <c r="I597" i="6"/>
  <c r="I598" i="6" a="1"/>
  <c r="I598" i="6"/>
  <c r="I599" i="6" a="1"/>
  <c r="I599" i="6" s="1"/>
  <c r="I600" i="6" a="1"/>
  <c r="I600" i="6" s="1"/>
  <c r="I601" i="6" a="1"/>
  <c r="I601" i="6" s="1"/>
  <c r="I602" i="6" a="1"/>
  <c r="I602" i="6" s="1"/>
  <c r="I603" i="6" a="1"/>
  <c r="I603" i="6"/>
  <c r="I604" i="6" a="1"/>
  <c r="I604" i="6" s="1"/>
  <c r="I605" i="6" a="1"/>
  <c r="I605" i="6" s="1"/>
  <c r="I606" i="6" a="1"/>
  <c r="I606" i="6"/>
  <c r="I607" i="6" a="1"/>
  <c r="I607" i="6" s="1"/>
  <c r="I608" i="6" a="1"/>
  <c r="I608" i="6"/>
  <c r="I609" i="6" a="1"/>
  <c r="I609" i="6"/>
  <c r="I610" i="6" a="1"/>
  <c r="I610" i="6" s="1"/>
  <c r="I611" i="6" a="1"/>
  <c r="I611" i="6"/>
  <c r="I612" i="6" a="1"/>
  <c r="I612" i="6" s="1"/>
  <c r="I613" i="6" a="1"/>
  <c r="I613" i="6" s="1"/>
  <c r="I614" i="6" a="1"/>
  <c r="I614" i="6" s="1"/>
  <c r="I615" i="6" a="1"/>
  <c r="I615" i="6" s="1"/>
  <c r="I616" i="6" a="1"/>
  <c r="I616" i="6" s="1"/>
  <c r="I617" i="6" a="1"/>
  <c r="I617" i="6"/>
  <c r="I618" i="6" a="1"/>
  <c r="I618" i="6" s="1"/>
  <c r="I619" i="6" a="1"/>
  <c r="I619" i="6"/>
  <c r="I620" i="6" a="1"/>
  <c r="I620" i="6" s="1"/>
  <c r="I621" i="6" a="1"/>
  <c r="I621" i="6"/>
  <c r="I622" i="6" a="1"/>
  <c r="I622" i="6"/>
  <c r="I623" i="6" a="1"/>
  <c r="I623" i="6" s="1"/>
  <c r="I624" i="6" a="1"/>
  <c r="I624" i="6" s="1"/>
  <c r="I625" i="6" a="1"/>
  <c r="I625" i="6"/>
  <c r="I626" i="6" a="1"/>
  <c r="I626" i="6" s="1"/>
  <c r="I627" i="6" a="1"/>
  <c r="I627" i="6" s="1"/>
  <c r="I628" i="6" a="1"/>
  <c r="I628" i="6"/>
  <c r="I629" i="6" a="1"/>
  <c r="I629" i="6" s="1"/>
  <c r="I630" i="6" a="1"/>
  <c r="I630" i="6" s="1"/>
  <c r="I631" i="6" a="1"/>
  <c r="I631" i="6"/>
  <c r="I632" i="6" a="1"/>
  <c r="I632" i="6"/>
  <c r="I633" i="6" a="1"/>
  <c r="I633" i="6"/>
  <c r="I634" i="6" a="1"/>
  <c r="I634" i="6" s="1"/>
  <c r="I635" i="6" a="1"/>
  <c r="I635" i="6"/>
  <c r="I636" i="6" a="1"/>
  <c r="I636" i="6"/>
  <c r="I637" i="6" a="1"/>
  <c r="I637" i="6" s="1"/>
  <c r="I638" i="6" a="1"/>
  <c r="I638" i="6" s="1"/>
  <c r="I639" i="6" a="1"/>
  <c r="I639" i="6"/>
  <c r="I640" i="6" a="1"/>
  <c r="I640" i="6" s="1"/>
  <c r="I641" i="6" a="1"/>
  <c r="I641" i="6" s="1"/>
  <c r="I642" i="6" a="1"/>
  <c r="I642" i="6"/>
  <c r="I643" i="6" a="1"/>
  <c r="I643" i="6"/>
  <c r="I644" i="6" a="1"/>
  <c r="I644" i="6" s="1"/>
  <c r="I645" i="6" a="1"/>
  <c r="I645" i="6" s="1"/>
  <c r="I646" i="6" a="1"/>
  <c r="I646" i="6"/>
  <c r="I647" i="6" a="1"/>
  <c r="I647" i="6"/>
  <c r="I648" i="6" a="1"/>
  <c r="I648" i="6" s="1"/>
  <c r="I649" i="6" a="1"/>
  <c r="I649" i="6" s="1"/>
  <c r="I650" i="6" a="1"/>
  <c r="I650" i="6" s="1"/>
  <c r="I651" i="6" a="1"/>
  <c r="I651" i="6" s="1"/>
  <c r="I652" i="6" a="1"/>
  <c r="I652" i="6" s="1"/>
  <c r="I653" i="6" a="1"/>
  <c r="I653" i="6"/>
  <c r="I654" i="6" a="1"/>
  <c r="I654" i="6" s="1"/>
  <c r="I655" i="6" a="1"/>
  <c r="I655" i="6" s="1"/>
  <c r="I656" i="6" a="1"/>
  <c r="I656" i="6" s="1"/>
  <c r="I657" i="6" a="1"/>
  <c r="I657" i="6"/>
  <c r="I658" i="6" a="1"/>
  <c r="I658" i="6"/>
  <c r="I659" i="6" a="1"/>
  <c r="I659" i="6" s="1"/>
  <c r="I660" i="6" a="1"/>
  <c r="I660" i="6" s="1"/>
  <c r="I661" i="6" a="1"/>
  <c r="I661" i="6"/>
  <c r="I662" i="6" a="1"/>
  <c r="I662" i="6" s="1"/>
  <c r="I663" i="6" a="1"/>
  <c r="I663" i="6" s="1"/>
  <c r="I664" i="6" a="1"/>
  <c r="I664" i="6" s="1"/>
  <c r="I665" i="6" a="1"/>
  <c r="I665" i="6"/>
  <c r="I666" i="6" a="1"/>
  <c r="I666" i="6" s="1"/>
  <c r="I667" i="6" a="1"/>
  <c r="I667" i="6" s="1"/>
  <c r="I668" i="6" a="1"/>
  <c r="I668" i="6"/>
  <c r="I669" i="6" a="1"/>
  <c r="I669" i="6"/>
  <c r="I670" i="6" a="1"/>
  <c r="I670" i="6" s="1"/>
  <c r="I671" i="6" a="1"/>
  <c r="I671" i="6" s="1"/>
  <c r="I672" i="6" a="1"/>
  <c r="I672" i="6"/>
  <c r="I673" i="6" a="1"/>
  <c r="I673" i="6" s="1"/>
  <c r="I674" i="6" a="1"/>
  <c r="I674" i="6" s="1"/>
  <c r="I675" i="6" a="1"/>
  <c r="I675" i="6"/>
  <c r="I676" i="6" a="1"/>
  <c r="I676" i="6"/>
  <c r="I677" i="6" a="1"/>
  <c r="I677" i="6" s="1"/>
  <c r="I678" i="6" a="1"/>
  <c r="I678" i="6" s="1"/>
  <c r="I679" i="6" a="1"/>
  <c r="I679" i="6"/>
  <c r="I680" i="6" a="1"/>
  <c r="I680" i="6" s="1"/>
  <c r="I681" i="6" a="1"/>
  <c r="I681" i="6"/>
  <c r="I682" i="6" a="1"/>
  <c r="I682" i="6" s="1"/>
  <c r="I683" i="6" a="1"/>
  <c r="I683" i="6"/>
  <c r="I684" i="6" a="1"/>
  <c r="I684" i="6" s="1"/>
  <c r="I685" i="6" a="1"/>
  <c r="I685" i="6" s="1"/>
  <c r="I686" i="6" a="1"/>
  <c r="I686" i="6"/>
  <c r="I687" i="6" a="1"/>
  <c r="I687" i="6"/>
  <c r="I688" i="6" a="1"/>
  <c r="I688" i="6" s="1"/>
  <c r="I689" i="6" a="1"/>
  <c r="I689" i="6" s="1"/>
  <c r="I690" i="6" a="1"/>
  <c r="I690" i="6" s="1"/>
  <c r="I691" i="6" a="1"/>
  <c r="I691" i="6" s="1"/>
  <c r="I692" i="6" a="1"/>
  <c r="I692" i="6"/>
  <c r="I693" i="6" a="1"/>
  <c r="I693" i="6" s="1"/>
  <c r="I694" i="6" a="1"/>
  <c r="I694" i="6" s="1"/>
  <c r="I695" i="6" a="1"/>
  <c r="I695" i="6"/>
  <c r="I696" i="6" a="1"/>
  <c r="I696" i="6" s="1"/>
  <c r="I697" i="6" a="1"/>
  <c r="I697" i="6"/>
  <c r="I698" i="6" a="1"/>
  <c r="I698" i="6"/>
  <c r="I699" i="6" a="1"/>
  <c r="I699" i="6" s="1"/>
  <c r="I700" i="6" a="1"/>
  <c r="I700" i="6" s="1"/>
  <c r="I701" i="6" a="1"/>
  <c r="I701" i="6"/>
  <c r="I702" i="6" a="1"/>
  <c r="I702" i="6"/>
  <c r="I703" i="6" a="1"/>
  <c r="I703" i="6" s="1"/>
  <c r="I704" i="6" a="1"/>
  <c r="I704" i="6" s="1"/>
  <c r="I705" i="6" a="1"/>
  <c r="I705" i="6"/>
  <c r="I706" i="6" a="1"/>
  <c r="I706" i="6" s="1"/>
  <c r="I707" i="6" a="1"/>
  <c r="I707" i="6" s="1"/>
  <c r="I708" i="6" a="1"/>
  <c r="I708" i="6"/>
  <c r="I709" i="6" a="1"/>
  <c r="I709" i="6"/>
  <c r="I710" i="6" a="1"/>
  <c r="I710" i="6"/>
  <c r="I711" i="6" a="1"/>
  <c r="I711" i="6" s="1"/>
  <c r="I712" i="6" a="1"/>
  <c r="I712" i="6" s="1"/>
  <c r="I713" i="6" a="1"/>
  <c r="I713" i="6"/>
  <c r="I714" i="6" a="1"/>
  <c r="I714" i="6" s="1"/>
  <c r="I715" i="6" a="1"/>
  <c r="I715" i="6" s="1"/>
  <c r="I716" i="6" a="1"/>
  <c r="I716" i="6"/>
  <c r="I717" i="6" a="1"/>
  <c r="I717" i="6" s="1"/>
  <c r="I718" i="6" a="1"/>
  <c r="I718" i="6"/>
  <c r="I719" i="6" a="1"/>
  <c r="I719" i="6"/>
  <c r="I720" i="6" a="1"/>
  <c r="I720" i="6" s="1"/>
  <c r="I721" i="6" a="1"/>
  <c r="I721" i="6" s="1"/>
  <c r="I722" i="6" a="1"/>
  <c r="I722" i="6"/>
  <c r="I723" i="6" a="1"/>
  <c r="I723" i="6"/>
  <c r="I724" i="6" a="1"/>
  <c r="I724" i="6" s="1"/>
  <c r="I725" i="6" a="1"/>
  <c r="I725" i="6" s="1"/>
  <c r="I726" i="6" a="1"/>
  <c r="I726" i="6"/>
  <c r="I727" i="6" a="1"/>
  <c r="I727" i="6" s="1"/>
  <c r="I728" i="6" a="1"/>
  <c r="I728" i="6" s="1"/>
  <c r="I729" i="6" a="1"/>
  <c r="I729" i="6"/>
  <c r="I730" i="6" a="1"/>
  <c r="I730" i="6"/>
  <c r="I731" i="6" a="1"/>
  <c r="I731" i="6"/>
  <c r="I732" i="6" a="1"/>
  <c r="I732" i="6" s="1"/>
  <c r="I733" i="6" a="1"/>
  <c r="I733" i="6" s="1"/>
  <c r="I734" i="6" a="1"/>
  <c r="I734" i="6" s="1"/>
  <c r="I735" i="6" a="1"/>
  <c r="I735" i="6" s="1"/>
  <c r="I736" i="6" a="1"/>
  <c r="I736" i="6" s="1"/>
  <c r="I737" i="6" a="1"/>
  <c r="I737" i="6"/>
  <c r="I738" i="6" a="1"/>
  <c r="I738" i="6" s="1"/>
  <c r="I739" i="6" a="1"/>
  <c r="I739" i="6"/>
  <c r="I740" i="6" a="1"/>
  <c r="I740" i="6"/>
  <c r="I741" i="6" a="1"/>
  <c r="I741" i="6" s="1"/>
  <c r="I742" i="6" a="1"/>
  <c r="I742" i="6" s="1"/>
  <c r="I743" i="6" a="1"/>
  <c r="I743" i="6"/>
  <c r="I744" i="6" a="1"/>
  <c r="I744" i="6" s="1"/>
  <c r="I745" i="6" a="1"/>
  <c r="I745" i="6"/>
  <c r="I746" i="6" a="1"/>
  <c r="I746" i="6" s="1"/>
  <c r="I747" i="6" a="1"/>
  <c r="I747" i="6"/>
  <c r="I748" i="6" a="1"/>
  <c r="I748" i="6" s="1"/>
  <c r="I749" i="6" a="1"/>
  <c r="I749" i="6" s="1"/>
  <c r="I750" i="6" a="1"/>
  <c r="I750" i="6"/>
  <c r="I751" i="6" a="1"/>
  <c r="I751" i="6"/>
  <c r="I752" i="6" a="1"/>
  <c r="I752" i="6"/>
  <c r="I753" i="6" a="1"/>
  <c r="I753" i="6" s="1"/>
  <c r="I754" i="6" a="1"/>
  <c r="I754" i="6" s="1"/>
  <c r="I755" i="6" a="1"/>
  <c r="I755" i="6"/>
  <c r="I756" i="6" a="1"/>
  <c r="I756" i="6" s="1"/>
  <c r="I757" i="6" a="1"/>
  <c r="I757" i="6" s="1"/>
  <c r="I758" i="6" a="1"/>
  <c r="I758" i="6"/>
  <c r="I759" i="6" a="1"/>
  <c r="I759" i="6" s="1"/>
  <c r="I760" i="6" a="1"/>
  <c r="I760" i="6"/>
  <c r="I761" i="6" a="1"/>
  <c r="I761" i="6"/>
  <c r="I762" i="6" a="1"/>
  <c r="I762" i="6" s="1"/>
  <c r="I763" i="6" a="1"/>
  <c r="I763" i="6" s="1"/>
  <c r="I764" i="6" a="1"/>
  <c r="I764" i="6" s="1"/>
  <c r="I765" i="6" a="1"/>
  <c r="I765" i="6" s="1"/>
  <c r="I766" i="6" a="1"/>
  <c r="I766" i="6"/>
  <c r="I767" i="6" a="1"/>
  <c r="I767" i="6" s="1"/>
  <c r="I768" i="6" a="1"/>
  <c r="I768" i="6"/>
  <c r="I769" i="6" a="1"/>
  <c r="I769" i="6" s="1"/>
  <c r="I770" i="6" a="1"/>
  <c r="I770" i="6" s="1"/>
  <c r="I771" i="6" a="1"/>
  <c r="I771" i="6"/>
  <c r="I772" i="6" a="1"/>
  <c r="I772" i="6"/>
  <c r="I773" i="6" a="1"/>
  <c r="I773" i="6"/>
  <c r="I774" i="6" a="1"/>
  <c r="I774" i="6" s="1"/>
  <c r="I775" i="6" a="1"/>
  <c r="I775" i="6"/>
  <c r="I776" i="6" a="1"/>
  <c r="I776" i="6"/>
  <c r="I777" i="6" a="1"/>
  <c r="I777" i="6" s="1"/>
  <c r="I778" i="6" a="1"/>
  <c r="I778" i="6" s="1"/>
  <c r="I779" i="6" a="1"/>
  <c r="I779" i="6"/>
  <c r="I780" i="6" a="1"/>
  <c r="I780" i="6" s="1"/>
  <c r="I781" i="6" a="1"/>
  <c r="I781" i="6"/>
  <c r="I782" i="6" a="1"/>
  <c r="I782" i="6"/>
  <c r="I783" i="6" a="1"/>
  <c r="I783" i="6" s="1"/>
  <c r="I784" i="6" a="1"/>
  <c r="I784" i="6" s="1"/>
  <c r="I785" i="6" a="1"/>
  <c r="I785" i="6" s="1"/>
  <c r="I786" i="6" a="1"/>
  <c r="I786" i="6" s="1"/>
  <c r="I787" i="6" a="1"/>
  <c r="I787" i="6"/>
  <c r="I788" i="6" a="1"/>
  <c r="I788" i="6" s="1"/>
  <c r="I789" i="6" a="1"/>
  <c r="I789" i="6"/>
  <c r="I790" i="6" a="1"/>
  <c r="I790" i="6" s="1"/>
  <c r="I791" i="6" a="1"/>
  <c r="I791" i="6" s="1"/>
  <c r="I792" i="6" a="1"/>
  <c r="I792" i="6"/>
  <c r="I793" i="6" a="1"/>
  <c r="I793" i="6"/>
  <c r="I794" i="6" a="1"/>
  <c r="I794" i="6" s="1"/>
  <c r="I795" i="6" a="1"/>
  <c r="I795" i="6" s="1"/>
  <c r="I796" i="6" a="1"/>
  <c r="I796" i="6"/>
  <c r="I797" i="6" a="1"/>
  <c r="I797" i="6"/>
  <c r="I798" i="6" a="1"/>
  <c r="I798" i="6" s="1"/>
  <c r="I799" i="6" a="1"/>
  <c r="I799" i="6" s="1"/>
  <c r="I800" i="6" a="1"/>
  <c r="I800" i="6"/>
  <c r="I801" i="6" a="1"/>
  <c r="I801" i="6" s="1"/>
  <c r="I802" i="6" a="1"/>
  <c r="I802" i="6"/>
  <c r="I803" i="6" a="1"/>
  <c r="I803" i="6"/>
  <c r="I804" i="6" a="1"/>
  <c r="I804" i="6" s="1"/>
  <c r="I805" i="6" a="1"/>
  <c r="I805" i="6"/>
  <c r="I806" i="6" a="1"/>
  <c r="I806" i="6" s="1"/>
  <c r="I807" i="6" a="1"/>
  <c r="I807" i="6" s="1"/>
  <c r="I808" i="6" a="1"/>
  <c r="I808" i="6"/>
  <c r="I809" i="6" a="1"/>
  <c r="I809" i="6" s="1"/>
  <c r="I810" i="6" a="1"/>
  <c r="I810" i="6"/>
  <c r="I811" i="6" a="1"/>
  <c r="I811" i="6" s="1"/>
  <c r="I812" i="6" a="1"/>
  <c r="I812" i="6" s="1"/>
  <c r="I813" i="6" a="1"/>
  <c r="I813" i="6"/>
  <c r="I814" i="6" a="1"/>
  <c r="I814" i="6" s="1"/>
  <c r="I815" i="6" a="1"/>
  <c r="I815" i="6" s="1"/>
  <c r="I816" i="6" a="1"/>
  <c r="I816" i="6" s="1"/>
  <c r="I817" i="6" a="1"/>
  <c r="I817" i="6"/>
  <c r="I818" i="6" a="1"/>
  <c r="I818" i="6"/>
  <c r="I819" i="6" a="1"/>
  <c r="I819" i="6" s="1"/>
  <c r="I820" i="6" a="1"/>
  <c r="I820" i="6" s="1"/>
  <c r="I821" i="6" a="1"/>
  <c r="I821" i="6"/>
  <c r="I822" i="6" a="1"/>
  <c r="I822" i="6" s="1"/>
  <c r="I823" i="6" a="1"/>
  <c r="I823" i="6"/>
  <c r="I824" i="6" a="1"/>
  <c r="I824" i="6" s="1"/>
  <c r="I825" i="6" a="1"/>
  <c r="I825" i="6"/>
  <c r="I826" i="6" a="1"/>
  <c r="I826" i="6"/>
  <c r="I827" i="6" a="1"/>
  <c r="I827" i="6" s="1"/>
  <c r="I828" i="6" a="1"/>
  <c r="I828" i="6" s="1"/>
  <c r="I829" i="6" a="1"/>
  <c r="I829" i="6"/>
  <c r="I830" i="6" a="1"/>
  <c r="I830" i="6" s="1"/>
  <c r="I831" i="6" a="1"/>
  <c r="I831" i="6"/>
  <c r="I832" i="6" a="1"/>
  <c r="I832" i="6" s="1"/>
  <c r="I833" i="6" a="1"/>
  <c r="I833" i="6" s="1"/>
  <c r="I834" i="6" a="1"/>
  <c r="I834" i="6" s="1"/>
  <c r="I835" i="6" a="1"/>
  <c r="I835" i="6"/>
  <c r="I836" i="6" a="1"/>
  <c r="I836" i="6" s="1"/>
  <c r="I837" i="6" a="1"/>
  <c r="I837" i="6" s="1"/>
  <c r="I838" i="6" a="1"/>
  <c r="I838" i="6"/>
  <c r="I839" i="6" a="1"/>
  <c r="I839" i="6"/>
  <c r="I840" i="6" a="1"/>
  <c r="I840" i="6" s="1"/>
  <c r="I841" i="6" a="1"/>
  <c r="I841" i="6" s="1"/>
  <c r="I842" i="6" a="1"/>
  <c r="I842" i="6"/>
  <c r="I843" i="6" a="1"/>
  <c r="I843" i="6" s="1"/>
  <c r="I844" i="6" a="1"/>
  <c r="I844" i="6" s="1"/>
  <c r="I845" i="6" a="1"/>
  <c r="I845" i="6"/>
  <c r="I846" i="6" a="1"/>
  <c r="I846" i="6"/>
  <c r="I847" i="6" a="1"/>
  <c r="I847" i="6"/>
  <c r="I848" i="6" a="1"/>
  <c r="I848" i="6" s="1"/>
  <c r="I849" i="6" a="1"/>
  <c r="I849" i="6" s="1"/>
  <c r="I850" i="6" a="1"/>
  <c r="I850" i="6"/>
  <c r="I851" i="6" a="1"/>
  <c r="I851" i="6" s="1"/>
  <c r="I852" i="6" a="1"/>
  <c r="I852" i="6"/>
  <c r="I853" i="6" a="1"/>
  <c r="I853" i="6" s="1"/>
  <c r="I854" i="6" a="1"/>
  <c r="I854" i="6" s="1"/>
  <c r="I855" i="6" a="1"/>
  <c r="I855" i="6"/>
  <c r="I856" i="6" a="1"/>
  <c r="I856" i="6"/>
  <c r="I857" i="6" a="1"/>
  <c r="I857" i="6"/>
  <c r="I858" i="6" a="1"/>
  <c r="I858" i="6" s="1"/>
  <c r="I859" i="6" a="1"/>
  <c r="I859" i="6" s="1"/>
  <c r="I860" i="6" a="1"/>
  <c r="I860" i="6"/>
  <c r="I861" i="6" a="1"/>
  <c r="I861" i="6" s="1"/>
  <c r="I862" i="6" a="1"/>
  <c r="I862" i="6"/>
  <c r="I863" i="6" a="1"/>
  <c r="I863" i="6" s="1"/>
  <c r="I864" i="6" a="1"/>
  <c r="I864" i="6" s="1"/>
  <c r="I865" i="6" a="1"/>
  <c r="I865" i="6"/>
  <c r="I866" i="6" a="1"/>
  <c r="I866" i="6"/>
  <c r="I867" i="6" a="1"/>
  <c r="I867" i="6"/>
  <c r="I868" i="6" a="1"/>
  <c r="I868" i="6" s="1"/>
  <c r="I869" i="6" a="1"/>
  <c r="I869" i="6" s="1"/>
  <c r="I870" i="6" a="1"/>
  <c r="I870" i="6"/>
  <c r="I871" i="6" a="1"/>
  <c r="I871" i="6" s="1"/>
  <c r="I872" i="6" a="1"/>
  <c r="I872" i="6"/>
  <c r="I873" i="6" a="1"/>
  <c r="I873" i="6" s="1"/>
  <c r="I874" i="6" a="1"/>
  <c r="I874" i="6" s="1"/>
  <c r="I875" i="6" a="1"/>
  <c r="I875" i="6"/>
  <c r="I876" i="6" a="1"/>
  <c r="I876" i="6"/>
  <c r="I877" i="6" a="1"/>
  <c r="I877" i="6"/>
  <c r="I878" i="6" a="1"/>
  <c r="I878" i="6" s="1"/>
  <c r="I879" i="6" a="1"/>
  <c r="I879" i="6" s="1"/>
  <c r="I880" i="6" a="1"/>
  <c r="I880" i="6"/>
  <c r="I881" i="6" a="1"/>
  <c r="I881" i="6" s="1"/>
  <c r="I882" i="6" a="1"/>
  <c r="I882" i="6"/>
  <c r="I883" i="6" a="1"/>
  <c r="I883" i="6" s="1"/>
  <c r="I884" i="6" a="1"/>
  <c r="I884" i="6" s="1"/>
  <c r="I885" i="6" a="1"/>
  <c r="I885" i="6"/>
  <c r="I886" i="6" a="1"/>
  <c r="I886" i="6"/>
  <c r="I887" i="6" a="1"/>
  <c r="I887" i="6"/>
  <c r="I888" i="6" a="1"/>
  <c r="I888" i="6" s="1"/>
  <c r="I889" i="6" a="1"/>
  <c r="I889" i="6" s="1"/>
  <c r="I890" i="6" a="1"/>
  <c r="I890" i="6"/>
  <c r="I891" i="6" a="1"/>
  <c r="I891" i="6" s="1"/>
  <c r="I892" i="6" a="1"/>
  <c r="I892" i="6"/>
  <c r="I893" i="6" a="1"/>
  <c r="I893" i="6" s="1"/>
  <c r="I894" i="6" a="1"/>
  <c r="I894" i="6" s="1"/>
  <c r="I895" i="6" a="1"/>
  <c r="I895" i="6"/>
  <c r="I896" i="6" a="1"/>
  <c r="I896" i="6"/>
  <c r="I897" i="6" a="1"/>
  <c r="I897" i="6"/>
  <c r="I898" i="6" a="1"/>
  <c r="I898" i="6" s="1"/>
  <c r="I899" i="6" a="1"/>
  <c r="I899" i="6" s="1"/>
  <c r="I900" i="6" a="1"/>
  <c r="I900" i="6"/>
  <c r="I901" i="6" a="1"/>
  <c r="I901" i="6" s="1"/>
  <c r="I902" i="6" a="1"/>
  <c r="I902" i="6"/>
  <c r="I903" i="6" a="1"/>
  <c r="I903" i="6" s="1"/>
  <c r="I904" i="6" a="1"/>
  <c r="I904" i="6" s="1"/>
  <c r="I905" i="6" a="1"/>
  <c r="I905" i="6"/>
  <c r="I906" i="6" a="1"/>
  <c r="I906" i="6"/>
  <c r="I907" i="6" a="1"/>
  <c r="I907" i="6"/>
  <c r="I908" i="6" a="1"/>
  <c r="I908" i="6" s="1"/>
  <c r="I909" i="6" a="1"/>
  <c r="I909" i="6" s="1"/>
  <c r="I910" i="6" a="1"/>
  <c r="I910" i="6"/>
  <c r="I911" i="6" a="1"/>
  <c r="I911" i="6" s="1"/>
  <c r="I912" i="6" a="1"/>
  <c r="I912" i="6"/>
  <c r="I913" i="6" a="1"/>
  <c r="I913" i="6" s="1"/>
  <c r="I914" i="6" a="1"/>
  <c r="I914" i="6" s="1"/>
  <c r="I915" i="6" a="1"/>
  <c r="I915" i="6"/>
  <c r="I916" i="6" a="1"/>
  <c r="I916" i="6"/>
  <c r="I917" i="6" a="1"/>
  <c r="I917" i="6"/>
  <c r="I918" i="6" a="1"/>
  <c r="I918" i="6" s="1"/>
  <c r="I919" i="6" a="1"/>
  <c r="I919" i="6" s="1"/>
  <c r="I920" i="6" a="1"/>
  <c r="I920" i="6"/>
  <c r="I921" i="6" a="1"/>
  <c r="I921" i="6" s="1"/>
  <c r="I922" i="6" a="1"/>
  <c r="I922" i="6"/>
  <c r="I923" i="6" a="1"/>
  <c r="I923" i="6" s="1"/>
  <c r="I924" i="6" a="1"/>
  <c r="I924" i="6" s="1"/>
  <c r="I925" i="6" a="1"/>
  <c r="I925" i="6"/>
  <c r="I926" i="6" a="1"/>
  <c r="I926" i="6"/>
  <c r="I927" i="6" a="1"/>
  <c r="I927" i="6"/>
  <c r="I928" i="6" a="1"/>
  <c r="I928" i="6" s="1"/>
  <c r="I929" i="6" a="1"/>
  <c r="I929" i="6" s="1"/>
  <c r="I930" i="6" a="1"/>
  <c r="I930" i="6"/>
  <c r="I931" i="6" a="1"/>
  <c r="I931" i="6" s="1"/>
  <c r="I932" i="6" a="1"/>
  <c r="I932" i="6"/>
  <c r="I933" i="6" a="1"/>
  <c r="I933" i="6" s="1"/>
  <c r="I934" i="6" a="1"/>
  <c r="I934" i="6" s="1"/>
  <c r="I935" i="6" a="1"/>
  <c r="I935" i="6"/>
  <c r="I936" i="6" a="1"/>
  <c r="I936" i="6"/>
  <c r="I937" i="6" a="1"/>
  <c r="I937" i="6"/>
  <c r="I938" i="6" a="1"/>
  <c r="I938" i="6" s="1"/>
  <c r="I939" i="6" a="1"/>
  <c r="I939" i="6" s="1"/>
  <c r="I940" i="6" a="1"/>
  <c r="I940" i="6"/>
  <c r="I941" i="6" a="1"/>
  <c r="I941" i="6" s="1"/>
  <c r="I942" i="6" a="1"/>
  <c r="I942" i="6"/>
  <c r="I943" i="6" a="1"/>
  <c r="I943" i="6" s="1"/>
  <c r="I944" i="6" a="1"/>
  <c r="I944" i="6" s="1"/>
  <c r="I945" i="6" a="1"/>
  <c r="I945" i="6"/>
  <c r="I946" i="6" a="1"/>
  <c r="I946" i="6"/>
  <c r="I947" i="6" a="1"/>
  <c r="I947" i="6"/>
  <c r="I948" i="6" a="1"/>
  <c r="I948" i="6" s="1"/>
  <c r="I949" i="6" a="1"/>
  <c r="I949" i="6" s="1"/>
  <c r="I950" i="6" a="1"/>
  <c r="I950" i="6"/>
  <c r="I951" i="6" a="1"/>
  <c r="I951" i="6" s="1"/>
  <c r="I952" i="6" a="1"/>
  <c r="I952" i="6"/>
  <c r="I953" i="6" a="1"/>
  <c r="I953" i="6" s="1"/>
  <c r="I954" i="6" a="1"/>
  <c r="I954" i="6" s="1"/>
  <c r="I955" i="6" a="1"/>
  <c r="I955" i="6"/>
  <c r="I956" i="6" a="1"/>
  <c r="I956" i="6"/>
  <c r="I957" i="6" a="1"/>
  <c r="I957" i="6"/>
  <c r="I958" i="6" a="1"/>
  <c r="I958" i="6" s="1"/>
  <c r="I959" i="6" a="1"/>
  <c r="I959" i="6" s="1"/>
  <c r="I960" i="6" a="1"/>
  <c r="I960" i="6"/>
  <c r="I961" i="6" a="1"/>
  <c r="I961" i="6" s="1"/>
  <c r="I962" i="6" a="1"/>
  <c r="I962" i="6"/>
  <c r="I963" i="6" a="1"/>
  <c r="I963" i="6" s="1"/>
  <c r="I964" i="6" a="1"/>
  <c r="I964" i="6" s="1"/>
  <c r="I965" i="6" a="1"/>
  <c r="I965" i="6"/>
  <c r="I966" i="6" a="1"/>
  <c r="I966" i="6"/>
  <c r="I967" i="6" a="1"/>
  <c r="I967" i="6"/>
  <c r="I968" i="6" a="1"/>
  <c r="I968" i="6" s="1"/>
  <c r="I969" i="6" a="1"/>
  <c r="I969" i="6" s="1"/>
  <c r="I970" i="6" a="1"/>
  <c r="I970" i="6"/>
  <c r="I971" i="6" a="1"/>
  <c r="I971" i="6" s="1"/>
  <c r="I972" i="6" a="1"/>
  <c r="I972" i="6"/>
  <c r="I973" i="6" a="1"/>
  <c r="I973" i="6" s="1"/>
  <c r="I974" i="6" a="1"/>
  <c r="I974" i="6" s="1"/>
  <c r="I975" i="6" a="1"/>
  <c r="I975" i="6"/>
  <c r="I976" i="6" a="1"/>
  <c r="I976" i="6"/>
  <c r="I977" i="6" a="1"/>
  <c r="I977" i="6"/>
  <c r="I978" i="6" a="1"/>
  <c r="I978" i="6" s="1"/>
  <c r="I979" i="6" a="1"/>
  <c r="I979" i="6" s="1"/>
  <c r="I980" i="6" a="1"/>
  <c r="I980" i="6"/>
  <c r="I981" i="6" a="1"/>
  <c r="I981" i="6" s="1"/>
  <c r="I982" i="6" a="1"/>
  <c r="I982" i="6"/>
  <c r="I983" i="6" a="1"/>
  <c r="I983" i="6" s="1"/>
  <c r="I984" i="6" a="1"/>
  <c r="I984" i="6" s="1"/>
  <c r="I985" i="6" a="1"/>
  <c r="I985" i="6"/>
  <c r="I986" i="6" a="1"/>
  <c r="I986" i="6"/>
  <c r="I987" i="6" a="1"/>
  <c r="I987" i="6"/>
  <c r="I988" i="6" a="1"/>
  <c r="I988" i="6" s="1"/>
  <c r="I989" i="6" a="1"/>
  <c r="I989" i="6" s="1"/>
  <c r="I990" i="6" a="1"/>
  <c r="I990" i="6"/>
  <c r="I991" i="6" a="1"/>
  <c r="I991" i="6" s="1"/>
  <c r="I992" i="6" a="1"/>
  <c r="I992" i="6"/>
  <c r="I993" i="6" a="1"/>
  <c r="I993" i="6" s="1"/>
  <c r="I994" i="6" a="1"/>
  <c r="I994" i="6" s="1"/>
  <c r="I995" i="6" a="1"/>
  <c r="I995" i="6"/>
  <c r="I996" i="6" a="1"/>
  <c r="I996" i="6"/>
  <c r="I997" i="6" a="1"/>
  <c r="I997" i="6"/>
  <c r="I998" i="6" a="1"/>
  <c r="I998" i="6" s="1"/>
  <c r="I999" i="6" a="1"/>
  <c r="I999" i="6" s="1"/>
  <c r="I1000" i="6" a="1"/>
  <c r="I1000" i="6"/>
  <c r="I1001" i="6" a="1"/>
  <c r="I1001" i="6" s="1"/>
  <c r="I1002" i="6" a="1"/>
  <c r="I1002" i="6"/>
  <c r="I3" i="6" a="1"/>
  <c r="I3" i="6"/>
  <c r="H4" i="15" a="1"/>
  <c r="H4" i="15" s="1"/>
  <c r="D3" i="6" a="1"/>
  <c r="D3" i="6"/>
  <c r="I5" i="15" a="1"/>
  <c r="I5" i="15"/>
  <c r="H5" i="15" a="1"/>
  <c r="H5" i="15"/>
  <c r="J5" i="15" a="1"/>
  <c r="J5" i="15"/>
  <c r="K5" i="15" a="1"/>
  <c r="K5" i="15" s="1"/>
  <c r="H6" i="15" a="1"/>
  <c r="H6" i="15" s="1"/>
  <c r="I6" i="15" a="1"/>
  <c r="I6" i="15" s="1"/>
  <c r="J6" i="15" a="1"/>
  <c r="J6" i="15" s="1"/>
  <c r="K6" i="15" a="1"/>
  <c r="K6" i="15"/>
  <c r="H7" i="15" a="1"/>
  <c r="H7" i="15"/>
  <c r="I7" i="15" a="1"/>
  <c r="I7" i="15"/>
  <c r="J7" i="15" a="1"/>
  <c r="J7" i="15"/>
  <c r="K7" i="15" a="1"/>
  <c r="K7" i="15" s="1"/>
  <c r="H8" i="15" a="1"/>
  <c r="H8" i="15"/>
  <c r="I8" i="15" a="1"/>
  <c r="I8" i="15" s="1"/>
  <c r="J8" i="15" a="1"/>
  <c r="J8" i="15" s="1"/>
  <c r="K8" i="15" a="1"/>
  <c r="K8" i="15" s="1"/>
  <c r="H9" i="15" a="1"/>
  <c r="H9" i="15" s="1"/>
  <c r="I9" i="15" a="1"/>
  <c r="I9" i="15"/>
  <c r="J9" i="15" a="1"/>
  <c r="J9" i="15"/>
  <c r="K9" i="15" a="1"/>
  <c r="K9" i="15"/>
  <c r="H10" i="15" a="1"/>
  <c r="H10" i="15"/>
  <c r="I10" i="15" a="1"/>
  <c r="I10" i="15" s="1"/>
  <c r="J10" i="15" a="1"/>
  <c r="J10" i="15"/>
  <c r="K10" i="15" a="1"/>
  <c r="K10" i="15" s="1"/>
  <c r="H11" i="15" a="1"/>
  <c r="H11" i="15" s="1"/>
  <c r="I11" i="15" a="1"/>
  <c r="I11" i="15" s="1"/>
  <c r="J11" i="15" a="1"/>
  <c r="J11" i="15" s="1"/>
  <c r="K11" i="15" a="1"/>
  <c r="K11" i="15"/>
  <c r="H12" i="15" a="1"/>
  <c r="H12" i="15"/>
  <c r="I12" i="15" a="1"/>
  <c r="I12" i="15"/>
  <c r="J12" i="15" a="1"/>
  <c r="J12" i="15"/>
  <c r="K12" i="15" a="1"/>
  <c r="K12" i="15" s="1"/>
  <c r="H13" i="15" a="1"/>
  <c r="H13" i="15" s="1"/>
  <c r="I13" i="15" a="1"/>
  <c r="I13" i="15" s="1"/>
  <c r="J13" i="15" a="1"/>
  <c r="J13" i="15" s="1"/>
  <c r="K13" i="15" a="1"/>
  <c r="K13" i="15" s="1"/>
  <c r="H14" i="15" a="1"/>
  <c r="H14" i="15" s="1"/>
  <c r="I14" i="15" a="1"/>
  <c r="I14" i="15"/>
  <c r="J14" i="15" a="1"/>
  <c r="J14" i="15"/>
  <c r="K14" i="15" a="1"/>
  <c r="K14" i="15"/>
  <c r="H15" i="15" a="1"/>
  <c r="H15" i="15"/>
  <c r="I15" i="15" a="1"/>
  <c r="I15" i="15" s="1"/>
  <c r="J15" i="15" a="1"/>
  <c r="J15" i="15" s="1"/>
  <c r="K15" i="15" a="1"/>
  <c r="K15" i="15" s="1"/>
  <c r="H16" i="15" a="1"/>
  <c r="H16" i="15" s="1"/>
  <c r="I16" i="15" a="1"/>
  <c r="I16" i="15" s="1"/>
  <c r="J16" i="15" a="1"/>
  <c r="J16" i="15" s="1"/>
  <c r="K16" i="15" a="1"/>
  <c r="K16" i="15"/>
  <c r="H17" i="15" a="1"/>
  <c r="H17" i="15"/>
  <c r="I17" i="15" a="1"/>
  <c r="I17" i="15"/>
  <c r="J17" i="15" a="1"/>
  <c r="J17" i="15"/>
  <c r="K17" i="15" a="1"/>
  <c r="K17" i="15" s="1"/>
  <c r="H18" i="15" a="1"/>
  <c r="H18" i="15" s="1"/>
  <c r="I18" i="15" a="1"/>
  <c r="I18" i="15" s="1"/>
  <c r="J18" i="15" a="1"/>
  <c r="J18" i="15" s="1"/>
  <c r="K18" i="15" a="1"/>
  <c r="K18" i="15" s="1"/>
  <c r="H19" i="15" a="1"/>
  <c r="H19" i="15" s="1"/>
  <c r="I19" i="15" a="1"/>
  <c r="I19" i="15"/>
  <c r="J19" i="15" a="1"/>
  <c r="J19" i="15"/>
  <c r="K19" i="15" a="1"/>
  <c r="K19" i="15"/>
  <c r="H20" i="15" a="1"/>
  <c r="H20" i="15"/>
  <c r="I20" i="15" a="1"/>
  <c r="I20" i="15" s="1"/>
  <c r="J20" i="15" a="1"/>
  <c r="J20" i="15" s="1"/>
  <c r="K20" i="15" a="1"/>
  <c r="K20" i="15" s="1"/>
  <c r="H21" i="15" a="1"/>
  <c r="H21" i="15" s="1"/>
  <c r="I21" i="15" a="1"/>
  <c r="I21" i="15" s="1"/>
  <c r="J21" i="15" a="1"/>
  <c r="J21" i="15" s="1"/>
  <c r="K21" i="15" a="1"/>
  <c r="K21" i="15"/>
  <c r="H22" i="15" a="1"/>
  <c r="H22" i="15"/>
  <c r="I22" i="15" a="1"/>
  <c r="I22" i="15"/>
  <c r="J22" i="15" a="1"/>
  <c r="J22" i="15"/>
  <c r="K22" i="15" a="1"/>
  <c r="K22" i="15" s="1"/>
  <c r="H23" i="15" a="1"/>
  <c r="H23" i="15" s="1"/>
  <c r="I23" i="15" a="1"/>
  <c r="I23" i="15" s="1"/>
  <c r="J23" i="15" a="1"/>
  <c r="J23" i="15" s="1"/>
  <c r="K23" i="15" a="1"/>
  <c r="K23" i="15" s="1"/>
  <c r="H24" i="15" a="1"/>
  <c r="H24" i="15" s="1"/>
  <c r="I24" i="15" a="1"/>
  <c r="I24" i="15"/>
  <c r="J24" i="15" a="1"/>
  <c r="J24" i="15"/>
  <c r="K24" i="15" a="1"/>
  <c r="K24" i="15"/>
  <c r="H25" i="15" a="1"/>
  <c r="H25" i="15"/>
  <c r="I25" i="15" a="1"/>
  <c r="I25" i="15" s="1"/>
  <c r="J25" i="15" a="1"/>
  <c r="J25" i="15" s="1"/>
  <c r="K25" i="15" a="1"/>
  <c r="K25" i="15" s="1"/>
  <c r="H26" i="15" a="1"/>
  <c r="H26" i="15" s="1"/>
  <c r="I26" i="15" a="1"/>
  <c r="I26" i="15" s="1"/>
  <c r="J26" i="15" a="1"/>
  <c r="J26" i="15" s="1"/>
  <c r="K26" i="15" a="1"/>
  <c r="K26" i="15"/>
  <c r="H27" i="15" a="1"/>
  <c r="H27" i="15"/>
  <c r="I27" i="15" a="1"/>
  <c r="I27" i="15"/>
  <c r="J27" i="15" a="1"/>
  <c r="J27" i="15"/>
  <c r="K27" i="15" a="1"/>
  <c r="K27" i="15" s="1"/>
  <c r="H28" i="15" a="1"/>
  <c r="H28" i="15" s="1"/>
  <c r="I28" i="15" a="1"/>
  <c r="I28" i="15" s="1"/>
  <c r="J28" i="15" a="1"/>
  <c r="J28" i="15" s="1"/>
  <c r="K28" i="15" a="1"/>
  <c r="K28" i="15" s="1"/>
  <c r="H29" i="15" a="1"/>
  <c r="H29" i="15" s="1"/>
  <c r="I29" i="15" a="1"/>
  <c r="I29" i="15"/>
  <c r="J29" i="15" a="1"/>
  <c r="J29" i="15"/>
  <c r="K29" i="15" a="1"/>
  <c r="K29" i="15"/>
  <c r="H30" i="15" a="1"/>
  <c r="H30" i="15"/>
  <c r="I30" i="15" a="1"/>
  <c r="I30" i="15" s="1"/>
  <c r="J30" i="15" a="1"/>
  <c r="J30" i="15" s="1"/>
  <c r="K30" i="15" a="1"/>
  <c r="K30" i="15" s="1"/>
  <c r="H31" i="15" a="1"/>
  <c r="H31" i="15" s="1"/>
  <c r="I31" i="15" a="1"/>
  <c r="I31" i="15" s="1"/>
  <c r="J31" i="15" a="1"/>
  <c r="J31" i="15" s="1"/>
  <c r="K31" i="15" a="1"/>
  <c r="K31" i="15"/>
  <c r="H32" i="15" a="1"/>
  <c r="H32" i="15"/>
  <c r="I32" i="15" a="1"/>
  <c r="I32" i="15"/>
  <c r="J32" i="15" a="1"/>
  <c r="J32" i="15"/>
  <c r="K32" i="15" a="1"/>
  <c r="K32" i="15" s="1"/>
  <c r="H33" i="15" a="1"/>
  <c r="H33" i="15" s="1"/>
  <c r="I33" i="15" a="1"/>
  <c r="I33" i="15" s="1"/>
  <c r="J33" i="15" a="1"/>
  <c r="J33" i="15" s="1"/>
  <c r="K33" i="15" a="1"/>
  <c r="K33" i="15" s="1"/>
  <c r="H34" i="15" a="1"/>
  <c r="H34" i="15" s="1"/>
  <c r="I34" i="15" a="1"/>
  <c r="I34" i="15"/>
  <c r="J34" i="15" a="1"/>
  <c r="J34" i="15"/>
  <c r="K34" i="15" a="1"/>
  <c r="K34" i="15"/>
  <c r="H35" i="15" a="1"/>
  <c r="H35" i="15"/>
  <c r="I35" i="15" a="1"/>
  <c r="I35" i="15" s="1"/>
  <c r="J35" i="15" a="1"/>
  <c r="J35" i="15" s="1"/>
  <c r="K35" i="15" a="1"/>
  <c r="K35" i="15" s="1"/>
  <c r="H36" i="15" a="1"/>
  <c r="H36" i="15" s="1"/>
  <c r="I36" i="15" a="1"/>
  <c r="I36" i="15" s="1"/>
  <c r="J36" i="15" a="1"/>
  <c r="J36" i="15" s="1"/>
  <c r="K36" i="15" a="1"/>
  <c r="K36" i="15"/>
  <c r="H37" i="15" a="1"/>
  <c r="H37" i="15"/>
  <c r="I37" i="15" a="1"/>
  <c r="I37" i="15"/>
  <c r="J37" i="15" a="1"/>
  <c r="J37" i="15"/>
  <c r="K37" i="15" a="1"/>
  <c r="K37" i="15" s="1"/>
  <c r="H38" i="15" a="1"/>
  <c r="H38" i="15" s="1"/>
  <c r="I38" i="15" a="1"/>
  <c r="I38" i="15" s="1"/>
  <c r="J38" i="15" a="1"/>
  <c r="J38" i="15" s="1"/>
  <c r="K38" i="15" a="1"/>
  <c r="K38" i="15" s="1"/>
  <c r="H39" i="15" a="1"/>
  <c r="H39" i="15" s="1"/>
  <c r="I39" i="15" a="1"/>
  <c r="I39" i="15"/>
  <c r="J39" i="15" a="1"/>
  <c r="J39" i="15"/>
  <c r="K39" i="15" a="1"/>
  <c r="K39" i="15"/>
  <c r="H40" i="15" a="1"/>
  <c r="H40" i="15"/>
  <c r="I40" i="15" a="1"/>
  <c r="I40" i="15" s="1"/>
  <c r="J40" i="15" a="1"/>
  <c r="J40" i="15" s="1"/>
  <c r="K40" i="15" a="1"/>
  <c r="K40" i="15" s="1"/>
  <c r="H41" i="15" a="1"/>
  <c r="H41" i="15" s="1"/>
  <c r="I41" i="15" a="1"/>
  <c r="I41" i="15" s="1"/>
  <c r="J41" i="15" a="1"/>
  <c r="J41" i="15" s="1"/>
  <c r="K41" i="15" a="1"/>
  <c r="K41" i="15"/>
  <c r="H42" i="15" a="1"/>
  <c r="H42" i="15"/>
  <c r="I42" i="15" a="1"/>
  <c r="I42" i="15"/>
  <c r="J42" i="15" a="1"/>
  <c r="J42" i="15"/>
  <c r="K42" i="15" a="1"/>
  <c r="K42" i="15" s="1"/>
  <c r="H43" i="15" a="1"/>
  <c r="H43" i="15" s="1"/>
  <c r="I43" i="15" a="1"/>
  <c r="I43" i="15" s="1"/>
  <c r="J43" i="15" a="1"/>
  <c r="J43" i="15" s="1"/>
  <c r="K43" i="15" a="1"/>
  <c r="K43" i="15" s="1"/>
  <c r="H44" i="15" a="1"/>
  <c r="H44" i="15" s="1"/>
  <c r="I44" i="15" a="1"/>
  <c r="I44" i="15"/>
  <c r="J44" i="15" a="1"/>
  <c r="J44" i="15"/>
  <c r="K44" i="15" a="1"/>
  <c r="K44" i="15"/>
  <c r="H45" i="15" a="1"/>
  <c r="H45" i="15"/>
  <c r="I45" i="15" a="1"/>
  <c r="I45" i="15" s="1"/>
  <c r="J45" i="15" a="1"/>
  <c r="J45" i="15" s="1"/>
  <c r="K45" i="15" a="1"/>
  <c r="K45" i="15" s="1"/>
  <c r="H46" i="15" a="1"/>
  <c r="H46" i="15" s="1"/>
  <c r="I46" i="15" a="1"/>
  <c r="I46" i="15" s="1"/>
  <c r="J46" i="15" a="1"/>
  <c r="J46" i="15" s="1"/>
  <c r="K46" i="15" a="1"/>
  <c r="K46" i="15"/>
  <c r="H47" i="15" a="1"/>
  <c r="H47" i="15"/>
  <c r="I47" i="15" a="1"/>
  <c r="I47" i="15"/>
  <c r="J47" i="15" a="1"/>
  <c r="J47" i="15"/>
  <c r="K47" i="15" a="1"/>
  <c r="K47" i="15" s="1"/>
  <c r="H48" i="15" a="1"/>
  <c r="H48" i="15" s="1"/>
  <c r="I48" i="15" a="1"/>
  <c r="I48" i="15" s="1"/>
  <c r="J48" i="15" a="1"/>
  <c r="J48" i="15" s="1"/>
  <c r="K48" i="15" a="1"/>
  <c r="K48" i="15" s="1"/>
  <c r="H49" i="15" a="1"/>
  <c r="H49" i="15" s="1"/>
  <c r="I49" i="15" a="1"/>
  <c r="I49" i="15"/>
  <c r="J49" i="15" a="1"/>
  <c r="J49" i="15"/>
  <c r="K49" i="15" a="1"/>
  <c r="K49" i="15"/>
  <c r="H50" i="15" a="1"/>
  <c r="H50" i="15"/>
  <c r="I50" i="15" a="1"/>
  <c r="I50" i="15" s="1"/>
  <c r="J50" i="15" a="1"/>
  <c r="J50" i="15" s="1"/>
  <c r="K50" i="15" a="1"/>
  <c r="K50" i="15" s="1"/>
  <c r="H51" i="15" a="1"/>
  <c r="H51" i="15" s="1"/>
  <c r="I51" i="15" a="1"/>
  <c r="I51" i="15" s="1"/>
  <c r="J51" i="15" a="1"/>
  <c r="J51" i="15" s="1"/>
  <c r="K51" i="15" a="1"/>
  <c r="K51" i="15"/>
  <c r="H52" i="15" a="1"/>
  <c r="H52" i="15"/>
  <c r="I52" i="15" a="1"/>
  <c r="I52" i="15"/>
  <c r="J52" i="15" a="1"/>
  <c r="J52" i="15"/>
  <c r="K52" i="15" a="1"/>
  <c r="K52" i="15" s="1"/>
  <c r="H53" i="15" a="1"/>
  <c r="H53" i="15" s="1"/>
  <c r="I53" i="15" a="1"/>
  <c r="I53" i="15" s="1"/>
  <c r="J53" i="15" a="1"/>
  <c r="J53" i="15" s="1"/>
  <c r="K53" i="15" a="1"/>
  <c r="K53" i="15" s="1"/>
  <c r="H54" i="15" a="1"/>
  <c r="H54" i="15" s="1"/>
  <c r="I54" i="15" a="1"/>
  <c r="I54" i="15"/>
  <c r="J54" i="15" a="1"/>
  <c r="J54" i="15"/>
  <c r="K54" i="15" a="1"/>
  <c r="K54" i="15"/>
  <c r="H55" i="15" a="1"/>
  <c r="H55" i="15"/>
  <c r="I55" i="15" a="1"/>
  <c r="I55" i="15" s="1"/>
  <c r="J55" i="15" a="1"/>
  <c r="J55" i="15" s="1"/>
  <c r="K55" i="15" a="1"/>
  <c r="K55" i="15" s="1"/>
  <c r="H56" i="15" a="1"/>
  <c r="H56" i="15" s="1"/>
  <c r="I56" i="15" a="1"/>
  <c r="I56" i="15" s="1"/>
  <c r="J56" i="15" a="1"/>
  <c r="J56" i="15" s="1"/>
  <c r="K56" i="15" a="1"/>
  <c r="K56" i="15"/>
  <c r="H57" i="15" a="1"/>
  <c r="H57" i="15"/>
  <c r="I57" i="15" a="1"/>
  <c r="I57" i="15"/>
  <c r="J57" i="15" a="1"/>
  <c r="J57" i="15"/>
  <c r="K57" i="15" a="1"/>
  <c r="K57" i="15" s="1"/>
  <c r="H58" i="15" a="1"/>
  <c r="H58" i="15" s="1"/>
  <c r="I58" i="15" a="1"/>
  <c r="I58" i="15" s="1"/>
  <c r="J58" i="15" a="1"/>
  <c r="J58" i="15" s="1"/>
  <c r="K58" i="15" a="1"/>
  <c r="K58" i="15" s="1"/>
  <c r="H59" i="15" a="1"/>
  <c r="H59" i="15" s="1"/>
  <c r="I59" i="15" a="1"/>
  <c r="I59" i="15"/>
  <c r="J59" i="15" a="1"/>
  <c r="J59" i="15"/>
  <c r="K59" i="15" a="1"/>
  <c r="K59" i="15"/>
  <c r="H60" i="15" a="1"/>
  <c r="H60" i="15"/>
  <c r="I60" i="15" a="1"/>
  <c r="I60" i="15" s="1"/>
  <c r="J60" i="15" a="1"/>
  <c r="J60" i="15" s="1"/>
  <c r="K60" i="15" a="1"/>
  <c r="K60" i="15" s="1"/>
  <c r="H61" i="15" a="1"/>
  <c r="H61" i="15" s="1"/>
  <c r="I61" i="15" a="1"/>
  <c r="I61" i="15" s="1"/>
  <c r="J61" i="15" a="1"/>
  <c r="J61" i="15" s="1"/>
  <c r="K61" i="15" a="1"/>
  <c r="K61" i="15"/>
  <c r="H62" i="15" a="1"/>
  <c r="H62" i="15"/>
  <c r="I62" i="15" a="1"/>
  <c r="I62" i="15"/>
  <c r="J62" i="15" a="1"/>
  <c r="J62" i="15"/>
  <c r="K62" i="15" a="1"/>
  <c r="K62" i="15" s="1"/>
  <c r="H63" i="15" a="1"/>
  <c r="H63" i="15" s="1"/>
  <c r="I63" i="15" a="1"/>
  <c r="I63" i="15" s="1"/>
  <c r="J63" i="15" a="1"/>
  <c r="J63" i="15" s="1"/>
  <c r="K63" i="15" a="1"/>
  <c r="K63" i="15" s="1"/>
  <c r="H64" i="15" a="1"/>
  <c r="H64" i="15" s="1"/>
  <c r="I64" i="15" a="1"/>
  <c r="I64" i="15"/>
  <c r="J64" i="15" a="1"/>
  <c r="J64" i="15"/>
  <c r="K64" i="15" a="1"/>
  <c r="K64" i="15"/>
  <c r="H65" i="15" a="1"/>
  <c r="H65" i="15"/>
  <c r="I65" i="15" a="1"/>
  <c r="I65" i="15" s="1"/>
  <c r="J65" i="15" a="1"/>
  <c r="J65" i="15" s="1"/>
  <c r="K65" i="15" a="1"/>
  <c r="K65" i="15" s="1"/>
  <c r="H66" i="15" a="1"/>
  <c r="H66" i="15" s="1"/>
  <c r="I66" i="15" a="1"/>
  <c r="I66" i="15" s="1"/>
  <c r="J66" i="15" a="1"/>
  <c r="J66" i="15" s="1"/>
  <c r="K66" i="15" a="1"/>
  <c r="K66" i="15"/>
  <c r="H67" i="15" a="1"/>
  <c r="H67" i="15"/>
  <c r="I67" i="15" a="1"/>
  <c r="I67" i="15"/>
  <c r="J67" i="15" a="1"/>
  <c r="J67" i="15"/>
  <c r="K67" i="15" a="1"/>
  <c r="K67" i="15" s="1"/>
  <c r="H68" i="15" a="1"/>
  <c r="H68" i="15" s="1"/>
  <c r="I68" i="15" a="1"/>
  <c r="I68" i="15" s="1"/>
  <c r="J68" i="15" a="1"/>
  <c r="J68" i="15" s="1"/>
  <c r="K68" i="15" a="1"/>
  <c r="K68" i="15" s="1"/>
  <c r="H69" i="15" a="1"/>
  <c r="H69" i="15" s="1"/>
  <c r="I69" i="15" a="1"/>
  <c r="I69" i="15"/>
  <c r="J69" i="15" a="1"/>
  <c r="J69" i="15"/>
  <c r="K69" i="15" a="1"/>
  <c r="K69" i="15"/>
  <c r="H70" i="15" a="1"/>
  <c r="H70" i="15"/>
  <c r="I70" i="15" a="1"/>
  <c r="I70" i="15" s="1"/>
  <c r="J70" i="15" a="1"/>
  <c r="J70" i="15" s="1"/>
  <c r="K70" i="15" a="1"/>
  <c r="K70" i="15" s="1"/>
  <c r="H71" i="15" a="1"/>
  <c r="H71" i="15" s="1"/>
  <c r="I71" i="15" a="1"/>
  <c r="I71" i="15" s="1"/>
  <c r="J71" i="15" a="1"/>
  <c r="J71" i="15" s="1"/>
  <c r="K71" i="15" a="1"/>
  <c r="K71" i="15"/>
  <c r="H72" i="15" a="1"/>
  <c r="H72" i="15"/>
  <c r="I72" i="15" a="1"/>
  <c r="I72" i="15"/>
  <c r="J72" i="15" a="1"/>
  <c r="J72" i="15"/>
  <c r="K72" i="15" a="1"/>
  <c r="K72" i="15" s="1"/>
  <c r="H73" i="15" a="1"/>
  <c r="H73" i="15" s="1"/>
  <c r="I73" i="15" a="1"/>
  <c r="I73" i="15" s="1"/>
  <c r="J73" i="15" a="1"/>
  <c r="J73" i="15" s="1"/>
  <c r="K73" i="15" a="1"/>
  <c r="K73" i="15" s="1"/>
  <c r="H74" i="15" a="1"/>
  <c r="H74" i="15" s="1"/>
  <c r="I74" i="15" a="1"/>
  <c r="I74" i="15"/>
  <c r="J74" i="15" a="1"/>
  <c r="J74" i="15"/>
  <c r="K74" i="15" a="1"/>
  <c r="K74" i="15"/>
  <c r="H75" i="15" a="1"/>
  <c r="H75" i="15"/>
  <c r="I75" i="15" a="1"/>
  <c r="I75" i="15" s="1"/>
  <c r="J75" i="15" a="1"/>
  <c r="J75" i="15" s="1"/>
  <c r="K75" i="15" a="1"/>
  <c r="K75" i="15" s="1"/>
  <c r="H76" i="15" a="1"/>
  <c r="H76" i="15" s="1"/>
  <c r="I76" i="15" a="1"/>
  <c r="I76" i="15" s="1"/>
  <c r="J76" i="15" a="1"/>
  <c r="J76" i="15" s="1"/>
  <c r="K76" i="15" a="1"/>
  <c r="K76" i="15"/>
  <c r="H77" i="15" a="1"/>
  <c r="H77" i="15"/>
  <c r="I77" i="15" a="1"/>
  <c r="I77" i="15"/>
  <c r="J77" i="15" a="1"/>
  <c r="J77" i="15"/>
  <c r="K77" i="15" a="1"/>
  <c r="K77" i="15" s="1"/>
  <c r="H78" i="15" a="1"/>
  <c r="H78" i="15" s="1"/>
  <c r="I78" i="15" a="1"/>
  <c r="I78" i="15" s="1"/>
  <c r="J78" i="15" a="1"/>
  <c r="J78" i="15" s="1"/>
  <c r="K78" i="15" a="1"/>
  <c r="K78" i="15" s="1"/>
  <c r="H79" i="15" a="1"/>
  <c r="H79" i="15" s="1"/>
  <c r="I79" i="15" a="1"/>
  <c r="I79" i="15"/>
  <c r="J79" i="15" a="1"/>
  <c r="J79" i="15"/>
  <c r="K79" i="15" a="1"/>
  <c r="K79" i="15"/>
  <c r="H80" i="15" a="1"/>
  <c r="H80" i="15"/>
  <c r="I80" i="15" a="1"/>
  <c r="I80" i="15" s="1"/>
  <c r="J80" i="15" a="1"/>
  <c r="J80" i="15" s="1"/>
  <c r="K80" i="15" a="1"/>
  <c r="K80" i="15" s="1"/>
  <c r="H81" i="15" a="1"/>
  <c r="H81" i="15" s="1"/>
  <c r="I81" i="15" a="1"/>
  <c r="I81" i="15" s="1"/>
  <c r="J81" i="15" a="1"/>
  <c r="J81" i="15" s="1"/>
  <c r="K81" i="15" a="1"/>
  <c r="K81" i="15"/>
  <c r="H82" i="15" a="1"/>
  <c r="H82" i="15"/>
  <c r="I82" i="15" a="1"/>
  <c r="I82" i="15"/>
  <c r="J82" i="15" a="1"/>
  <c r="J82" i="15"/>
  <c r="K82" i="15" a="1"/>
  <c r="K82" i="15" s="1"/>
  <c r="H83" i="15" a="1"/>
  <c r="H83" i="15" s="1"/>
  <c r="I83" i="15" a="1"/>
  <c r="I83" i="15" s="1"/>
  <c r="J83" i="15" a="1"/>
  <c r="J83" i="15" s="1"/>
  <c r="K83" i="15" a="1"/>
  <c r="K83" i="15" s="1"/>
  <c r="H84" i="15" a="1"/>
  <c r="H84" i="15" s="1"/>
  <c r="I84" i="15" a="1"/>
  <c r="I84" i="15"/>
  <c r="J84" i="15" a="1"/>
  <c r="J84" i="15"/>
  <c r="K84" i="15" a="1"/>
  <c r="K84" i="15"/>
  <c r="H85" i="15" a="1"/>
  <c r="H85" i="15"/>
  <c r="I85" i="15" a="1"/>
  <c r="I85" i="15" s="1"/>
  <c r="J85" i="15" a="1"/>
  <c r="J85" i="15" s="1"/>
  <c r="K85" i="15" a="1"/>
  <c r="K85" i="15" s="1"/>
  <c r="H86" i="15" a="1"/>
  <c r="H86" i="15" s="1"/>
  <c r="I86" i="15" a="1"/>
  <c r="I86" i="15" s="1"/>
  <c r="J86" i="15" a="1"/>
  <c r="J86" i="15" s="1"/>
  <c r="K86" i="15" a="1"/>
  <c r="K86" i="15"/>
  <c r="H87" i="15" a="1"/>
  <c r="H87" i="15"/>
  <c r="I87" i="15" a="1"/>
  <c r="I87" i="15"/>
  <c r="J87" i="15" a="1"/>
  <c r="J87" i="15"/>
  <c r="K87" i="15" a="1"/>
  <c r="K87" i="15" s="1"/>
  <c r="H88" i="15" a="1"/>
  <c r="H88" i="15" s="1"/>
  <c r="I88" i="15" a="1"/>
  <c r="I88" i="15" s="1"/>
  <c r="J88" i="15" a="1"/>
  <c r="J88" i="15" s="1"/>
  <c r="K88" i="15" a="1"/>
  <c r="K88" i="15" s="1"/>
  <c r="H89" i="15" a="1"/>
  <c r="H89" i="15" s="1"/>
  <c r="I89" i="15" a="1"/>
  <c r="I89" i="15"/>
  <c r="J89" i="15" a="1"/>
  <c r="J89" i="15"/>
  <c r="K89" i="15" a="1"/>
  <c r="K89" i="15"/>
  <c r="H90" i="15" a="1"/>
  <c r="H90" i="15"/>
  <c r="I90" i="15" a="1"/>
  <c r="I90" i="15" s="1"/>
  <c r="J90" i="15" a="1"/>
  <c r="J90" i="15" s="1"/>
  <c r="K90" i="15" a="1"/>
  <c r="K90" i="15" s="1"/>
  <c r="H91" i="15" a="1"/>
  <c r="H91" i="15" s="1"/>
  <c r="I91" i="15" a="1"/>
  <c r="I91" i="15" s="1"/>
  <c r="J91" i="15" a="1"/>
  <c r="J91" i="15" s="1"/>
  <c r="K91" i="15" a="1"/>
  <c r="K91" i="15"/>
  <c r="H92" i="15" a="1"/>
  <c r="H92" i="15"/>
  <c r="I92" i="15" a="1"/>
  <c r="I92" i="15"/>
  <c r="J92" i="15" a="1"/>
  <c r="J92" i="15"/>
  <c r="K92" i="15" a="1"/>
  <c r="K92" i="15" s="1"/>
  <c r="H93" i="15" a="1"/>
  <c r="H93" i="15" s="1"/>
  <c r="I93" i="15" a="1"/>
  <c r="I93" i="15" s="1"/>
  <c r="J93" i="15" a="1"/>
  <c r="J93" i="15" s="1"/>
  <c r="K93" i="15" a="1"/>
  <c r="K93" i="15" s="1"/>
  <c r="H94" i="15" a="1"/>
  <c r="H94" i="15" s="1"/>
  <c r="I94" i="15" a="1"/>
  <c r="I94" i="15"/>
  <c r="J94" i="15" a="1"/>
  <c r="J94" i="15"/>
  <c r="K94" i="15" a="1"/>
  <c r="K94" i="15"/>
  <c r="H95" i="15" a="1"/>
  <c r="H95" i="15"/>
  <c r="I95" i="15" a="1"/>
  <c r="I95" i="15" s="1"/>
  <c r="J95" i="15" a="1"/>
  <c r="J95" i="15" s="1"/>
  <c r="K95" i="15" a="1"/>
  <c r="K95" i="15" s="1"/>
  <c r="H96" i="15" a="1"/>
  <c r="H96" i="15" s="1"/>
  <c r="I96" i="15" a="1"/>
  <c r="I96" i="15" s="1"/>
  <c r="J96" i="15" a="1"/>
  <c r="J96" i="15" s="1"/>
  <c r="K96" i="15" a="1"/>
  <c r="K96" i="15"/>
  <c r="H97" i="15" a="1"/>
  <c r="H97" i="15"/>
  <c r="I97" i="15" a="1"/>
  <c r="I97" i="15"/>
  <c r="J97" i="15" a="1"/>
  <c r="J97" i="15"/>
  <c r="K97" i="15" a="1"/>
  <c r="K97" i="15" s="1"/>
  <c r="H98" i="15" a="1"/>
  <c r="H98" i="15" s="1"/>
  <c r="I98" i="15" a="1"/>
  <c r="I98" i="15" s="1"/>
  <c r="J98" i="15" a="1"/>
  <c r="J98" i="15" s="1"/>
  <c r="K98" i="15" a="1"/>
  <c r="K98" i="15" s="1"/>
  <c r="H99" i="15" a="1"/>
  <c r="H99" i="15" s="1"/>
  <c r="I99" i="15" a="1"/>
  <c r="I99" i="15"/>
  <c r="J99" i="15" a="1"/>
  <c r="J99" i="15"/>
  <c r="K99" i="15" a="1"/>
  <c r="K99" i="15"/>
  <c r="H100" i="15" a="1"/>
  <c r="H100" i="15"/>
  <c r="I100" i="15" a="1"/>
  <c r="I100" i="15" s="1"/>
  <c r="J100" i="15" a="1"/>
  <c r="J100" i="15" s="1"/>
  <c r="K100" i="15" a="1"/>
  <c r="K100" i="15" s="1"/>
  <c r="H101" i="15" a="1"/>
  <c r="H101" i="15" s="1"/>
  <c r="I101" i="15" a="1"/>
  <c r="I101" i="15" s="1"/>
  <c r="J101" i="15" a="1"/>
  <c r="J101" i="15" s="1"/>
  <c r="K101" i="15" a="1"/>
  <c r="K101" i="15"/>
  <c r="H102" i="15" a="1"/>
  <c r="H102" i="15"/>
  <c r="I102" i="15" a="1"/>
  <c r="I102" i="15"/>
  <c r="J102" i="15" a="1"/>
  <c r="J102" i="15"/>
  <c r="K102" i="15" a="1"/>
  <c r="K102" i="15" s="1"/>
  <c r="H103" i="15" a="1"/>
  <c r="H103" i="15" s="1"/>
  <c r="I103" i="15" a="1"/>
  <c r="I103" i="15" s="1"/>
  <c r="J103" i="15" a="1"/>
  <c r="J103" i="15" s="1"/>
  <c r="K103" i="15" a="1"/>
  <c r="K103" i="15" s="1"/>
  <c r="H104" i="15" a="1"/>
  <c r="H104" i="15" s="1"/>
  <c r="I104" i="15" a="1"/>
  <c r="I104" i="15"/>
  <c r="J104" i="15" a="1"/>
  <c r="J104" i="15"/>
  <c r="K104" i="15" a="1"/>
  <c r="K104" i="15"/>
  <c r="K4" i="15" a="1"/>
  <c r="K4" i="15"/>
  <c r="J4" i="15" a="1"/>
  <c r="J4" i="15"/>
  <c r="I4" i="15" a="1"/>
  <c r="I4" i="15"/>
  <c r="R5" i="15" l="1" a="1"/>
  <c r="R5" i="15" s="1"/>
  <c r="S5" i="15" a="1"/>
  <c r="S5" i="15" s="1"/>
  <c r="T5" i="15" a="1"/>
  <c r="T5" i="15" s="1"/>
  <c r="U5" i="15" a="1"/>
  <c r="U5" i="15" s="1"/>
  <c r="R6" i="15" a="1"/>
  <c r="R6" i="15" s="1"/>
  <c r="S6" i="15" a="1"/>
  <c r="S6" i="15" s="1"/>
  <c r="T6" i="15" a="1"/>
  <c r="T6" i="15" s="1"/>
  <c r="U6" i="15" a="1"/>
  <c r="U6" i="15" s="1"/>
  <c r="R7" i="15" a="1"/>
  <c r="R7" i="15" s="1"/>
  <c r="S7" i="15" a="1"/>
  <c r="S7" i="15" s="1"/>
  <c r="T7" i="15" a="1"/>
  <c r="T7" i="15" s="1"/>
  <c r="U7" i="15" a="1"/>
  <c r="U7" i="15" s="1"/>
  <c r="R8" i="15" a="1"/>
  <c r="R8" i="15" s="1"/>
  <c r="S8" i="15" a="1"/>
  <c r="S8" i="15" s="1"/>
  <c r="T8" i="15" a="1"/>
  <c r="T8" i="15" s="1"/>
  <c r="U8" i="15" a="1"/>
  <c r="U8" i="15" s="1"/>
  <c r="R9" i="15" a="1"/>
  <c r="R9" i="15" s="1"/>
  <c r="S9" i="15" a="1"/>
  <c r="S9" i="15" s="1"/>
  <c r="T9" i="15" a="1"/>
  <c r="T9" i="15" s="1"/>
  <c r="U9" i="15" a="1"/>
  <c r="U9" i="15" s="1"/>
  <c r="R10" i="15" a="1"/>
  <c r="R10" i="15" s="1"/>
  <c r="S10" i="15" a="1"/>
  <c r="S10" i="15" s="1"/>
  <c r="T10" i="15" a="1"/>
  <c r="T10" i="15" s="1"/>
  <c r="U10" i="15" a="1"/>
  <c r="U10" i="15" s="1"/>
  <c r="R11" i="15" a="1"/>
  <c r="R11" i="15" s="1"/>
  <c r="S11" i="15" a="1"/>
  <c r="S11" i="15" s="1"/>
  <c r="T11" i="15" a="1"/>
  <c r="T11" i="15" s="1"/>
  <c r="U11" i="15" a="1"/>
  <c r="U11" i="15" s="1"/>
  <c r="R12" i="15" a="1"/>
  <c r="R12" i="15" s="1"/>
  <c r="S12" i="15" a="1"/>
  <c r="S12" i="15" s="1"/>
  <c r="T12" i="15" a="1"/>
  <c r="T12" i="15" s="1"/>
  <c r="U12" i="15" a="1"/>
  <c r="U12" i="15" s="1"/>
  <c r="R13" i="15" a="1"/>
  <c r="R13" i="15" s="1"/>
  <c r="S13" i="15" a="1"/>
  <c r="S13" i="15" s="1"/>
  <c r="T13" i="15" a="1"/>
  <c r="T13" i="15" s="1"/>
  <c r="U13" i="15" a="1"/>
  <c r="U13" i="15" s="1"/>
  <c r="R14" i="15" a="1"/>
  <c r="R14" i="15" s="1"/>
  <c r="S14" i="15" a="1"/>
  <c r="S14" i="15" s="1"/>
  <c r="T14" i="15" a="1"/>
  <c r="T14" i="15" s="1"/>
  <c r="U14" i="15" a="1"/>
  <c r="U14" i="15" s="1"/>
  <c r="R15" i="15" a="1"/>
  <c r="R15" i="15" s="1"/>
  <c r="S15" i="15" a="1"/>
  <c r="S15" i="15" s="1"/>
  <c r="T15" i="15" a="1"/>
  <c r="T15" i="15" s="1"/>
  <c r="U15" i="15" a="1"/>
  <c r="U15" i="15" s="1"/>
  <c r="R16" i="15" a="1"/>
  <c r="R16" i="15" s="1"/>
  <c r="S16" i="15" a="1"/>
  <c r="S16" i="15" s="1"/>
  <c r="T16" i="15" a="1"/>
  <c r="T16" i="15" s="1"/>
  <c r="U16" i="15" a="1"/>
  <c r="U16" i="15" s="1"/>
  <c r="R17" i="15" a="1"/>
  <c r="R17" i="15" s="1"/>
  <c r="S17" i="15" a="1"/>
  <c r="S17" i="15" s="1"/>
  <c r="T17" i="15" a="1"/>
  <c r="T17" i="15" s="1"/>
  <c r="U17" i="15" a="1"/>
  <c r="U17" i="15" s="1"/>
  <c r="R18" i="15" a="1"/>
  <c r="R18" i="15" s="1"/>
  <c r="S18" i="15" a="1"/>
  <c r="S18" i="15" s="1"/>
  <c r="T18" i="15" a="1"/>
  <c r="T18" i="15" s="1"/>
  <c r="U18" i="15" a="1"/>
  <c r="U18" i="15" s="1"/>
  <c r="R19" i="15" a="1"/>
  <c r="R19" i="15" s="1"/>
  <c r="S19" i="15" a="1"/>
  <c r="S19" i="15" s="1"/>
  <c r="T19" i="15" a="1"/>
  <c r="T19" i="15" s="1"/>
  <c r="U19" i="15" a="1"/>
  <c r="U19" i="15" s="1"/>
  <c r="R20" i="15" a="1"/>
  <c r="R20" i="15" s="1"/>
  <c r="S20" i="15" a="1"/>
  <c r="S20" i="15" s="1"/>
  <c r="T20" i="15" a="1"/>
  <c r="T20" i="15" s="1"/>
  <c r="U20" i="15" a="1"/>
  <c r="U20" i="15" s="1"/>
  <c r="R21" i="15" a="1"/>
  <c r="R21" i="15" s="1"/>
  <c r="S21" i="15" a="1"/>
  <c r="S21" i="15" s="1"/>
  <c r="T21" i="15" a="1"/>
  <c r="T21" i="15" s="1"/>
  <c r="U21" i="15" a="1"/>
  <c r="U21" i="15" s="1"/>
  <c r="R22" i="15" a="1"/>
  <c r="R22" i="15" s="1"/>
  <c r="S22" i="15" a="1"/>
  <c r="S22" i="15" s="1"/>
  <c r="T22" i="15" a="1"/>
  <c r="T22" i="15" s="1"/>
  <c r="U22" i="15" a="1"/>
  <c r="U22" i="15" s="1"/>
  <c r="R23" i="15" a="1"/>
  <c r="R23" i="15" s="1"/>
  <c r="S23" i="15" a="1"/>
  <c r="S23" i="15" s="1"/>
  <c r="T23" i="15" a="1"/>
  <c r="T23" i="15" s="1"/>
  <c r="U23" i="15" a="1"/>
  <c r="U23" i="15" s="1"/>
  <c r="R24" i="15" a="1"/>
  <c r="R24" i="15" s="1"/>
  <c r="S24" i="15" a="1"/>
  <c r="S24" i="15" s="1"/>
  <c r="T24" i="15" a="1"/>
  <c r="T24" i="15" s="1"/>
  <c r="U24" i="15" a="1"/>
  <c r="U24" i="15" s="1"/>
  <c r="R25" i="15" a="1"/>
  <c r="R25" i="15" s="1"/>
  <c r="S25" i="15" a="1"/>
  <c r="S25" i="15" s="1"/>
  <c r="T25" i="15" a="1"/>
  <c r="T25" i="15" s="1"/>
  <c r="U25" i="15" a="1"/>
  <c r="U25" i="15" s="1"/>
  <c r="R26" i="15" a="1"/>
  <c r="R26" i="15" s="1"/>
  <c r="S26" i="15" a="1"/>
  <c r="S26" i="15" s="1"/>
  <c r="T26" i="15" a="1"/>
  <c r="T26" i="15" s="1"/>
  <c r="U26" i="15" a="1"/>
  <c r="U26" i="15" s="1"/>
  <c r="R27" i="15" a="1"/>
  <c r="R27" i="15" s="1"/>
  <c r="S27" i="15" a="1"/>
  <c r="S27" i="15" s="1"/>
  <c r="T27" i="15" a="1"/>
  <c r="T27" i="15" s="1"/>
  <c r="U27" i="15" a="1"/>
  <c r="U27" i="15"/>
  <c r="R28" i="15" a="1"/>
  <c r="R28" i="15" s="1"/>
  <c r="S28" i="15" a="1"/>
  <c r="S28" i="15" s="1"/>
  <c r="T28" i="15" a="1"/>
  <c r="T28" i="15" s="1"/>
  <c r="U28" i="15" a="1"/>
  <c r="U28" i="15" s="1"/>
  <c r="R29" i="15" a="1"/>
  <c r="R29" i="15" s="1"/>
  <c r="S29" i="15" a="1"/>
  <c r="S29" i="15" s="1"/>
  <c r="T29" i="15" a="1"/>
  <c r="T29" i="15" s="1"/>
  <c r="U29" i="15" a="1"/>
  <c r="U29" i="15" s="1"/>
  <c r="R30" i="15" a="1"/>
  <c r="R30" i="15" s="1"/>
  <c r="S30" i="15" a="1"/>
  <c r="S30" i="15" s="1"/>
  <c r="T30" i="15" a="1"/>
  <c r="T30" i="15" s="1"/>
  <c r="U30" i="15" a="1"/>
  <c r="U30" i="15" s="1"/>
  <c r="R31" i="15" a="1"/>
  <c r="R31" i="15" s="1"/>
  <c r="S31" i="15" a="1"/>
  <c r="S31" i="15" s="1"/>
  <c r="T31" i="15" a="1"/>
  <c r="T31" i="15" s="1"/>
  <c r="U31" i="15" a="1"/>
  <c r="U31" i="15" s="1"/>
  <c r="R32" i="15" a="1"/>
  <c r="R32" i="15" s="1"/>
  <c r="S32" i="15" a="1"/>
  <c r="S32" i="15" s="1"/>
  <c r="T32" i="15" a="1"/>
  <c r="T32" i="15" s="1"/>
  <c r="U32" i="15" a="1"/>
  <c r="U32" i="15" s="1"/>
  <c r="R33" i="15" a="1"/>
  <c r="R33" i="15" s="1"/>
  <c r="S33" i="15" a="1"/>
  <c r="S33" i="15" s="1"/>
  <c r="T33" i="15" a="1"/>
  <c r="T33" i="15" s="1"/>
  <c r="U33" i="15" a="1"/>
  <c r="U33" i="15" s="1"/>
  <c r="R34" i="15" a="1"/>
  <c r="R34" i="15" s="1"/>
  <c r="S34" i="15" a="1"/>
  <c r="S34" i="15" s="1"/>
  <c r="T34" i="15" a="1"/>
  <c r="T34" i="15" s="1"/>
  <c r="U34" i="15" a="1"/>
  <c r="U34" i="15" s="1"/>
  <c r="R35" i="15" a="1"/>
  <c r="R35" i="15" s="1"/>
  <c r="S35" i="15" a="1"/>
  <c r="S35" i="15" s="1"/>
  <c r="T35" i="15" a="1"/>
  <c r="T35" i="15" s="1"/>
  <c r="U35" i="15" a="1"/>
  <c r="U35" i="15" s="1"/>
  <c r="R36" i="15" a="1"/>
  <c r="R36" i="15" s="1"/>
  <c r="S36" i="15" a="1"/>
  <c r="S36" i="15" s="1"/>
  <c r="T36" i="15" a="1"/>
  <c r="T36" i="15" s="1"/>
  <c r="U36" i="15" a="1"/>
  <c r="U36" i="15" s="1"/>
  <c r="R37" i="15" a="1"/>
  <c r="R37" i="15" s="1"/>
  <c r="S37" i="15" a="1"/>
  <c r="S37" i="15" s="1"/>
  <c r="T37" i="15" a="1"/>
  <c r="T37" i="15" s="1"/>
  <c r="U37" i="15" a="1"/>
  <c r="U37" i="15" s="1"/>
  <c r="R38" i="15" a="1"/>
  <c r="R38" i="15" s="1"/>
  <c r="S38" i="15" a="1"/>
  <c r="S38" i="15" s="1"/>
  <c r="T38" i="15" a="1"/>
  <c r="T38" i="15" s="1"/>
  <c r="U38" i="15" a="1"/>
  <c r="U38" i="15" s="1"/>
  <c r="R39" i="15" a="1"/>
  <c r="R39" i="15" s="1"/>
  <c r="S39" i="15" a="1"/>
  <c r="S39" i="15" s="1"/>
  <c r="T39" i="15" a="1"/>
  <c r="T39" i="15" s="1"/>
  <c r="U39" i="15" a="1"/>
  <c r="U39" i="15" s="1"/>
  <c r="R40" i="15" a="1"/>
  <c r="R40" i="15" s="1"/>
  <c r="S40" i="15" a="1"/>
  <c r="S40" i="15" s="1"/>
  <c r="T40" i="15" a="1"/>
  <c r="T40" i="15" s="1"/>
  <c r="U40" i="15" a="1"/>
  <c r="U40" i="15" s="1"/>
  <c r="R41" i="15" a="1"/>
  <c r="R41" i="15" s="1"/>
  <c r="S41" i="15" a="1"/>
  <c r="S41" i="15" s="1"/>
  <c r="T41" i="15" a="1"/>
  <c r="T41" i="15" s="1"/>
  <c r="U41" i="15" a="1"/>
  <c r="U41" i="15" s="1"/>
  <c r="R42" i="15" a="1"/>
  <c r="R42" i="15" s="1"/>
  <c r="S42" i="15" a="1"/>
  <c r="S42" i="15" s="1"/>
  <c r="T42" i="15" a="1"/>
  <c r="T42" i="15" s="1"/>
  <c r="U42" i="15" a="1"/>
  <c r="U42" i="15" s="1"/>
  <c r="R43" i="15" a="1"/>
  <c r="R43" i="15" s="1"/>
  <c r="S43" i="15" a="1"/>
  <c r="S43" i="15" s="1"/>
  <c r="T43" i="15" a="1"/>
  <c r="T43" i="15" s="1"/>
  <c r="U43" i="15" a="1"/>
  <c r="U43" i="15" s="1"/>
  <c r="R44" i="15" a="1"/>
  <c r="R44" i="15" s="1"/>
  <c r="S44" i="15" a="1"/>
  <c r="S44" i="15" s="1"/>
  <c r="T44" i="15" a="1"/>
  <c r="T44" i="15" s="1"/>
  <c r="U44" i="15" a="1"/>
  <c r="U44" i="15" s="1"/>
  <c r="R45" i="15" a="1"/>
  <c r="R45" i="15" s="1"/>
  <c r="S45" i="15" a="1"/>
  <c r="S45" i="15" s="1"/>
  <c r="T45" i="15" a="1"/>
  <c r="T45" i="15" s="1"/>
  <c r="U45" i="15" a="1"/>
  <c r="U45" i="15" s="1"/>
  <c r="R46" i="15" a="1"/>
  <c r="R46" i="15" s="1"/>
  <c r="S46" i="15" a="1"/>
  <c r="S46" i="15" s="1"/>
  <c r="T46" i="15" a="1"/>
  <c r="T46" i="15" s="1"/>
  <c r="U46" i="15" a="1"/>
  <c r="U46" i="15" s="1"/>
  <c r="R47" i="15" a="1"/>
  <c r="R47" i="15" s="1"/>
  <c r="S47" i="15" a="1"/>
  <c r="S47" i="15" s="1"/>
  <c r="T47" i="15" a="1"/>
  <c r="T47" i="15" s="1"/>
  <c r="U47" i="15" a="1"/>
  <c r="U47" i="15" s="1"/>
  <c r="R48" i="15" a="1"/>
  <c r="R48" i="15" s="1"/>
  <c r="S48" i="15" a="1"/>
  <c r="S48" i="15" s="1"/>
  <c r="T48" i="15" a="1"/>
  <c r="T48" i="15" s="1"/>
  <c r="U48" i="15" a="1"/>
  <c r="U48" i="15" s="1"/>
  <c r="R49" i="15" a="1"/>
  <c r="R49" i="15" s="1"/>
  <c r="S49" i="15" a="1"/>
  <c r="S49" i="15" s="1"/>
  <c r="T49" i="15" a="1"/>
  <c r="T49" i="15" s="1"/>
  <c r="U49" i="15" a="1"/>
  <c r="U49" i="15" s="1"/>
  <c r="R50" i="15" a="1"/>
  <c r="R50" i="15" s="1"/>
  <c r="S50" i="15" a="1"/>
  <c r="S50" i="15" s="1"/>
  <c r="T50" i="15" a="1"/>
  <c r="T50" i="15" s="1"/>
  <c r="U50" i="15" a="1"/>
  <c r="U50" i="15" s="1"/>
  <c r="R51" i="15" a="1"/>
  <c r="R51" i="15" s="1"/>
  <c r="S51" i="15" a="1"/>
  <c r="S51" i="15" s="1"/>
  <c r="T51" i="15" a="1"/>
  <c r="T51" i="15" s="1"/>
  <c r="U51" i="15" a="1"/>
  <c r="U51" i="15" s="1"/>
  <c r="R52" i="15" a="1"/>
  <c r="R52" i="15" s="1"/>
  <c r="S52" i="15" a="1"/>
  <c r="S52" i="15" s="1"/>
  <c r="T52" i="15" a="1"/>
  <c r="T52" i="15" s="1"/>
  <c r="U52" i="15" a="1"/>
  <c r="U52" i="15" s="1"/>
  <c r="R53" i="15" a="1"/>
  <c r="R53" i="15" s="1"/>
  <c r="S53" i="15" a="1"/>
  <c r="S53" i="15" s="1"/>
  <c r="T53" i="15" a="1"/>
  <c r="T53" i="15" s="1"/>
  <c r="U53" i="15" a="1"/>
  <c r="U53" i="15" s="1"/>
  <c r="R54" i="15" a="1"/>
  <c r="R54" i="15" s="1"/>
  <c r="S54" i="15" a="1"/>
  <c r="S54" i="15" s="1"/>
  <c r="T54" i="15" a="1"/>
  <c r="T54" i="15" s="1"/>
  <c r="U54" i="15" a="1"/>
  <c r="U54" i="15" s="1"/>
  <c r="R55" i="15" a="1"/>
  <c r="R55" i="15" s="1"/>
  <c r="S55" i="15" a="1"/>
  <c r="S55" i="15" s="1"/>
  <c r="T55" i="15" a="1"/>
  <c r="T55" i="15" s="1"/>
  <c r="U55" i="15" a="1"/>
  <c r="U55" i="15" s="1"/>
  <c r="R56" i="15" a="1"/>
  <c r="R56" i="15" s="1"/>
  <c r="S56" i="15" a="1"/>
  <c r="S56" i="15" s="1"/>
  <c r="T56" i="15" a="1"/>
  <c r="T56" i="15" s="1"/>
  <c r="U56" i="15" a="1"/>
  <c r="U56" i="15" s="1"/>
  <c r="R57" i="15" a="1"/>
  <c r="R57" i="15" s="1"/>
  <c r="S57" i="15" a="1"/>
  <c r="S57" i="15" s="1"/>
  <c r="T57" i="15" a="1"/>
  <c r="T57" i="15" s="1"/>
  <c r="U57" i="15" a="1"/>
  <c r="U57" i="15" s="1"/>
  <c r="R58" i="15" a="1"/>
  <c r="R58" i="15" s="1"/>
  <c r="S58" i="15" a="1"/>
  <c r="S58" i="15" s="1"/>
  <c r="T58" i="15" a="1"/>
  <c r="T58" i="15" s="1"/>
  <c r="U58" i="15" a="1"/>
  <c r="U58" i="15" s="1"/>
  <c r="R59" i="15" a="1"/>
  <c r="R59" i="15" s="1"/>
  <c r="S59" i="15" a="1"/>
  <c r="S59" i="15" s="1"/>
  <c r="T59" i="15" a="1"/>
  <c r="T59" i="15" s="1"/>
  <c r="U59" i="15" a="1"/>
  <c r="U59" i="15" s="1"/>
  <c r="R60" i="15" a="1"/>
  <c r="R60" i="15" s="1"/>
  <c r="S60" i="15" a="1"/>
  <c r="S60" i="15" s="1"/>
  <c r="T60" i="15" a="1"/>
  <c r="T60" i="15" s="1"/>
  <c r="U60" i="15" a="1"/>
  <c r="U60" i="15" s="1"/>
  <c r="R61" i="15" a="1"/>
  <c r="R61" i="15" s="1"/>
  <c r="S61" i="15" a="1"/>
  <c r="S61" i="15" s="1"/>
  <c r="T61" i="15" a="1"/>
  <c r="T61" i="15" s="1"/>
  <c r="U61" i="15" a="1"/>
  <c r="U61" i="15" s="1"/>
  <c r="R62" i="15" a="1"/>
  <c r="R62" i="15" s="1"/>
  <c r="S62" i="15" a="1"/>
  <c r="S62" i="15" s="1"/>
  <c r="T62" i="15" a="1"/>
  <c r="T62" i="15" s="1"/>
  <c r="U62" i="15" a="1"/>
  <c r="U62" i="15" s="1"/>
  <c r="R63" i="15" a="1"/>
  <c r="R63" i="15" s="1"/>
  <c r="S63" i="15" a="1"/>
  <c r="S63" i="15" s="1"/>
  <c r="T63" i="15" a="1"/>
  <c r="T63" i="15" s="1"/>
  <c r="U63" i="15" a="1"/>
  <c r="U63" i="15" s="1"/>
  <c r="R64" i="15" a="1"/>
  <c r="R64" i="15" s="1"/>
  <c r="S64" i="15" a="1"/>
  <c r="S64" i="15" s="1"/>
  <c r="T64" i="15" a="1"/>
  <c r="T64" i="15" s="1"/>
  <c r="U64" i="15" a="1"/>
  <c r="U64" i="15" s="1"/>
  <c r="R65" i="15" a="1"/>
  <c r="R65" i="15" s="1"/>
  <c r="S65" i="15" a="1"/>
  <c r="S65" i="15" s="1"/>
  <c r="T65" i="15" a="1"/>
  <c r="T65" i="15" s="1"/>
  <c r="U65" i="15" a="1"/>
  <c r="U65" i="15" s="1"/>
  <c r="R66" i="15" a="1"/>
  <c r="R66" i="15" s="1"/>
  <c r="S66" i="15" a="1"/>
  <c r="S66" i="15" s="1"/>
  <c r="T66" i="15" a="1"/>
  <c r="T66" i="15" s="1"/>
  <c r="U66" i="15" a="1"/>
  <c r="U66" i="15" s="1"/>
  <c r="R67" i="15" a="1"/>
  <c r="R67" i="15" s="1"/>
  <c r="S67" i="15" a="1"/>
  <c r="S67" i="15" s="1"/>
  <c r="T67" i="15" a="1"/>
  <c r="T67" i="15" s="1"/>
  <c r="U67" i="15" a="1"/>
  <c r="U67" i="15" s="1"/>
  <c r="R68" i="15" a="1"/>
  <c r="R68" i="15" s="1"/>
  <c r="S68" i="15" a="1"/>
  <c r="S68" i="15" s="1"/>
  <c r="T68" i="15" a="1"/>
  <c r="T68" i="15" s="1"/>
  <c r="U68" i="15" a="1"/>
  <c r="U68" i="15" s="1"/>
  <c r="R69" i="15" a="1"/>
  <c r="R69" i="15" s="1"/>
  <c r="S69" i="15" a="1"/>
  <c r="S69" i="15" s="1"/>
  <c r="T69" i="15" a="1"/>
  <c r="T69" i="15" s="1"/>
  <c r="U69" i="15" a="1"/>
  <c r="U69" i="15" s="1"/>
  <c r="R70" i="15" a="1"/>
  <c r="R70" i="15" s="1"/>
  <c r="S70" i="15" a="1"/>
  <c r="S70" i="15" s="1"/>
  <c r="T70" i="15" a="1"/>
  <c r="T70" i="15" s="1"/>
  <c r="U70" i="15" a="1"/>
  <c r="U70" i="15" s="1"/>
  <c r="R71" i="15" a="1"/>
  <c r="R71" i="15" s="1"/>
  <c r="S71" i="15" a="1"/>
  <c r="S71" i="15" s="1"/>
  <c r="T71" i="15" a="1"/>
  <c r="T71" i="15" s="1"/>
  <c r="U71" i="15" a="1"/>
  <c r="U71" i="15" s="1"/>
  <c r="R72" i="15" a="1"/>
  <c r="R72" i="15" s="1"/>
  <c r="S72" i="15" a="1"/>
  <c r="S72" i="15" s="1"/>
  <c r="T72" i="15" a="1"/>
  <c r="T72" i="15" s="1"/>
  <c r="U72" i="15" a="1"/>
  <c r="U72" i="15" s="1"/>
  <c r="R73" i="15" a="1"/>
  <c r="R73" i="15" s="1"/>
  <c r="S73" i="15" a="1"/>
  <c r="S73" i="15" s="1"/>
  <c r="T73" i="15" a="1"/>
  <c r="T73" i="15" s="1"/>
  <c r="U73" i="15" a="1"/>
  <c r="U73" i="15" s="1"/>
  <c r="R74" i="15" a="1"/>
  <c r="R74" i="15" s="1"/>
  <c r="S74" i="15" a="1"/>
  <c r="S74" i="15" s="1"/>
  <c r="T74" i="15" a="1"/>
  <c r="T74" i="15" s="1"/>
  <c r="U74" i="15" a="1"/>
  <c r="U74" i="15" s="1"/>
  <c r="R75" i="15" a="1"/>
  <c r="R75" i="15" s="1"/>
  <c r="S75" i="15" a="1"/>
  <c r="S75" i="15" s="1"/>
  <c r="T75" i="15" a="1"/>
  <c r="T75" i="15" s="1"/>
  <c r="U75" i="15" a="1"/>
  <c r="U75" i="15" s="1"/>
  <c r="R76" i="15" a="1"/>
  <c r="R76" i="15" s="1"/>
  <c r="S76" i="15" a="1"/>
  <c r="S76" i="15" s="1"/>
  <c r="T76" i="15" a="1"/>
  <c r="T76" i="15" s="1"/>
  <c r="U76" i="15" a="1"/>
  <c r="U76" i="15" s="1"/>
  <c r="R77" i="15" a="1"/>
  <c r="R77" i="15" s="1"/>
  <c r="S77" i="15" a="1"/>
  <c r="S77" i="15" s="1"/>
  <c r="T77" i="15" a="1"/>
  <c r="T77" i="15" s="1"/>
  <c r="U77" i="15" a="1"/>
  <c r="U77" i="15" s="1"/>
  <c r="R78" i="15" a="1"/>
  <c r="R78" i="15" s="1"/>
  <c r="S78" i="15" a="1"/>
  <c r="S78" i="15" s="1"/>
  <c r="T78" i="15" a="1"/>
  <c r="T78" i="15" s="1"/>
  <c r="U78" i="15" a="1"/>
  <c r="U78" i="15" s="1"/>
  <c r="R79" i="15" a="1"/>
  <c r="R79" i="15" s="1"/>
  <c r="S79" i="15" a="1"/>
  <c r="S79" i="15" s="1"/>
  <c r="T79" i="15" a="1"/>
  <c r="T79" i="15" s="1"/>
  <c r="U79" i="15" a="1"/>
  <c r="U79" i="15" s="1"/>
  <c r="R80" i="15" a="1"/>
  <c r="R80" i="15" s="1"/>
  <c r="S80" i="15" a="1"/>
  <c r="S80" i="15" s="1"/>
  <c r="T80" i="15" a="1"/>
  <c r="T80" i="15" s="1"/>
  <c r="U80" i="15" a="1"/>
  <c r="U80" i="15" s="1"/>
  <c r="R81" i="15" a="1"/>
  <c r="R81" i="15" s="1"/>
  <c r="S81" i="15" a="1"/>
  <c r="S81" i="15" s="1"/>
  <c r="T81" i="15" a="1"/>
  <c r="T81" i="15" s="1"/>
  <c r="U81" i="15" a="1"/>
  <c r="U81" i="15" s="1"/>
  <c r="R82" i="15" a="1"/>
  <c r="R82" i="15" s="1"/>
  <c r="S82" i="15" a="1"/>
  <c r="S82" i="15" s="1"/>
  <c r="T82" i="15" a="1"/>
  <c r="T82" i="15" s="1"/>
  <c r="U82" i="15" a="1"/>
  <c r="U82" i="15" s="1"/>
  <c r="R83" i="15" a="1"/>
  <c r="R83" i="15" s="1"/>
  <c r="S83" i="15" a="1"/>
  <c r="S83" i="15" s="1"/>
  <c r="T83" i="15" a="1"/>
  <c r="T83" i="15" s="1"/>
  <c r="U83" i="15" a="1"/>
  <c r="U83" i="15" s="1"/>
  <c r="R84" i="15" a="1"/>
  <c r="R84" i="15" s="1"/>
  <c r="S84" i="15" a="1"/>
  <c r="S84" i="15" s="1"/>
  <c r="T84" i="15" a="1"/>
  <c r="T84" i="15" s="1"/>
  <c r="U84" i="15" a="1"/>
  <c r="U84" i="15" s="1"/>
  <c r="R85" i="15" a="1"/>
  <c r="R85" i="15" s="1"/>
  <c r="S85" i="15" a="1"/>
  <c r="S85" i="15" s="1"/>
  <c r="T85" i="15" a="1"/>
  <c r="T85" i="15" s="1"/>
  <c r="U85" i="15" a="1"/>
  <c r="U85" i="15" s="1"/>
  <c r="R86" i="15" a="1"/>
  <c r="R86" i="15" s="1"/>
  <c r="S86" i="15" a="1"/>
  <c r="S86" i="15" s="1"/>
  <c r="T86" i="15" a="1"/>
  <c r="T86" i="15" s="1"/>
  <c r="U86" i="15" a="1"/>
  <c r="U86" i="15" s="1"/>
  <c r="R87" i="15" a="1"/>
  <c r="R87" i="15" s="1"/>
  <c r="S87" i="15" a="1"/>
  <c r="S87" i="15" s="1"/>
  <c r="T87" i="15" a="1"/>
  <c r="T87" i="15" s="1"/>
  <c r="U87" i="15" a="1"/>
  <c r="U87" i="15" s="1"/>
  <c r="R88" i="15" a="1"/>
  <c r="R88" i="15" s="1"/>
  <c r="S88" i="15" a="1"/>
  <c r="S88" i="15" s="1"/>
  <c r="T88" i="15" a="1"/>
  <c r="T88" i="15" s="1"/>
  <c r="U88" i="15" a="1"/>
  <c r="U88" i="15" s="1"/>
  <c r="R89" i="15" a="1"/>
  <c r="R89" i="15" s="1"/>
  <c r="S89" i="15" a="1"/>
  <c r="S89" i="15" s="1"/>
  <c r="T89" i="15" a="1"/>
  <c r="T89" i="15" s="1"/>
  <c r="U89" i="15" a="1"/>
  <c r="U89" i="15" s="1"/>
  <c r="R90" i="15" a="1"/>
  <c r="R90" i="15" s="1"/>
  <c r="S90" i="15" a="1"/>
  <c r="S90" i="15" s="1"/>
  <c r="T90" i="15" a="1"/>
  <c r="T90" i="15" s="1"/>
  <c r="U90" i="15" a="1"/>
  <c r="U90" i="15" s="1"/>
  <c r="R91" i="15" a="1"/>
  <c r="R91" i="15" s="1"/>
  <c r="S91" i="15" a="1"/>
  <c r="S91" i="15" s="1"/>
  <c r="T91" i="15" a="1"/>
  <c r="T91" i="15" s="1"/>
  <c r="U91" i="15" a="1"/>
  <c r="U91" i="15" s="1"/>
  <c r="R92" i="15" a="1"/>
  <c r="R92" i="15" s="1"/>
  <c r="S92" i="15" a="1"/>
  <c r="S92" i="15" s="1"/>
  <c r="T92" i="15" a="1"/>
  <c r="T92" i="15" s="1"/>
  <c r="U92" i="15" a="1"/>
  <c r="U92" i="15" s="1"/>
  <c r="R93" i="15" a="1"/>
  <c r="R93" i="15" s="1"/>
  <c r="S93" i="15" a="1"/>
  <c r="S93" i="15" s="1"/>
  <c r="T93" i="15" a="1"/>
  <c r="T93" i="15" s="1"/>
  <c r="U93" i="15" a="1"/>
  <c r="U93" i="15" s="1"/>
  <c r="R94" i="15" a="1"/>
  <c r="R94" i="15" s="1"/>
  <c r="S94" i="15" a="1"/>
  <c r="S94" i="15" s="1"/>
  <c r="T94" i="15" a="1"/>
  <c r="T94" i="15" s="1"/>
  <c r="U94" i="15" a="1"/>
  <c r="U94" i="15" s="1"/>
  <c r="R95" i="15" a="1"/>
  <c r="R95" i="15" s="1"/>
  <c r="S95" i="15" a="1"/>
  <c r="S95" i="15" s="1"/>
  <c r="T95" i="15" a="1"/>
  <c r="T95" i="15" s="1"/>
  <c r="U95" i="15" a="1"/>
  <c r="U95" i="15" s="1"/>
  <c r="R96" i="15" a="1"/>
  <c r="R96" i="15" s="1"/>
  <c r="S96" i="15" a="1"/>
  <c r="S96" i="15" s="1"/>
  <c r="T96" i="15" a="1"/>
  <c r="T96" i="15" s="1"/>
  <c r="U96" i="15" a="1"/>
  <c r="U96" i="15" s="1"/>
  <c r="R97" i="15" a="1"/>
  <c r="R97" i="15" s="1"/>
  <c r="S97" i="15" a="1"/>
  <c r="S97" i="15" s="1"/>
  <c r="T97" i="15" a="1"/>
  <c r="T97" i="15" s="1"/>
  <c r="U97" i="15" a="1"/>
  <c r="U97" i="15" s="1"/>
  <c r="R98" i="15" a="1"/>
  <c r="R98" i="15" s="1"/>
  <c r="S98" i="15" a="1"/>
  <c r="S98" i="15" s="1"/>
  <c r="T98" i="15" a="1"/>
  <c r="T98" i="15" s="1"/>
  <c r="U98" i="15" a="1"/>
  <c r="U98" i="15" s="1"/>
  <c r="R99" i="15" a="1"/>
  <c r="R99" i="15" s="1"/>
  <c r="S99" i="15" a="1"/>
  <c r="S99" i="15" s="1"/>
  <c r="T99" i="15" a="1"/>
  <c r="T99" i="15" s="1"/>
  <c r="U99" i="15" a="1"/>
  <c r="U99" i="15" s="1"/>
  <c r="R100" i="15" a="1"/>
  <c r="R100" i="15" s="1"/>
  <c r="S100" i="15" a="1"/>
  <c r="S100" i="15" s="1"/>
  <c r="T100" i="15" a="1"/>
  <c r="T100" i="15" s="1"/>
  <c r="U100" i="15" a="1"/>
  <c r="U100" i="15" s="1"/>
  <c r="R101" i="15" a="1"/>
  <c r="R101" i="15" s="1"/>
  <c r="S101" i="15" a="1"/>
  <c r="S101" i="15" s="1"/>
  <c r="T101" i="15" a="1"/>
  <c r="T101" i="15" s="1"/>
  <c r="U101" i="15" a="1"/>
  <c r="U101" i="15" s="1"/>
  <c r="R102" i="15" a="1"/>
  <c r="R102" i="15" s="1"/>
  <c r="S102" i="15" a="1"/>
  <c r="S102" i="15" s="1"/>
  <c r="T102" i="15" a="1"/>
  <c r="T102" i="15" s="1"/>
  <c r="U102" i="15" a="1"/>
  <c r="U102" i="15" s="1"/>
  <c r="R103" i="15" a="1"/>
  <c r="R103" i="15" s="1"/>
  <c r="S103" i="15" a="1"/>
  <c r="S103" i="15" s="1"/>
  <c r="T103" i="15" a="1"/>
  <c r="T103" i="15" s="1"/>
  <c r="U103" i="15" a="1"/>
  <c r="U103" i="15" s="1"/>
  <c r="R104" i="15" a="1"/>
  <c r="R104" i="15" s="1"/>
  <c r="S104" i="15" a="1"/>
  <c r="S104" i="15" s="1"/>
  <c r="T104" i="15" a="1"/>
  <c r="T104" i="15" s="1"/>
  <c r="U104" i="15" a="1"/>
  <c r="U104" i="15" s="1"/>
  <c r="U4" i="15" a="1"/>
  <c r="U4" i="15" s="1"/>
  <c r="T4" i="15" a="1"/>
  <c r="T4" i="15" s="1"/>
  <c r="S4" i="15" a="1"/>
  <c r="S4" i="15" s="1"/>
  <c r="R4" i="15" a="1"/>
  <c r="R4" i="15" s="1"/>
  <c r="M5" i="15" a="1"/>
  <c r="M5" i="15" s="1"/>
  <c r="N5" i="15" a="1"/>
  <c r="N5" i="15" s="1"/>
  <c r="O5" i="15" a="1"/>
  <c r="O5" i="15" s="1"/>
  <c r="P5" i="15" a="1"/>
  <c r="P5" i="15" s="1"/>
  <c r="M6" i="15" a="1"/>
  <c r="M6" i="15" s="1"/>
  <c r="N6" i="15" a="1"/>
  <c r="N6" i="15" s="1"/>
  <c r="O6" i="15" a="1"/>
  <c r="O6" i="15" s="1"/>
  <c r="P6" i="15" a="1"/>
  <c r="P6" i="15" s="1"/>
  <c r="M7" i="15" a="1"/>
  <c r="M7" i="15" s="1"/>
  <c r="N7" i="15" a="1"/>
  <c r="N7" i="15" s="1"/>
  <c r="O7" i="15" a="1"/>
  <c r="O7" i="15" s="1"/>
  <c r="P7" i="15" a="1"/>
  <c r="P7" i="15" s="1"/>
  <c r="M8" i="15" a="1"/>
  <c r="M8" i="15" s="1"/>
  <c r="N8" i="15" a="1"/>
  <c r="N8" i="15" s="1"/>
  <c r="O8" i="15" a="1"/>
  <c r="O8" i="15" s="1"/>
  <c r="P8" i="15" a="1"/>
  <c r="P8" i="15" s="1"/>
  <c r="M9" i="15" a="1"/>
  <c r="M9" i="15" s="1"/>
  <c r="N9" i="15" a="1"/>
  <c r="N9" i="15" s="1"/>
  <c r="O9" i="15" a="1"/>
  <c r="O9" i="15" s="1"/>
  <c r="P9" i="15" a="1"/>
  <c r="P9" i="15" s="1"/>
  <c r="M10" i="15" a="1"/>
  <c r="M10" i="15" s="1"/>
  <c r="N10" i="15" a="1"/>
  <c r="N10" i="15" s="1"/>
  <c r="O10" i="15" a="1"/>
  <c r="O10" i="15" s="1"/>
  <c r="P10" i="15" a="1"/>
  <c r="P10" i="15" s="1"/>
  <c r="M11" i="15" a="1"/>
  <c r="M11" i="15" s="1"/>
  <c r="N11" i="15" a="1"/>
  <c r="N11" i="15" s="1"/>
  <c r="O11" i="15" a="1"/>
  <c r="O11" i="15" s="1"/>
  <c r="P11" i="15" a="1"/>
  <c r="P11" i="15" s="1"/>
  <c r="M12" i="15" a="1"/>
  <c r="M12" i="15" s="1"/>
  <c r="N12" i="15" a="1"/>
  <c r="N12" i="15" s="1"/>
  <c r="O12" i="15" a="1"/>
  <c r="O12" i="15" s="1"/>
  <c r="P12" i="15" a="1"/>
  <c r="P12" i="15" s="1"/>
  <c r="M13" i="15" a="1"/>
  <c r="M13" i="15" s="1"/>
  <c r="N13" i="15" a="1"/>
  <c r="N13" i="15" s="1"/>
  <c r="O13" i="15" a="1"/>
  <c r="O13" i="15" s="1"/>
  <c r="P13" i="15" a="1"/>
  <c r="P13" i="15" s="1"/>
  <c r="M14" i="15" a="1"/>
  <c r="M14" i="15" s="1"/>
  <c r="N14" i="15" a="1"/>
  <c r="N14" i="15" s="1"/>
  <c r="O14" i="15" a="1"/>
  <c r="O14" i="15" s="1"/>
  <c r="P14" i="15" a="1"/>
  <c r="P14" i="15" s="1"/>
  <c r="M15" i="15" a="1"/>
  <c r="M15" i="15" s="1"/>
  <c r="N15" i="15" a="1"/>
  <c r="N15" i="15" s="1"/>
  <c r="O15" i="15" a="1"/>
  <c r="O15" i="15" s="1"/>
  <c r="P15" i="15" a="1"/>
  <c r="P15" i="15" s="1"/>
  <c r="M16" i="15" a="1"/>
  <c r="M16" i="15" s="1"/>
  <c r="N16" i="15" a="1"/>
  <c r="N16" i="15" s="1"/>
  <c r="O16" i="15" a="1"/>
  <c r="O16" i="15" s="1"/>
  <c r="P16" i="15" a="1"/>
  <c r="P16" i="15" s="1"/>
  <c r="M17" i="15" a="1"/>
  <c r="M17" i="15" s="1"/>
  <c r="N17" i="15" a="1"/>
  <c r="N17" i="15" s="1"/>
  <c r="O17" i="15" a="1"/>
  <c r="O17" i="15" s="1"/>
  <c r="P17" i="15" a="1"/>
  <c r="P17" i="15" s="1"/>
  <c r="M18" i="15" a="1"/>
  <c r="M18" i="15" s="1"/>
  <c r="N18" i="15" a="1"/>
  <c r="N18" i="15" s="1"/>
  <c r="O18" i="15" a="1"/>
  <c r="O18" i="15" s="1"/>
  <c r="P18" i="15" a="1"/>
  <c r="P18" i="15" s="1"/>
  <c r="M19" i="15" a="1"/>
  <c r="M19" i="15" s="1"/>
  <c r="N19" i="15" a="1"/>
  <c r="N19" i="15" s="1"/>
  <c r="O19" i="15" a="1"/>
  <c r="O19" i="15" s="1"/>
  <c r="P19" i="15" a="1"/>
  <c r="P19" i="15" s="1"/>
  <c r="M20" i="15" a="1"/>
  <c r="M20" i="15" s="1"/>
  <c r="N20" i="15" a="1"/>
  <c r="N20" i="15" s="1"/>
  <c r="O20" i="15" a="1"/>
  <c r="O20" i="15" s="1"/>
  <c r="P20" i="15" a="1"/>
  <c r="P20" i="15" s="1"/>
  <c r="M21" i="15" a="1"/>
  <c r="M21" i="15" s="1"/>
  <c r="N21" i="15" a="1"/>
  <c r="N21" i="15" s="1"/>
  <c r="O21" i="15" a="1"/>
  <c r="O21" i="15" s="1"/>
  <c r="P21" i="15" a="1"/>
  <c r="P21" i="15" s="1"/>
  <c r="M22" i="15" a="1"/>
  <c r="M22" i="15" s="1"/>
  <c r="N22" i="15" a="1"/>
  <c r="N22" i="15" s="1"/>
  <c r="O22" i="15" a="1"/>
  <c r="O22" i="15" s="1"/>
  <c r="P22" i="15" a="1"/>
  <c r="P22" i="15" s="1"/>
  <c r="M23" i="15" a="1"/>
  <c r="M23" i="15" s="1"/>
  <c r="N23" i="15" a="1"/>
  <c r="N23" i="15" s="1"/>
  <c r="O23" i="15" a="1"/>
  <c r="O23" i="15" s="1"/>
  <c r="P23" i="15" a="1"/>
  <c r="P23" i="15" s="1"/>
  <c r="M24" i="15" a="1"/>
  <c r="M24" i="15" s="1"/>
  <c r="N24" i="15" a="1"/>
  <c r="N24" i="15" s="1"/>
  <c r="O24" i="15" a="1"/>
  <c r="O24" i="15" s="1"/>
  <c r="P24" i="15" a="1"/>
  <c r="P24" i="15" s="1"/>
  <c r="M25" i="15" a="1"/>
  <c r="M25" i="15" s="1"/>
  <c r="N25" i="15" a="1"/>
  <c r="N25" i="15" s="1"/>
  <c r="O25" i="15" a="1"/>
  <c r="O25" i="15" s="1"/>
  <c r="P25" i="15" a="1"/>
  <c r="P25" i="15" s="1"/>
  <c r="M26" i="15" a="1"/>
  <c r="M26" i="15" s="1"/>
  <c r="N26" i="15" a="1"/>
  <c r="N26" i="15" s="1"/>
  <c r="O26" i="15" a="1"/>
  <c r="O26" i="15" s="1"/>
  <c r="P26" i="15" a="1"/>
  <c r="P26" i="15" s="1"/>
  <c r="M27" i="15" a="1"/>
  <c r="M27" i="15" s="1"/>
  <c r="N27" i="15" a="1"/>
  <c r="N27" i="15" s="1"/>
  <c r="O27" i="15" a="1"/>
  <c r="O27" i="15" s="1"/>
  <c r="P27" i="15" a="1"/>
  <c r="P27" i="15" s="1"/>
  <c r="M28" i="15" a="1"/>
  <c r="M28" i="15" s="1"/>
  <c r="N28" i="15" a="1"/>
  <c r="N28" i="15" s="1"/>
  <c r="O28" i="15" a="1"/>
  <c r="O28" i="15" s="1"/>
  <c r="P28" i="15" a="1"/>
  <c r="P28" i="15" s="1"/>
  <c r="M29" i="15" a="1"/>
  <c r="M29" i="15" s="1"/>
  <c r="N29" i="15" a="1"/>
  <c r="N29" i="15" s="1"/>
  <c r="O29" i="15" a="1"/>
  <c r="O29" i="15" s="1"/>
  <c r="P29" i="15" a="1"/>
  <c r="P29" i="15" s="1"/>
  <c r="M30" i="15" a="1"/>
  <c r="M30" i="15" s="1"/>
  <c r="N30" i="15" a="1"/>
  <c r="N30" i="15" s="1"/>
  <c r="O30" i="15" a="1"/>
  <c r="O30" i="15" s="1"/>
  <c r="P30" i="15" a="1"/>
  <c r="P30" i="15" s="1"/>
  <c r="M31" i="15" a="1"/>
  <c r="M31" i="15" s="1"/>
  <c r="N31" i="15" a="1"/>
  <c r="N31" i="15" s="1"/>
  <c r="O31" i="15" a="1"/>
  <c r="O31" i="15" s="1"/>
  <c r="P31" i="15" a="1"/>
  <c r="P31" i="15" s="1"/>
  <c r="M32" i="15" a="1"/>
  <c r="M32" i="15" s="1"/>
  <c r="N32" i="15" a="1"/>
  <c r="N32" i="15" s="1"/>
  <c r="O32" i="15" a="1"/>
  <c r="O32" i="15" s="1"/>
  <c r="P32" i="15" a="1"/>
  <c r="P32" i="15" s="1"/>
  <c r="M33" i="15" a="1"/>
  <c r="M33" i="15" s="1"/>
  <c r="N33" i="15" a="1"/>
  <c r="N33" i="15" s="1"/>
  <c r="O33" i="15" a="1"/>
  <c r="O33" i="15" s="1"/>
  <c r="P33" i="15" a="1"/>
  <c r="P33" i="15" s="1"/>
  <c r="M34" i="15" a="1"/>
  <c r="M34" i="15" s="1"/>
  <c r="N34" i="15" a="1"/>
  <c r="N34" i="15" s="1"/>
  <c r="O34" i="15" a="1"/>
  <c r="O34" i="15" s="1"/>
  <c r="P34" i="15" a="1"/>
  <c r="P34" i="15" s="1"/>
  <c r="M35" i="15" a="1"/>
  <c r="M35" i="15" s="1"/>
  <c r="N35" i="15" a="1"/>
  <c r="N35" i="15" s="1"/>
  <c r="O35" i="15" a="1"/>
  <c r="O35" i="15" s="1"/>
  <c r="P35" i="15" a="1"/>
  <c r="P35" i="15" s="1"/>
  <c r="M36" i="15" a="1"/>
  <c r="M36" i="15" s="1"/>
  <c r="N36" i="15" a="1"/>
  <c r="N36" i="15" s="1"/>
  <c r="O36" i="15" a="1"/>
  <c r="O36" i="15" s="1"/>
  <c r="P36" i="15" a="1"/>
  <c r="P36" i="15" s="1"/>
  <c r="M37" i="15" a="1"/>
  <c r="M37" i="15" s="1"/>
  <c r="N37" i="15" a="1"/>
  <c r="N37" i="15" s="1"/>
  <c r="O37" i="15" a="1"/>
  <c r="O37" i="15" s="1"/>
  <c r="P37" i="15" a="1"/>
  <c r="P37" i="15" s="1"/>
  <c r="M38" i="15" a="1"/>
  <c r="M38" i="15" s="1"/>
  <c r="N38" i="15" a="1"/>
  <c r="N38" i="15" s="1"/>
  <c r="O38" i="15" a="1"/>
  <c r="O38" i="15" s="1"/>
  <c r="P38" i="15" a="1"/>
  <c r="P38" i="15" s="1"/>
  <c r="M39" i="15" a="1"/>
  <c r="M39" i="15" s="1"/>
  <c r="N39" i="15" a="1"/>
  <c r="N39" i="15" s="1"/>
  <c r="O39" i="15" a="1"/>
  <c r="O39" i="15" s="1"/>
  <c r="P39" i="15" a="1"/>
  <c r="P39" i="15" s="1"/>
  <c r="M40" i="15" a="1"/>
  <c r="M40" i="15" s="1"/>
  <c r="N40" i="15" a="1"/>
  <c r="N40" i="15" s="1"/>
  <c r="O40" i="15" a="1"/>
  <c r="O40" i="15" s="1"/>
  <c r="P40" i="15" a="1"/>
  <c r="P40" i="15" s="1"/>
  <c r="M41" i="15" a="1"/>
  <c r="M41" i="15" s="1"/>
  <c r="N41" i="15" a="1"/>
  <c r="N41" i="15" s="1"/>
  <c r="O41" i="15" a="1"/>
  <c r="O41" i="15" s="1"/>
  <c r="P41" i="15" a="1"/>
  <c r="P41" i="15" s="1"/>
  <c r="M42" i="15" a="1"/>
  <c r="M42" i="15" s="1"/>
  <c r="N42" i="15" a="1"/>
  <c r="N42" i="15" s="1"/>
  <c r="O42" i="15" a="1"/>
  <c r="O42" i="15" s="1"/>
  <c r="P42" i="15" a="1"/>
  <c r="P42" i="15" s="1"/>
  <c r="M43" i="15" a="1"/>
  <c r="M43" i="15" s="1"/>
  <c r="N43" i="15" a="1"/>
  <c r="N43" i="15" s="1"/>
  <c r="O43" i="15" a="1"/>
  <c r="O43" i="15" s="1"/>
  <c r="P43" i="15" a="1"/>
  <c r="P43" i="15" s="1"/>
  <c r="M44" i="15" a="1"/>
  <c r="M44" i="15" s="1"/>
  <c r="N44" i="15" a="1"/>
  <c r="N44" i="15" s="1"/>
  <c r="O44" i="15" a="1"/>
  <c r="O44" i="15" s="1"/>
  <c r="P44" i="15" a="1"/>
  <c r="P44" i="15" s="1"/>
  <c r="M45" i="15" a="1"/>
  <c r="M45" i="15" s="1"/>
  <c r="N45" i="15" a="1"/>
  <c r="N45" i="15" s="1"/>
  <c r="O45" i="15" a="1"/>
  <c r="O45" i="15" s="1"/>
  <c r="P45" i="15" a="1"/>
  <c r="P45" i="15" s="1"/>
  <c r="M46" i="15" a="1"/>
  <c r="M46" i="15" s="1"/>
  <c r="N46" i="15" a="1"/>
  <c r="N46" i="15" s="1"/>
  <c r="O46" i="15" a="1"/>
  <c r="O46" i="15" s="1"/>
  <c r="P46" i="15" a="1"/>
  <c r="P46" i="15" s="1"/>
  <c r="M47" i="15" a="1"/>
  <c r="M47" i="15" s="1"/>
  <c r="N47" i="15" a="1"/>
  <c r="N47" i="15" s="1"/>
  <c r="O47" i="15" a="1"/>
  <c r="O47" i="15" s="1"/>
  <c r="P47" i="15" a="1"/>
  <c r="P47" i="15" s="1"/>
  <c r="M48" i="15" a="1"/>
  <c r="M48" i="15" s="1"/>
  <c r="N48" i="15" a="1"/>
  <c r="N48" i="15" s="1"/>
  <c r="O48" i="15" a="1"/>
  <c r="O48" i="15" s="1"/>
  <c r="P48" i="15" a="1"/>
  <c r="P48" i="15" s="1"/>
  <c r="M49" i="15" a="1"/>
  <c r="M49" i="15" s="1"/>
  <c r="N49" i="15" a="1"/>
  <c r="N49" i="15" s="1"/>
  <c r="O49" i="15" a="1"/>
  <c r="O49" i="15" s="1"/>
  <c r="P49" i="15" a="1"/>
  <c r="P49" i="15" s="1"/>
  <c r="M50" i="15" a="1"/>
  <c r="M50" i="15" s="1"/>
  <c r="N50" i="15" a="1"/>
  <c r="N50" i="15" s="1"/>
  <c r="O50" i="15" a="1"/>
  <c r="O50" i="15" s="1"/>
  <c r="P50" i="15" a="1"/>
  <c r="P50" i="15" s="1"/>
  <c r="M51" i="15" a="1"/>
  <c r="M51" i="15" s="1"/>
  <c r="N51" i="15" a="1"/>
  <c r="N51" i="15" s="1"/>
  <c r="O51" i="15" a="1"/>
  <c r="O51" i="15" s="1"/>
  <c r="P51" i="15" a="1"/>
  <c r="P51" i="15" s="1"/>
  <c r="M52" i="15" a="1"/>
  <c r="M52" i="15" s="1"/>
  <c r="N52" i="15" a="1"/>
  <c r="N52" i="15" s="1"/>
  <c r="O52" i="15" a="1"/>
  <c r="O52" i="15" s="1"/>
  <c r="P52" i="15" a="1"/>
  <c r="P52" i="15" s="1"/>
  <c r="M53" i="15" a="1"/>
  <c r="M53" i="15" s="1"/>
  <c r="N53" i="15" a="1"/>
  <c r="N53" i="15" s="1"/>
  <c r="O53" i="15" a="1"/>
  <c r="O53" i="15" s="1"/>
  <c r="P53" i="15" a="1"/>
  <c r="P53" i="15" s="1"/>
  <c r="M54" i="15" a="1"/>
  <c r="M54" i="15" s="1"/>
  <c r="N54" i="15" a="1"/>
  <c r="N54" i="15" s="1"/>
  <c r="O54" i="15" a="1"/>
  <c r="O54" i="15" s="1"/>
  <c r="P54" i="15" a="1"/>
  <c r="P54" i="15" s="1"/>
  <c r="M55" i="15" a="1"/>
  <c r="M55" i="15" s="1"/>
  <c r="N55" i="15" a="1"/>
  <c r="N55" i="15" s="1"/>
  <c r="O55" i="15" a="1"/>
  <c r="O55" i="15" s="1"/>
  <c r="P55" i="15" a="1"/>
  <c r="P55" i="15" s="1"/>
  <c r="M56" i="15" a="1"/>
  <c r="M56" i="15" s="1"/>
  <c r="N56" i="15" a="1"/>
  <c r="N56" i="15" s="1"/>
  <c r="O56" i="15" a="1"/>
  <c r="O56" i="15" s="1"/>
  <c r="P56" i="15" a="1"/>
  <c r="P56" i="15" s="1"/>
  <c r="M57" i="15" a="1"/>
  <c r="M57" i="15" s="1"/>
  <c r="N57" i="15" a="1"/>
  <c r="N57" i="15" s="1"/>
  <c r="O57" i="15" a="1"/>
  <c r="O57" i="15" s="1"/>
  <c r="P57" i="15" a="1"/>
  <c r="P57" i="15" s="1"/>
  <c r="M58" i="15" a="1"/>
  <c r="M58" i="15" s="1"/>
  <c r="N58" i="15" a="1"/>
  <c r="N58" i="15" s="1"/>
  <c r="O58" i="15" a="1"/>
  <c r="O58" i="15" s="1"/>
  <c r="P58" i="15" a="1"/>
  <c r="P58" i="15" s="1"/>
  <c r="M59" i="15" a="1"/>
  <c r="M59" i="15" s="1"/>
  <c r="N59" i="15" a="1"/>
  <c r="N59" i="15" s="1"/>
  <c r="O59" i="15" a="1"/>
  <c r="O59" i="15" s="1"/>
  <c r="P59" i="15" a="1"/>
  <c r="P59" i="15" s="1"/>
  <c r="M60" i="15" a="1"/>
  <c r="M60" i="15" s="1"/>
  <c r="N60" i="15" a="1"/>
  <c r="N60" i="15" s="1"/>
  <c r="O60" i="15" a="1"/>
  <c r="O60" i="15" s="1"/>
  <c r="P60" i="15" a="1"/>
  <c r="P60" i="15" s="1"/>
  <c r="M61" i="15" a="1"/>
  <c r="M61" i="15" s="1"/>
  <c r="N61" i="15" a="1"/>
  <c r="N61" i="15" s="1"/>
  <c r="O61" i="15" a="1"/>
  <c r="O61" i="15" s="1"/>
  <c r="P61" i="15" a="1"/>
  <c r="P61" i="15" s="1"/>
  <c r="M62" i="15" a="1"/>
  <c r="M62" i="15" s="1"/>
  <c r="N62" i="15" a="1"/>
  <c r="N62" i="15" s="1"/>
  <c r="O62" i="15" a="1"/>
  <c r="O62" i="15" s="1"/>
  <c r="P62" i="15" a="1"/>
  <c r="P62" i="15" s="1"/>
  <c r="M63" i="15" a="1"/>
  <c r="M63" i="15" s="1"/>
  <c r="N63" i="15" a="1"/>
  <c r="N63" i="15" s="1"/>
  <c r="O63" i="15" a="1"/>
  <c r="O63" i="15" s="1"/>
  <c r="P63" i="15" a="1"/>
  <c r="P63" i="15" s="1"/>
  <c r="M64" i="15" a="1"/>
  <c r="M64" i="15" s="1"/>
  <c r="N64" i="15" a="1"/>
  <c r="N64" i="15" s="1"/>
  <c r="O64" i="15" a="1"/>
  <c r="O64" i="15" s="1"/>
  <c r="P64" i="15" a="1"/>
  <c r="P64" i="15" s="1"/>
  <c r="M65" i="15" a="1"/>
  <c r="M65" i="15" s="1"/>
  <c r="N65" i="15" a="1"/>
  <c r="N65" i="15" s="1"/>
  <c r="O65" i="15" a="1"/>
  <c r="O65" i="15" s="1"/>
  <c r="P65" i="15" a="1"/>
  <c r="P65" i="15" s="1"/>
  <c r="M66" i="15" a="1"/>
  <c r="M66" i="15" s="1"/>
  <c r="N66" i="15" a="1"/>
  <c r="N66" i="15" s="1"/>
  <c r="O66" i="15" a="1"/>
  <c r="O66" i="15" s="1"/>
  <c r="P66" i="15" a="1"/>
  <c r="P66" i="15" s="1"/>
  <c r="M67" i="15" a="1"/>
  <c r="M67" i="15" s="1"/>
  <c r="N67" i="15" a="1"/>
  <c r="N67" i="15" s="1"/>
  <c r="O67" i="15" a="1"/>
  <c r="O67" i="15" s="1"/>
  <c r="P67" i="15" a="1"/>
  <c r="P67" i="15" s="1"/>
  <c r="M68" i="15" a="1"/>
  <c r="M68" i="15" s="1"/>
  <c r="N68" i="15" a="1"/>
  <c r="N68" i="15" s="1"/>
  <c r="O68" i="15" a="1"/>
  <c r="O68" i="15" s="1"/>
  <c r="P68" i="15" a="1"/>
  <c r="P68" i="15" s="1"/>
  <c r="M69" i="15" a="1"/>
  <c r="M69" i="15" s="1"/>
  <c r="N69" i="15" a="1"/>
  <c r="N69" i="15" s="1"/>
  <c r="O69" i="15" a="1"/>
  <c r="O69" i="15" s="1"/>
  <c r="P69" i="15" a="1"/>
  <c r="P69" i="15" s="1"/>
  <c r="M70" i="15" a="1"/>
  <c r="M70" i="15" s="1"/>
  <c r="N70" i="15" a="1"/>
  <c r="N70" i="15" s="1"/>
  <c r="O70" i="15" a="1"/>
  <c r="O70" i="15" s="1"/>
  <c r="P70" i="15" a="1"/>
  <c r="P70" i="15" s="1"/>
  <c r="M71" i="15" a="1"/>
  <c r="M71" i="15" s="1"/>
  <c r="N71" i="15" a="1"/>
  <c r="N71" i="15" s="1"/>
  <c r="O71" i="15" a="1"/>
  <c r="O71" i="15" s="1"/>
  <c r="P71" i="15" a="1"/>
  <c r="P71" i="15" s="1"/>
  <c r="M72" i="15" a="1"/>
  <c r="M72" i="15" s="1"/>
  <c r="N72" i="15" a="1"/>
  <c r="N72" i="15" s="1"/>
  <c r="O72" i="15" a="1"/>
  <c r="O72" i="15" s="1"/>
  <c r="P72" i="15" a="1"/>
  <c r="P72" i="15" s="1"/>
  <c r="M73" i="15" a="1"/>
  <c r="M73" i="15" s="1"/>
  <c r="N73" i="15" a="1"/>
  <c r="N73" i="15" s="1"/>
  <c r="O73" i="15" a="1"/>
  <c r="O73" i="15" s="1"/>
  <c r="P73" i="15" a="1"/>
  <c r="P73" i="15" s="1"/>
  <c r="M74" i="15" a="1"/>
  <c r="M74" i="15" s="1"/>
  <c r="N74" i="15" a="1"/>
  <c r="N74" i="15" s="1"/>
  <c r="O74" i="15" a="1"/>
  <c r="O74" i="15" s="1"/>
  <c r="P74" i="15" a="1"/>
  <c r="P74" i="15" s="1"/>
  <c r="M75" i="15" a="1"/>
  <c r="M75" i="15" s="1"/>
  <c r="N75" i="15" a="1"/>
  <c r="N75" i="15" s="1"/>
  <c r="O75" i="15" a="1"/>
  <c r="O75" i="15" s="1"/>
  <c r="P75" i="15" a="1"/>
  <c r="P75" i="15" s="1"/>
  <c r="M76" i="15" a="1"/>
  <c r="M76" i="15" s="1"/>
  <c r="N76" i="15" a="1"/>
  <c r="N76" i="15" s="1"/>
  <c r="O76" i="15" a="1"/>
  <c r="O76" i="15" s="1"/>
  <c r="P76" i="15" a="1"/>
  <c r="P76" i="15" s="1"/>
  <c r="M77" i="15" a="1"/>
  <c r="M77" i="15" s="1"/>
  <c r="N77" i="15" a="1"/>
  <c r="N77" i="15" s="1"/>
  <c r="O77" i="15" a="1"/>
  <c r="O77" i="15" s="1"/>
  <c r="P77" i="15" a="1"/>
  <c r="P77" i="15" s="1"/>
  <c r="M78" i="15" a="1"/>
  <c r="M78" i="15" s="1"/>
  <c r="N78" i="15" a="1"/>
  <c r="N78" i="15" s="1"/>
  <c r="O78" i="15" a="1"/>
  <c r="O78" i="15" s="1"/>
  <c r="P78" i="15" a="1"/>
  <c r="P78" i="15" s="1"/>
  <c r="M79" i="15" a="1"/>
  <c r="M79" i="15" s="1"/>
  <c r="N79" i="15" a="1"/>
  <c r="N79" i="15" s="1"/>
  <c r="O79" i="15" a="1"/>
  <c r="O79" i="15" s="1"/>
  <c r="P79" i="15" a="1"/>
  <c r="P79" i="15" s="1"/>
  <c r="M80" i="15" a="1"/>
  <c r="M80" i="15" s="1"/>
  <c r="N80" i="15" a="1"/>
  <c r="N80" i="15" s="1"/>
  <c r="O80" i="15" a="1"/>
  <c r="O80" i="15" s="1"/>
  <c r="P80" i="15" a="1"/>
  <c r="P80" i="15" s="1"/>
  <c r="M81" i="15" a="1"/>
  <c r="M81" i="15" s="1"/>
  <c r="N81" i="15" a="1"/>
  <c r="N81" i="15" s="1"/>
  <c r="O81" i="15" a="1"/>
  <c r="O81" i="15" s="1"/>
  <c r="P81" i="15" a="1"/>
  <c r="P81" i="15" s="1"/>
  <c r="M82" i="15" a="1"/>
  <c r="M82" i="15" s="1"/>
  <c r="N82" i="15" a="1"/>
  <c r="N82" i="15" s="1"/>
  <c r="O82" i="15" a="1"/>
  <c r="O82" i="15" s="1"/>
  <c r="P82" i="15" a="1"/>
  <c r="P82" i="15" s="1"/>
  <c r="M83" i="15" a="1"/>
  <c r="M83" i="15" s="1"/>
  <c r="N83" i="15" a="1"/>
  <c r="N83" i="15" s="1"/>
  <c r="O83" i="15" a="1"/>
  <c r="O83" i="15" s="1"/>
  <c r="P83" i="15" a="1"/>
  <c r="P83" i="15" s="1"/>
  <c r="M84" i="15" a="1"/>
  <c r="M84" i="15" s="1"/>
  <c r="N84" i="15" a="1"/>
  <c r="N84" i="15" s="1"/>
  <c r="O84" i="15" a="1"/>
  <c r="O84" i="15"/>
  <c r="P84" i="15" a="1"/>
  <c r="P84" i="15" s="1"/>
  <c r="M85" i="15" a="1"/>
  <c r="M85" i="15" s="1"/>
  <c r="N85" i="15" a="1"/>
  <c r="N85" i="15" s="1"/>
  <c r="O85" i="15" a="1"/>
  <c r="O85" i="15" s="1"/>
  <c r="P85" i="15" a="1"/>
  <c r="P85" i="15" s="1"/>
  <c r="M86" i="15" a="1"/>
  <c r="M86" i="15" s="1"/>
  <c r="N86" i="15" a="1"/>
  <c r="N86" i="15" s="1"/>
  <c r="O86" i="15" a="1"/>
  <c r="O86" i="15" s="1"/>
  <c r="P86" i="15" a="1"/>
  <c r="P86" i="15" s="1"/>
  <c r="M87" i="15" a="1"/>
  <c r="M87" i="15" s="1"/>
  <c r="N87" i="15" a="1"/>
  <c r="N87" i="15" s="1"/>
  <c r="O87" i="15" a="1"/>
  <c r="O87" i="15" s="1"/>
  <c r="P87" i="15" a="1"/>
  <c r="P87" i="15" s="1"/>
  <c r="M88" i="15" a="1"/>
  <c r="M88" i="15" s="1"/>
  <c r="N88" i="15" a="1"/>
  <c r="N88" i="15" s="1"/>
  <c r="O88" i="15" a="1"/>
  <c r="O88" i="15" s="1"/>
  <c r="P88" i="15" a="1"/>
  <c r="P88" i="15" s="1"/>
  <c r="M89" i="15" a="1"/>
  <c r="M89" i="15" s="1"/>
  <c r="N89" i="15" a="1"/>
  <c r="N89" i="15" s="1"/>
  <c r="O89" i="15" a="1"/>
  <c r="O89" i="15" s="1"/>
  <c r="P89" i="15" a="1"/>
  <c r="P89" i="15" s="1"/>
  <c r="M90" i="15" a="1"/>
  <c r="M90" i="15" s="1"/>
  <c r="N90" i="15" a="1"/>
  <c r="N90" i="15" s="1"/>
  <c r="O90" i="15" a="1"/>
  <c r="O90" i="15" s="1"/>
  <c r="P90" i="15" a="1"/>
  <c r="P90" i="15" s="1"/>
  <c r="M91" i="15" a="1"/>
  <c r="M91" i="15" s="1"/>
  <c r="N91" i="15" a="1"/>
  <c r="N91" i="15" s="1"/>
  <c r="O91" i="15" a="1"/>
  <c r="O91" i="15" s="1"/>
  <c r="P91" i="15" a="1"/>
  <c r="P91" i="15" s="1"/>
  <c r="M92" i="15" a="1"/>
  <c r="M92" i="15" s="1"/>
  <c r="N92" i="15" a="1"/>
  <c r="N92" i="15" s="1"/>
  <c r="O92" i="15" a="1"/>
  <c r="O92" i="15" s="1"/>
  <c r="P92" i="15" a="1"/>
  <c r="P92" i="15" s="1"/>
  <c r="M93" i="15" a="1"/>
  <c r="M93" i="15" s="1"/>
  <c r="N93" i="15" a="1"/>
  <c r="N93" i="15" s="1"/>
  <c r="O93" i="15" a="1"/>
  <c r="O93" i="15" s="1"/>
  <c r="P93" i="15" a="1"/>
  <c r="P93" i="15" s="1"/>
  <c r="M94" i="15" a="1"/>
  <c r="M94" i="15" s="1"/>
  <c r="N94" i="15" a="1"/>
  <c r="N94" i="15" s="1"/>
  <c r="O94" i="15" a="1"/>
  <c r="O94" i="15" s="1"/>
  <c r="P94" i="15" a="1"/>
  <c r="P94" i="15" s="1"/>
  <c r="M95" i="15" a="1"/>
  <c r="M95" i="15" s="1"/>
  <c r="N95" i="15" a="1"/>
  <c r="N95" i="15" s="1"/>
  <c r="O95" i="15" a="1"/>
  <c r="O95" i="15" s="1"/>
  <c r="P95" i="15" a="1"/>
  <c r="P95" i="15" s="1"/>
  <c r="M96" i="15" a="1"/>
  <c r="M96" i="15" s="1"/>
  <c r="N96" i="15" a="1"/>
  <c r="N96" i="15" s="1"/>
  <c r="O96" i="15" a="1"/>
  <c r="O96" i="15" s="1"/>
  <c r="P96" i="15" a="1"/>
  <c r="P96" i="15" s="1"/>
  <c r="M97" i="15" a="1"/>
  <c r="M97" i="15" s="1"/>
  <c r="N97" i="15" a="1"/>
  <c r="N97" i="15" s="1"/>
  <c r="O97" i="15" a="1"/>
  <c r="O97" i="15" s="1"/>
  <c r="P97" i="15" a="1"/>
  <c r="P97" i="15" s="1"/>
  <c r="M98" i="15" a="1"/>
  <c r="M98" i="15" s="1"/>
  <c r="N98" i="15" a="1"/>
  <c r="N98" i="15" s="1"/>
  <c r="O98" i="15" a="1"/>
  <c r="O98" i="15" s="1"/>
  <c r="P98" i="15" a="1"/>
  <c r="P98" i="15" s="1"/>
  <c r="M99" i="15" a="1"/>
  <c r="M99" i="15" s="1"/>
  <c r="N99" i="15" a="1"/>
  <c r="N99" i="15" s="1"/>
  <c r="O99" i="15" a="1"/>
  <c r="O99" i="15" s="1"/>
  <c r="P99" i="15" a="1"/>
  <c r="P99" i="15" s="1"/>
  <c r="M100" i="15" a="1"/>
  <c r="M100" i="15" s="1"/>
  <c r="N100" i="15" a="1"/>
  <c r="N100" i="15" s="1"/>
  <c r="O100" i="15" a="1"/>
  <c r="O100" i="15" s="1"/>
  <c r="P100" i="15" a="1"/>
  <c r="P100" i="15" s="1"/>
  <c r="M101" i="15" a="1"/>
  <c r="M101" i="15" s="1"/>
  <c r="N101" i="15" a="1"/>
  <c r="N101" i="15" s="1"/>
  <c r="O101" i="15" a="1"/>
  <c r="O101" i="15" s="1"/>
  <c r="P101" i="15" a="1"/>
  <c r="P101" i="15" s="1"/>
  <c r="M102" i="15" a="1"/>
  <c r="M102" i="15" s="1"/>
  <c r="N102" i="15" a="1"/>
  <c r="N102" i="15" s="1"/>
  <c r="O102" i="15" a="1"/>
  <c r="O102" i="15" s="1"/>
  <c r="P102" i="15" a="1"/>
  <c r="P102" i="15" s="1"/>
  <c r="M103" i="15" a="1"/>
  <c r="M103" i="15" s="1"/>
  <c r="N103" i="15" a="1"/>
  <c r="N103" i="15"/>
  <c r="O103" i="15" a="1"/>
  <c r="O103" i="15" s="1"/>
  <c r="P103" i="15" a="1"/>
  <c r="P103" i="15" s="1"/>
  <c r="M104" i="15" a="1"/>
  <c r="M104" i="15" s="1"/>
  <c r="N104" i="15" a="1"/>
  <c r="N104" i="15" s="1"/>
  <c r="O104" i="15" a="1"/>
  <c r="O104" i="15"/>
  <c r="P104" i="15" a="1"/>
  <c r="P104" i="15" s="1"/>
  <c r="P4" i="15" a="1"/>
  <c r="P4" i="15" s="1"/>
  <c r="O4" i="15" a="1"/>
  <c r="O4" i="15" s="1"/>
  <c r="N4" i="15" a="1"/>
  <c r="N4" i="15" s="1"/>
  <c r="M4" i="15" a="1"/>
  <c r="M4" i="15" s="1"/>
  <c r="B10" i="4"/>
  <c r="Q4" i="6" l="1" a="1"/>
  <c r="Q4" i="6" s="1"/>
  <c r="R4" i="6" a="1"/>
  <c r="R4" i="6" s="1"/>
  <c r="S4" i="6" a="1"/>
  <c r="S4" i="6" s="1"/>
  <c r="T4" i="6" a="1"/>
  <c r="T4" i="6" s="1"/>
  <c r="U4" i="6" a="1"/>
  <c r="U4" i="6" s="1"/>
  <c r="Q5" i="6" a="1"/>
  <c r="Q5" i="6" s="1"/>
  <c r="R5" i="6" a="1"/>
  <c r="R5" i="6" s="1"/>
  <c r="S5" i="6" a="1"/>
  <c r="S5" i="6" s="1"/>
  <c r="T5" i="6" a="1"/>
  <c r="T5" i="6" s="1"/>
  <c r="U5" i="6" a="1"/>
  <c r="U5" i="6" s="1"/>
  <c r="Q6" i="6" a="1"/>
  <c r="Q6" i="6" s="1"/>
  <c r="R6" i="6" a="1"/>
  <c r="R6" i="6" s="1"/>
  <c r="S6" i="6" a="1"/>
  <c r="S6" i="6" s="1"/>
  <c r="T6" i="6" a="1"/>
  <c r="T6" i="6" s="1"/>
  <c r="U6" i="6" a="1"/>
  <c r="U6" i="6" s="1"/>
  <c r="Q7" i="6" a="1"/>
  <c r="Q7" i="6" s="1"/>
  <c r="R7" i="6" a="1"/>
  <c r="R7" i="6" s="1"/>
  <c r="S7" i="6" a="1"/>
  <c r="S7" i="6" s="1"/>
  <c r="T7" i="6" a="1"/>
  <c r="T7" i="6" s="1"/>
  <c r="U7" i="6" a="1"/>
  <c r="U7" i="6" s="1"/>
  <c r="Q8" i="6" a="1"/>
  <c r="Q8" i="6" s="1"/>
  <c r="R8" i="6" a="1"/>
  <c r="R8" i="6" s="1"/>
  <c r="S8" i="6" a="1"/>
  <c r="S8" i="6" s="1"/>
  <c r="T8" i="6" a="1"/>
  <c r="T8" i="6" s="1"/>
  <c r="U8" i="6" a="1"/>
  <c r="U8" i="6" s="1"/>
  <c r="Q9" i="6" a="1"/>
  <c r="Q9" i="6" s="1"/>
  <c r="R9" i="6" a="1"/>
  <c r="R9" i="6" s="1"/>
  <c r="S9" i="6" a="1"/>
  <c r="S9" i="6" s="1"/>
  <c r="T9" i="6" a="1"/>
  <c r="T9" i="6" s="1"/>
  <c r="U9" i="6" a="1"/>
  <c r="U9" i="6" s="1"/>
  <c r="Q10" i="6" a="1"/>
  <c r="Q10" i="6" s="1"/>
  <c r="R10" i="6" a="1"/>
  <c r="R10" i="6" s="1"/>
  <c r="S10" i="6" a="1"/>
  <c r="S10" i="6" s="1"/>
  <c r="T10" i="6" a="1"/>
  <c r="T10" i="6" s="1"/>
  <c r="U10" i="6" a="1"/>
  <c r="U10" i="6" s="1"/>
  <c r="Q11" i="6" a="1"/>
  <c r="Q11" i="6" s="1"/>
  <c r="R11" i="6" a="1"/>
  <c r="R11" i="6" s="1"/>
  <c r="S11" i="6" a="1"/>
  <c r="S11" i="6" s="1"/>
  <c r="T11" i="6" a="1"/>
  <c r="T11" i="6" s="1"/>
  <c r="U11" i="6" a="1"/>
  <c r="U11" i="6" s="1"/>
  <c r="Q12" i="6" a="1"/>
  <c r="Q12" i="6" s="1"/>
  <c r="R12" i="6" a="1"/>
  <c r="R12" i="6" s="1"/>
  <c r="S12" i="6" a="1"/>
  <c r="S12" i="6" s="1"/>
  <c r="T12" i="6" a="1"/>
  <c r="T12" i="6" s="1"/>
  <c r="U12" i="6" a="1"/>
  <c r="U12" i="6" s="1"/>
  <c r="Q13" i="6" a="1"/>
  <c r="Q13" i="6" s="1"/>
  <c r="R13" i="6" a="1"/>
  <c r="R13" i="6" s="1"/>
  <c r="S13" i="6" a="1"/>
  <c r="S13" i="6" s="1"/>
  <c r="T13" i="6" a="1"/>
  <c r="T13" i="6" s="1"/>
  <c r="U13" i="6" a="1"/>
  <c r="U13" i="6" s="1"/>
  <c r="Q14" i="6" a="1"/>
  <c r="Q14" i="6" s="1"/>
  <c r="R14" i="6" a="1"/>
  <c r="R14" i="6" s="1"/>
  <c r="S14" i="6" a="1"/>
  <c r="S14" i="6" s="1"/>
  <c r="T14" i="6" a="1"/>
  <c r="T14" i="6" s="1"/>
  <c r="U14" i="6" a="1"/>
  <c r="U14" i="6" s="1"/>
  <c r="Q15" i="6" a="1"/>
  <c r="Q15" i="6" s="1"/>
  <c r="R15" i="6" a="1"/>
  <c r="R15" i="6" s="1"/>
  <c r="S15" i="6" a="1"/>
  <c r="S15" i="6" s="1"/>
  <c r="T15" i="6" a="1"/>
  <c r="T15" i="6" s="1"/>
  <c r="U15" i="6" a="1"/>
  <c r="U15" i="6" s="1"/>
  <c r="Q16" i="6" a="1"/>
  <c r="Q16" i="6" s="1"/>
  <c r="R16" i="6" a="1"/>
  <c r="R16" i="6" s="1"/>
  <c r="S16" i="6" a="1"/>
  <c r="S16" i="6" s="1"/>
  <c r="T16" i="6" a="1"/>
  <c r="T16" i="6" s="1"/>
  <c r="U16" i="6" a="1"/>
  <c r="U16" i="6" s="1"/>
  <c r="Q17" i="6" a="1"/>
  <c r="Q17" i="6" s="1"/>
  <c r="R17" i="6" a="1"/>
  <c r="R17" i="6" s="1"/>
  <c r="S17" i="6" a="1"/>
  <c r="S17" i="6" s="1"/>
  <c r="T17" i="6" a="1"/>
  <c r="T17" i="6" s="1"/>
  <c r="U17" i="6" a="1"/>
  <c r="U17" i="6" s="1"/>
  <c r="Q18" i="6" a="1"/>
  <c r="Q18" i="6" s="1"/>
  <c r="R18" i="6" a="1"/>
  <c r="R18" i="6" s="1"/>
  <c r="S18" i="6" a="1"/>
  <c r="S18" i="6" s="1"/>
  <c r="T18" i="6" a="1"/>
  <c r="T18" i="6" s="1"/>
  <c r="U18" i="6" a="1"/>
  <c r="U18" i="6" s="1"/>
  <c r="Q19" i="6" a="1"/>
  <c r="Q19" i="6" s="1"/>
  <c r="R19" i="6" a="1"/>
  <c r="R19" i="6" s="1"/>
  <c r="S19" i="6" a="1"/>
  <c r="S19" i="6" s="1"/>
  <c r="T19" i="6" a="1"/>
  <c r="T19" i="6" s="1"/>
  <c r="U19" i="6" a="1"/>
  <c r="U19" i="6" s="1"/>
  <c r="Q20" i="6" a="1"/>
  <c r="Q20" i="6" s="1"/>
  <c r="R20" i="6" a="1"/>
  <c r="R20" i="6" s="1"/>
  <c r="S20" i="6" a="1"/>
  <c r="S20" i="6" s="1"/>
  <c r="T20" i="6" a="1"/>
  <c r="T20" i="6" s="1"/>
  <c r="U20" i="6" a="1"/>
  <c r="U20" i="6" s="1"/>
  <c r="Q21" i="6" a="1"/>
  <c r="Q21" i="6" s="1"/>
  <c r="R21" i="6" a="1"/>
  <c r="R21" i="6" s="1"/>
  <c r="S21" i="6" a="1"/>
  <c r="S21" i="6" s="1"/>
  <c r="T21" i="6" a="1"/>
  <c r="T21" i="6" s="1"/>
  <c r="U21" i="6" a="1"/>
  <c r="U21" i="6" s="1"/>
  <c r="Q22" i="6" a="1"/>
  <c r="Q22" i="6" s="1"/>
  <c r="R22" i="6" a="1"/>
  <c r="R22" i="6" s="1"/>
  <c r="S22" i="6" a="1"/>
  <c r="S22" i="6" s="1"/>
  <c r="T22" i="6" a="1"/>
  <c r="T22" i="6" s="1"/>
  <c r="U22" i="6" a="1"/>
  <c r="U22" i="6" s="1"/>
  <c r="Q23" i="6" a="1"/>
  <c r="Q23" i="6" s="1"/>
  <c r="R23" i="6" a="1"/>
  <c r="R23" i="6" s="1"/>
  <c r="S23" i="6" a="1"/>
  <c r="S23" i="6" s="1"/>
  <c r="T23" i="6" a="1"/>
  <c r="T23" i="6" s="1"/>
  <c r="U23" i="6" a="1"/>
  <c r="U23" i="6" s="1"/>
  <c r="Q24" i="6" a="1"/>
  <c r="Q24" i="6" s="1"/>
  <c r="R24" i="6" a="1"/>
  <c r="R24" i="6" s="1"/>
  <c r="S24" i="6" a="1"/>
  <c r="S24" i="6" s="1"/>
  <c r="T24" i="6" a="1"/>
  <c r="T24" i="6" s="1"/>
  <c r="U24" i="6" a="1"/>
  <c r="U24" i="6" s="1"/>
  <c r="Q25" i="6" a="1"/>
  <c r="Q25" i="6" s="1"/>
  <c r="R25" i="6" a="1"/>
  <c r="R25" i="6" s="1"/>
  <c r="S25" i="6" a="1"/>
  <c r="S25" i="6" s="1"/>
  <c r="T25" i="6" a="1"/>
  <c r="T25" i="6" s="1"/>
  <c r="U25" i="6" a="1"/>
  <c r="U25" i="6" s="1"/>
  <c r="Q26" i="6" a="1"/>
  <c r="Q26" i="6" s="1"/>
  <c r="R26" i="6" a="1"/>
  <c r="R26" i="6" s="1"/>
  <c r="S26" i="6" a="1"/>
  <c r="S26" i="6" s="1"/>
  <c r="T26" i="6" a="1"/>
  <c r="T26" i="6" s="1"/>
  <c r="U26" i="6" a="1"/>
  <c r="U26" i="6" s="1"/>
  <c r="Q27" i="6" a="1"/>
  <c r="Q27" i="6" s="1"/>
  <c r="R27" i="6" a="1"/>
  <c r="R27" i="6" s="1"/>
  <c r="S27" i="6" a="1"/>
  <c r="S27" i="6" s="1"/>
  <c r="T27" i="6" a="1"/>
  <c r="T27" i="6" s="1"/>
  <c r="U27" i="6" a="1"/>
  <c r="U27" i="6" s="1"/>
  <c r="Q28" i="6" a="1"/>
  <c r="Q28" i="6" s="1"/>
  <c r="R28" i="6" a="1"/>
  <c r="R28" i="6" s="1"/>
  <c r="S28" i="6" a="1"/>
  <c r="S28" i="6" s="1"/>
  <c r="T28" i="6" a="1"/>
  <c r="T28" i="6" s="1"/>
  <c r="U28" i="6" a="1"/>
  <c r="U28" i="6" s="1"/>
  <c r="Q29" i="6" a="1"/>
  <c r="Q29" i="6" s="1"/>
  <c r="R29" i="6" a="1"/>
  <c r="R29" i="6" s="1"/>
  <c r="S29" i="6" a="1"/>
  <c r="S29" i="6" s="1"/>
  <c r="T29" i="6" a="1"/>
  <c r="T29" i="6" s="1"/>
  <c r="U29" i="6" a="1"/>
  <c r="U29" i="6" s="1"/>
  <c r="Q30" i="6" a="1"/>
  <c r="Q30" i="6" s="1"/>
  <c r="R30" i="6" a="1"/>
  <c r="R30" i="6" s="1"/>
  <c r="S30" i="6" a="1"/>
  <c r="S30" i="6" s="1"/>
  <c r="T30" i="6" a="1"/>
  <c r="T30" i="6" s="1"/>
  <c r="U30" i="6" a="1"/>
  <c r="U30" i="6" s="1"/>
  <c r="Q31" i="6" a="1"/>
  <c r="Q31" i="6" s="1"/>
  <c r="R31" i="6" a="1"/>
  <c r="R31" i="6" s="1"/>
  <c r="S31" i="6" a="1"/>
  <c r="S31" i="6" s="1"/>
  <c r="T31" i="6" a="1"/>
  <c r="T31" i="6" s="1"/>
  <c r="U31" i="6" a="1"/>
  <c r="U31" i="6" s="1"/>
  <c r="Q32" i="6" a="1"/>
  <c r="Q32" i="6" s="1"/>
  <c r="R32" i="6" a="1"/>
  <c r="R32" i="6" s="1"/>
  <c r="S32" i="6" a="1"/>
  <c r="S32" i="6" s="1"/>
  <c r="T32" i="6" a="1"/>
  <c r="T32" i="6" s="1"/>
  <c r="U32" i="6" a="1"/>
  <c r="U32" i="6" s="1"/>
  <c r="Q33" i="6" a="1"/>
  <c r="Q33" i="6" s="1"/>
  <c r="R33" i="6" a="1"/>
  <c r="R33" i="6" s="1"/>
  <c r="S33" i="6" a="1"/>
  <c r="S33" i="6" s="1"/>
  <c r="T33" i="6" a="1"/>
  <c r="T33" i="6" s="1"/>
  <c r="U33" i="6" a="1"/>
  <c r="U33" i="6" s="1"/>
  <c r="Q34" i="6" a="1"/>
  <c r="Q34" i="6" s="1"/>
  <c r="R34" i="6" a="1"/>
  <c r="R34" i="6" s="1"/>
  <c r="S34" i="6" a="1"/>
  <c r="S34" i="6" s="1"/>
  <c r="T34" i="6" a="1"/>
  <c r="T34" i="6" s="1"/>
  <c r="U34" i="6" a="1"/>
  <c r="U34" i="6" s="1"/>
  <c r="Q35" i="6" a="1"/>
  <c r="Q35" i="6" s="1"/>
  <c r="R35" i="6" a="1"/>
  <c r="R35" i="6" s="1"/>
  <c r="S35" i="6" a="1"/>
  <c r="S35" i="6" s="1"/>
  <c r="T35" i="6" a="1"/>
  <c r="T35" i="6" s="1"/>
  <c r="U35" i="6" a="1"/>
  <c r="U35" i="6" s="1"/>
  <c r="Q36" i="6" a="1"/>
  <c r="Q36" i="6" s="1"/>
  <c r="R36" i="6" a="1"/>
  <c r="R36" i="6" s="1"/>
  <c r="S36" i="6" a="1"/>
  <c r="S36" i="6" s="1"/>
  <c r="T36" i="6" a="1"/>
  <c r="T36" i="6" s="1"/>
  <c r="U36" i="6" a="1"/>
  <c r="U36" i="6" s="1"/>
  <c r="Q37" i="6" a="1"/>
  <c r="Q37" i="6" s="1"/>
  <c r="R37" i="6" a="1"/>
  <c r="R37" i="6" s="1"/>
  <c r="S37" i="6" a="1"/>
  <c r="S37" i="6" s="1"/>
  <c r="T37" i="6" a="1"/>
  <c r="T37" i="6" s="1"/>
  <c r="U37" i="6" a="1"/>
  <c r="U37" i="6" s="1"/>
  <c r="Q38" i="6" a="1"/>
  <c r="Q38" i="6" s="1"/>
  <c r="R38" i="6" a="1"/>
  <c r="R38" i="6" s="1"/>
  <c r="S38" i="6" a="1"/>
  <c r="S38" i="6" s="1"/>
  <c r="T38" i="6" a="1"/>
  <c r="T38" i="6" s="1"/>
  <c r="U38" i="6" a="1"/>
  <c r="U38" i="6" s="1"/>
  <c r="Q39" i="6" a="1"/>
  <c r="Q39" i="6" s="1"/>
  <c r="R39" i="6" a="1"/>
  <c r="R39" i="6" s="1"/>
  <c r="S39" i="6" a="1"/>
  <c r="S39" i="6" s="1"/>
  <c r="T39" i="6" a="1"/>
  <c r="T39" i="6" s="1"/>
  <c r="U39" i="6" a="1"/>
  <c r="U39" i="6" s="1"/>
  <c r="Q40" i="6" a="1"/>
  <c r="Q40" i="6" s="1"/>
  <c r="R40" i="6" a="1"/>
  <c r="R40" i="6" s="1"/>
  <c r="S40" i="6" a="1"/>
  <c r="S40" i="6" s="1"/>
  <c r="T40" i="6" a="1"/>
  <c r="T40" i="6" s="1"/>
  <c r="U40" i="6" a="1"/>
  <c r="U40" i="6" s="1"/>
  <c r="Q41" i="6" a="1"/>
  <c r="Q41" i="6" s="1"/>
  <c r="R41" i="6" a="1"/>
  <c r="R41" i="6" s="1"/>
  <c r="S41" i="6" a="1"/>
  <c r="S41" i="6" s="1"/>
  <c r="T41" i="6" a="1"/>
  <c r="T41" i="6" s="1"/>
  <c r="U41" i="6" a="1"/>
  <c r="U41" i="6" s="1"/>
  <c r="Q42" i="6" a="1"/>
  <c r="Q42" i="6" s="1"/>
  <c r="R42" i="6" a="1"/>
  <c r="R42" i="6" s="1"/>
  <c r="S42" i="6" a="1"/>
  <c r="S42" i="6" s="1"/>
  <c r="T42" i="6" a="1"/>
  <c r="T42" i="6" s="1"/>
  <c r="U42" i="6" a="1"/>
  <c r="U42" i="6" s="1"/>
  <c r="Q43" i="6" a="1"/>
  <c r="Q43" i="6" s="1"/>
  <c r="R43" i="6" a="1"/>
  <c r="R43" i="6" s="1"/>
  <c r="S43" i="6" a="1"/>
  <c r="S43" i="6" s="1"/>
  <c r="T43" i="6" a="1"/>
  <c r="T43" i="6" s="1"/>
  <c r="U43" i="6" a="1"/>
  <c r="U43" i="6" s="1"/>
  <c r="Q44" i="6" a="1"/>
  <c r="Q44" i="6" s="1"/>
  <c r="R44" i="6" a="1"/>
  <c r="R44" i="6" s="1"/>
  <c r="S44" i="6" a="1"/>
  <c r="S44" i="6" s="1"/>
  <c r="T44" i="6" a="1"/>
  <c r="T44" i="6" s="1"/>
  <c r="U44" i="6" a="1"/>
  <c r="U44" i="6" s="1"/>
  <c r="Q45" i="6" a="1"/>
  <c r="Q45" i="6" s="1"/>
  <c r="R45" i="6" a="1"/>
  <c r="R45" i="6" s="1"/>
  <c r="S45" i="6" a="1"/>
  <c r="S45" i="6" s="1"/>
  <c r="T45" i="6" a="1"/>
  <c r="T45" i="6" s="1"/>
  <c r="U45" i="6" a="1"/>
  <c r="U45" i="6" s="1"/>
  <c r="Q46" i="6" a="1"/>
  <c r="Q46" i="6" s="1"/>
  <c r="R46" i="6" a="1"/>
  <c r="R46" i="6" s="1"/>
  <c r="S46" i="6" a="1"/>
  <c r="S46" i="6" s="1"/>
  <c r="T46" i="6" a="1"/>
  <c r="T46" i="6" s="1"/>
  <c r="U46" i="6" a="1"/>
  <c r="U46" i="6" s="1"/>
  <c r="Q47" i="6" a="1"/>
  <c r="Q47" i="6" s="1"/>
  <c r="R47" i="6" a="1"/>
  <c r="R47" i="6" s="1"/>
  <c r="S47" i="6" a="1"/>
  <c r="S47" i="6" s="1"/>
  <c r="T47" i="6" a="1"/>
  <c r="T47" i="6" s="1"/>
  <c r="U47" i="6" a="1"/>
  <c r="U47" i="6" s="1"/>
  <c r="Q48" i="6" a="1"/>
  <c r="Q48" i="6" s="1"/>
  <c r="R48" i="6" a="1"/>
  <c r="R48" i="6" s="1"/>
  <c r="S48" i="6" a="1"/>
  <c r="S48" i="6" s="1"/>
  <c r="T48" i="6" a="1"/>
  <c r="T48" i="6" s="1"/>
  <c r="U48" i="6" a="1"/>
  <c r="U48" i="6" s="1"/>
  <c r="Q49" i="6" a="1"/>
  <c r="Q49" i="6" s="1"/>
  <c r="R49" i="6" a="1"/>
  <c r="R49" i="6" s="1"/>
  <c r="S49" i="6" a="1"/>
  <c r="S49" i="6" s="1"/>
  <c r="T49" i="6" a="1"/>
  <c r="T49" i="6" s="1"/>
  <c r="U49" i="6" a="1"/>
  <c r="U49" i="6" s="1"/>
  <c r="Q50" i="6" a="1"/>
  <c r="Q50" i="6" s="1"/>
  <c r="R50" i="6" a="1"/>
  <c r="R50" i="6" s="1"/>
  <c r="S50" i="6" a="1"/>
  <c r="S50" i="6" s="1"/>
  <c r="T50" i="6" a="1"/>
  <c r="T50" i="6" s="1"/>
  <c r="U50" i="6" a="1"/>
  <c r="U50" i="6" s="1"/>
  <c r="Q51" i="6" a="1"/>
  <c r="Q51" i="6" s="1"/>
  <c r="R51" i="6" a="1"/>
  <c r="R51" i="6" s="1"/>
  <c r="S51" i="6" a="1"/>
  <c r="S51" i="6" s="1"/>
  <c r="T51" i="6" a="1"/>
  <c r="T51" i="6" s="1"/>
  <c r="U51" i="6" a="1"/>
  <c r="U51" i="6" s="1"/>
  <c r="Q52" i="6" a="1"/>
  <c r="Q52" i="6" s="1"/>
  <c r="R52" i="6" a="1"/>
  <c r="R52" i="6" s="1"/>
  <c r="S52" i="6" a="1"/>
  <c r="S52" i="6" s="1"/>
  <c r="T52" i="6" a="1"/>
  <c r="T52" i="6" s="1"/>
  <c r="U52" i="6" a="1"/>
  <c r="U52" i="6" s="1"/>
  <c r="Q53" i="6" a="1"/>
  <c r="Q53" i="6" s="1"/>
  <c r="R53" i="6" a="1"/>
  <c r="R53" i="6" s="1"/>
  <c r="S53" i="6" a="1"/>
  <c r="S53" i="6" s="1"/>
  <c r="T53" i="6" a="1"/>
  <c r="T53" i="6" s="1"/>
  <c r="U53" i="6" a="1"/>
  <c r="U53" i="6" s="1"/>
  <c r="Q54" i="6" a="1"/>
  <c r="Q54" i="6" s="1"/>
  <c r="R54" i="6" a="1"/>
  <c r="R54" i="6" s="1"/>
  <c r="S54" i="6" a="1"/>
  <c r="S54" i="6" s="1"/>
  <c r="T54" i="6" a="1"/>
  <c r="T54" i="6" s="1"/>
  <c r="U54" i="6" a="1"/>
  <c r="U54" i="6" s="1"/>
  <c r="Q55" i="6" a="1"/>
  <c r="Q55" i="6" s="1"/>
  <c r="R55" i="6" a="1"/>
  <c r="R55" i="6" s="1"/>
  <c r="S55" i="6" a="1"/>
  <c r="S55" i="6" s="1"/>
  <c r="T55" i="6" a="1"/>
  <c r="T55" i="6" s="1"/>
  <c r="U55" i="6" a="1"/>
  <c r="U55" i="6" s="1"/>
  <c r="Q56" i="6" a="1"/>
  <c r="Q56" i="6" s="1"/>
  <c r="R56" i="6" a="1"/>
  <c r="R56" i="6" s="1"/>
  <c r="S56" i="6" a="1"/>
  <c r="S56" i="6" s="1"/>
  <c r="T56" i="6" a="1"/>
  <c r="T56" i="6" s="1"/>
  <c r="U56" i="6" a="1"/>
  <c r="U56" i="6" s="1"/>
  <c r="Q57" i="6" a="1"/>
  <c r="Q57" i="6" s="1"/>
  <c r="R57" i="6" a="1"/>
  <c r="R57" i="6" s="1"/>
  <c r="S57" i="6" a="1"/>
  <c r="S57" i="6" s="1"/>
  <c r="T57" i="6" a="1"/>
  <c r="T57" i="6" s="1"/>
  <c r="U57" i="6" a="1"/>
  <c r="U57" i="6" s="1"/>
  <c r="Q58" i="6" a="1"/>
  <c r="Q58" i="6" s="1"/>
  <c r="R58" i="6" a="1"/>
  <c r="R58" i="6" s="1"/>
  <c r="S58" i="6" a="1"/>
  <c r="S58" i="6" s="1"/>
  <c r="T58" i="6" a="1"/>
  <c r="T58" i="6" s="1"/>
  <c r="U58" i="6" a="1"/>
  <c r="U58" i="6" s="1"/>
  <c r="Q59" i="6" a="1"/>
  <c r="Q59" i="6" s="1"/>
  <c r="R59" i="6" a="1"/>
  <c r="R59" i="6" s="1"/>
  <c r="S59" i="6" a="1"/>
  <c r="S59" i="6" s="1"/>
  <c r="T59" i="6" a="1"/>
  <c r="T59" i="6" s="1"/>
  <c r="U59" i="6" a="1"/>
  <c r="U59" i="6" s="1"/>
  <c r="Q60" i="6" a="1"/>
  <c r="Q60" i="6" s="1"/>
  <c r="R60" i="6" a="1"/>
  <c r="R60" i="6" s="1"/>
  <c r="S60" i="6" a="1"/>
  <c r="S60" i="6" s="1"/>
  <c r="T60" i="6" a="1"/>
  <c r="T60" i="6" s="1"/>
  <c r="U60" i="6" a="1"/>
  <c r="U60" i="6" s="1"/>
  <c r="Q61" i="6" a="1"/>
  <c r="Q61" i="6" s="1"/>
  <c r="R61" i="6" a="1"/>
  <c r="R61" i="6" s="1"/>
  <c r="S61" i="6" a="1"/>
  <c r="S61" i="6" s="1"/>
  <c r="T61" i="6" a="1"/>
  <c r="T61" i="6" s="1"/>
  <c r="U61" i="6" a="1"/>
  <c r="U61" i="6" s="1"/>
  <c r="Q62" i="6" a="1"/>
  <c r="Q62" i="6" s="1"/>
  <c r="R62" i="6" a="1"/>
  <c r="R62" i="6" s="1"/>
  <c r="S62" i="6" a="1"/>
  <c r="S62" i="6" s="1"/>
  <c r="T62" i="6" a="1"/>
  <c r="T62" i="6" s="1"/>
  <c r="U62" i="6" a="1"/>
  <c r="U62" i="6" s="1"/>
  <c r="Q63" i="6" a="1"/>
  <c r="Q63" i="6" s="1"/>
  <c r="R63" i="6" a="1"/>
  <c r="R63" i="6" s="1"/>
  <c r="S63" i="6" a="1"/>
  <c r="S63" i="6" s="1"/>
  <c r="T63" i="6" a="1"/>
  <c r="T63" i="6" s="1"/>
  <c r="U63" i="6" a="1"/>
  <c r="U63" i="6" s="1"/>
  <c r="Q64" i="6" a="1"/>
  <c r="Q64" i="6" s="1"/>
  <c r="R64" i="6" a="1"/>
  <c r="R64" i="6" s="1"/>
  <c r="S64" i="6" a="1"/>
  <c r="S64" i="6" s="1"/>
  <c r="T64" i="6" a="1"/>
  <c r="T64" i="6" s="1"/>
  <c r="U64" i="6" a="1"/>
  <c r="U64" i="6" s="1"/>
  <c r="Q65" i="6" a="1"/>
  <c r="Q65" i="6" s="1"/>
  <c r="R65" i="6" a="1"/>
  <c r="R65" i="6" s="1"/>
  <c r="S65" i="6" a="1"/>
  <c r="S65" i="6" s="1"/>
  <c r="T65" i="6" a="1"/>
  <c r="T65" i="6" s="1"/>
  <c r="U65" i="6" a="1"/>
  <c r="U65" i="6" s="1"/>
  <c r="Q66" i="6" a="1"/>
  <c r="Q66" i="6" s="1"/>
  <c r="R66" i="6" a="1"/>
  <c r="R66" i="6" s="1"/>
  <c r="S66" i="6" a="1"/>
  <c r="S66" i="6" s="1"/>
  <c r="T66" i="6" a="1"/>
  <c r="T66" i="6" s="1"/>
  <c r="U66" i="6" a="1"/>
  <c r="U66" i="6" s="1"/>
  <c r="Q67" i="6" a="1"/>
  <c r="Q67" i="6" s="1"/>
  <c r="R67" i="6" a="1"/>
  <c r="R67" i="6" s="1"/>
  <c r="S67" i="6" a="1"/>
  <c r="S67" i="6" s="1"/>
  <c r="T67" i="6" a="1"/>
  <c r="T67" i="6" s="1"/>
  <c r="U67" i="6" a="1"/>
  <c r="U67" i="6" s="1"/>
  <c r="Q68" i="6" a="1"/>
  <c r="Q68" i="6" s="1"/>
  <c r="R68" i="6" a="1"/>
  <c r="R68" i="6" s="1"/>
  <c r="S68" i="6" a="1"/>
  <c r="S68" i="6" s="1"/>
  <c r="T68" i="6" a="1"/>
  <c r="T68" i="6" s="1"/>
  <c r="U68" i="6" a="1"/>
  <c r="U68" i="6" s="1"/>
  <c r="Q69" i="6" a="1"/>
  <c r="Q69" i="6" s="1"/>
  <c r="R69" i="6" a="1"/>
  <c r="R69" i="6" s="1"/>
  <c r="S69" i="6" a="1"/>
  <c r="S69" i="6" s="1"/>
  <c r="T69" i="6" a="1"/>
  <c r="T69" i="6" s="1"/>
  <c r="U69" i="6" a="1"/>
  <c r="U69" i="6" s="1"/>
  <c r="Q70" i="6" a="1"/>
  <c r="Q70" i="6" s="1"/>
  <c r="R70" i="6" a="1"/>
  <c r="R70" i="6" s="1"/>
  <c r="S70" i="6" a="1"/>
  <c r="S70" i="6" s="1"/>
  <c r="T70" i="6" a="1"/>
  <c r="T70" i="6" s="1"/>
  <c r="U70" i="6" a="1"/>
  <c r="U70" i="6" s="1"/>
  <c r="Q71" i="6" a="1"/>
  <c r="Q71" i="6" s="1"/>
  <c r="R71" i="6" a="1"/>
  <c r="R71" i="6" s="1"/>
  <c r="S71" i="6" a="1"/>
  <c r="S71" i="6" s="1"/>
  <c r="T71" i="6" a="1"/>
  <c r="T71" i="6" s="1"/>
  <c r="U71" i="6" a="1"/>
  <c r="U71" i="6" s="1"/>
  <c r="Q72" i="6" a="1"/>
  <c r="Q72" i="6" s="1"/>
  <c r="R72" i="6" a="1"/>
  <c r="R72" i="6" s="1"/>
  <c r="S72" i="6" a="1"/>
  <c r="S72" i="6" s="1"/>
  <c r="T72" i="6" a="1"/>
  <c r="T72" i="6" s="1"/>
  <c r="U72" i="6" a="1"/>
  <c r="U72" i="6" s="1"/>
  <c r="Q73" i="6" a="1"/>
  <c r="Q73" i="6" s="1"/>
  <c r="R73" i="6" a="1"/>
  <c r="R73" i="6" s="1"/>
  <c r="S73" i="6" a="1"/>
  <c r="S73" i="6" s="1"/>
  <c r="T73" i="6" a="1"/>
  <c r="T73" i="6" s="1"/>
  <c r="U73" i="6" a="1"/>
  <c r="U73" i="6" s="1"/>
  <c r="Q74" i="6" a="1"/>
  <c r="Q74" i="6" s="1"/>
  <c r="R74" i="6" a="1"/>
  <c r="R74" i="6" s="1"/>
  <c r="S74" i="6" a="1"/>
  <c r="S74" i="6" s="1"/>
  <c r="T74" i="6" a="1"/>
  <c r="T74" i="6" s="1"/>
  <c r="U74" i="6" a="1"/>
  <c r="U74" i="6" s="1"/>
  <c r="Q75" i="6" a="1"/>
  <c r="Q75" i="6" s="1"/>
  <c r="R75" i="6" a="1"/>
  <c r="R75" i="6" s="1"/>
  <c r="S75" i="6" a="1"/>
  <c r="S75" i="6" s="1"/>
  <c r="T75" i="6" a="1"/>
  <c r="T75" i="6" s="1"/>
  <c r="U75" i="6" a="1"/>
  <c r="U75" i="6" s="1"/>
  <c r="Q76" i="6" a="1"/>
  <c r="Q76" i="6" s="1"/>
  <c r="R76" i="6" a="1"/>
  <c r="R76" i="6" s="1"/>
  <c r="S76" i="6" a="1"/>
  <c r="S76" i="6" s="1"/>
  <c r="T76" i="6" a="1"/>
  <c r="T76" i="6" s="1"/>
  <c r="U76" i="6" a="1"/>
  <c r="U76" i="6" s="1"/>
  <c r="Q77" i="6" a="1"/>
  <c r="Q77" i="6" s="1"/>
  <c r="R77" i="6" a="1"/>
  <c r="R77" i="6" s="1"/>
  <c r="S77" i="6" a="1"/>
  <c r="S77" i="6" s="1"/>
  <c r="T77" i="6" a="1"/>
  <c r="T77" i="6" s="1"/>
  <c r="U77" i="6" a="1"/>
  <c r="U77" i="6" s="1"/>
  <c r="Q78" i="6" a="1"/>
  <c r="Q78" i="6" s="1"/>
  <c r="R78" i="6" a="1"/>
  <c r="R78" i="6" s="1"/>
  <c r="S78" i="6" a="1"/>
  <c r="S78" i="6" s="1"/>
  <c r="T78" i="6" a="1"/>
  <c r="T78" i="6" s="1"/>
  <c r="U78" i="6" a="1"/>
  <c r="U78" i="6" s="1"/>
  <c r="Q79" i="6" a="1"/>
  <c r="Q79" i="6" s="1"/>
  <c r="R79" i="6" a="1"/>
  <c r="R79" i="6" s="1"/>
  <c r="S79" i="6" a="1"/>
  <c r="S79" i="6" s="1"/>
  <c r="T79" i="6" a="1"/>
  <c r="T79" i="6" s="1"/>
  <c r="U79" i="6" a="1"/>
  <c r="U79" i="6" s="1"/>
  <c r="Q80" i="6" a="1"/>
  <c r="Q80" i="6" s="1"/>
  <c r="R80" i="6" a="1"/>
  <c r="R80" i="6" s="1"/>
  <c r="S80" i="6" a="1"/>
  <c r="S80" i="6" s="1"/>
  <c r="T80" i="6" a="1"/>
  <c r="T80" i="6" s="1"/>
  <c r="U80" i="6" a="1"/>
  <c r="U80" i="6" s="1"/>
  <c r="Q81" i="6" a="1"/>
  <c r="Q81" i="6" s="1"/>
  <c r="R81" i="6" a="1"/>
  <c r="R81" i="6" s="1"/>
  <c r="S81" i="6" a="1"/>
  <c r="S81" i="6" s="1"/>
  <c r="T81" i="6" a="1"/>
  <c r="T81" i="6" s="1"/>
  <c r="U81" i="6" a="1"/>
  <c r="U81" i="6" s="1"/>
  <c r="Q82" i="6" a="1"/>
  <c r="Q82" i="6" s="1"/>
  <c r="R82" i="6" a="1"/>
  <c r="R82" i="6" s="1"/>
  <c r="S82" i="6" a="1"/>
  <c r="S82" i="6" s="1"/>
  <c r="T82" i="6" a="1"/>
  <c r="T82" i="6" s="1"/>
  <c r="U82" i="6" a="1"/>
  <c r="U82" i="6" s="1"/>
  <c r="Q83" i="6" a="1"/>
  <c r="Q83" i="6" s="1"/>
  <c r="R83" i="6" a="1"/>
  <c r="R83" i="6" s="1"/>
  <c r="S83" i="6" a="1"/>
  <c r="S83" i="6" s="1"/>
  <c r="T83" i="6" a="1"/>
  <c r="T83" i="6" s="1"/>
  <c r="U83" i="6" a="1"/>
  <c r="U83" i="6" s="1"/>
  <c r="Q84" i="6" a="1"/>
  <c r="Q84" i="6" s="1"/>
  <c r="R84" i="6" a="1"/>
  <c r="R84" i="6" s="1"/>
  <c r="S84" i="6" a="1"/>
  <c r="S84" i="6" s="1"/>
  <c r="T84" i="6" a="1"/>
  <c r="T84" i="6" s="1"/>
  <c r="U84" i="6" a="1"/>
  <c r="U84" i="6" s="1"/>
  <c r="Q85" i="6" a="1"/>
  <c r="Q85" i="6" s="1"/>
  <c r="R85" i="6" a="1"/>
  <c r="R85" i="6" s="1"/>
  <c r="S85" i="6" a="1"/>
  <c r="S85" i="6" s="1"/>
  <c r="T85" i="6" a="1"/>
  <c r="T85" i="6" s="1"/>
  <c r="U85" i="6" a="1"/>
  <c r="U85" i="6" s="1"/>
  <c r="Q86" i="6" a="1"/>
  <c r="Q86" i="6" s="1"/>
  <c r="R86" i="6" a="1"/>
  <c r="R86" i="6" s="1"/>
  <c r="S86" i="6" a="1"/>
  <c r="S86" i="6" s="1"/>
  <c r="T86" i="6" a="1"/>
  <c r="T86" i="6" s="1"/>
  <c r="U86" i="6" a="1"/>
  <c r="U86" i="6" s="1"/>
  <c r="Q87" i="6" a="1"/>
  <c r="Q87" i="6" s="1"/>
  <c r="R87" i="6" a="1"/>
  <c r="R87" i="6" s="1"/>
  <c r="S87" i="6" a="1"/>
  <c r="S87" i="6" s="1"/>
  <c r="T87" i="6" a="1"/>
  <c r="T87" i="6" s="1"/>
  <c r="U87" i="6" a="1"/>
  <c r="U87" i="6" s="1"/>
  <c r="Q88" i="6" a="1"/>
  <c r="Q88" i="6" s="1"/>
  <c r="R88" i="6" a="1"/>
  <c r="R88" i="6" s="1"/>
  <c r="S88" i="6" a="1"/>
  <c r="S88" i="6" s="1"/>
  <c r="T88" i="6" a="1"/>
  <c r="T88" i="6" s="1"/>
  <c r="U88" i="6" a="1"/>
  <c r="U88" i="6" s="1"/>
  <c r="Q89" i="6" a="1"/>
  <c r="Q89" i="6" s="1"/>
  <c r="R89" i="6" a="1"/>
  <c r="R89" i="6" s="1"/>
  <c r="S89" i="6" a="1"/>
  <c r="S89" i="6" s="1"/>
  <c r="T89" i="6" a="1"/>
  <c r="T89" i="6" s="1"/>
  <c r="U89" i="6" a="1"/>
  <c r="U89" i="6" s="1"/>
  <c r="Q90" i="6" a="1"/>
  <c r="Q90" i="6" s="1"/>
  <c r="R90" i="6" a="1"/>
  <c r="R90" i="6" s="1"/>
  <c r="S90" i="6" a="1"/>
  <c r="S90" i="6" s="1"/>
  <c r="T90" i="6" a="1"/>
  <c r="T90" i="6" s="1"/>
  <c r="U90" i="6" a="1"/>
  <c r="U90" i="6" s="1"/>
  <c r="Q91" i="6" a="1"/>
  <c r="Q91" i="6" s="1"/>
  <c r="R91" i="6" a="1"/>
  <c r="R91" i="6" s="1"/>
  <c r="S91" i="6" a="1"/>
  <c r="S91" i="6" s="1"/>
  <c r="T91" i="6" a="1"/>
  <c r="T91" i="6" s="1"/>
  <c r="U91" i="6" a="1"/>
  <c r="U91" i="6" s="1"/>
  <c r="Q92" i="6" a="1"/>
  <c r="Q92" i="6" s="1"/>
  <c r="R92" i="6" a="1"/>
  <c r="R92" i="6" s="1"/>
  <c r="S92" i="6" a="1"/>
  <c r="S92" i="6" s="1"/>
  <c r="T92" i="6" a="1"/>
  <c r="T92" i="6" s="1"/>
  <c r="U92" i="6" a="1"/>
  <c r="U92" i="6" s="1"/>
  <c r="Q93" i="6" a="1"/>
  <c r="Q93" i="6" s="1"/>
  <c r="R93" i="6" a="1"/>
  <c r="R93" i="6" s="1"/>
  <c r="S93" i="6" a="1"/>
  <c r="S93" i="6" s="1"/>
  <c r="T93" i="6" a="1"/>
  <c r="T93" i="6" s="1"/>
  <c r="U93" i="6" a="1"/>
  <c r="U93" i="6" s="1"/>
  <c r="Q94" i="6" a="1"/>
  <c r="Q94" i="6" s="1"/>
  <c r="R94" i="6" a="1"/>
  <c r="R94" i="6" s="1"/>
  <c r="S94" i="6" a="1"/>
  <c r="S94" i="6" s="1"/>
  <c r="T94" i="6" a="1"/>
  <c r="T94" i="6" s="1"/>
  <c r="U94" i="6" a="1"/>
  <c r="U94" i="6" s="1"/>
  <c r="Q95" i="6" a="1"/>
  <c r="Q95" i="6" s="1"/>
  <c r="R95" i="6" a="1"/>
  <c r="R95" i="6" s="1"/>
  <c r="S95" i="6" a="1"/>
  <c r="S95" i="6" s="1"/>
  <c r="T95" i="6" a="1"/>
  <c r="T95" i="6" s="1"/>
  <c r="U95" i="6" a="1"/>
  <c r="U95" i="6" s="1"/>
  <c r="Q96" i="6" a="1"/>
  <c r="Q96" i="6" s="1"/>
  <c r="R96" i="6" a="1"/>
  <c r="R96" i="6" s="1"/>
  <c r="S96" i="6" a="1"/>
  <c r="S96" i="6" s="1"/>
  <c r="T96" i="6" a="1"/>
  <c r="T96" i="6" s="1"/>
  <c r="U96" i="6" a="1"/>
  <c r="U96" i="6" s="1"/>
  <c r="Q97" i="6" a="1"/>
  <c r="Q97" i="6" s="1"/>
  <c r="R97" i="6" a="1"/>
  <c r="R97" i="6" s="1"/>
  <c r="S97" i="6" a="1"/>
  <c r="S97" i="6" s="1"/>
  <c r="T97" i="6" a="1"/>
  <c r="T97" i="6" s="1"/>
  <c r="U97" i="6" a="1"/>
  <c r="U97" i="6" s="1"/>
  <c r="Q98" i="6" a="1"/>
  <c r="Q98" i="6" s="1"/>
  <c r="R98" i="6" a="1"/>
  <c r="R98" i="6" s="1"/>
  <c r="S98" i="6" a="1"/>
  <c r="S98" i="6" s="1"/>
  <c r="T98" i="6" a="1"/>
  <c r="T98" i="6" s="1"/>
  <c r="U98" i="6" a="1"/>
  <c r="U98" i="6" s="1"/>
  <c r="Q99" i="6" a="1"/>
  <c r="Q99" i="6" s="1"/>
  <c r="R99" i="6" a="1"/>
  <c r="R99" i="6" s="1"/>
  <c r="S99" i="6" a="1"/>
  <c r="S99" i="6" s="1"/>
  <c r="T99" i="6" a="1"/>
  <c r="T99" i="6" s="1"/>
  <c r="U99" i="6" a="1"/>
  <c r="U99" i="6" s="1"/>
  <c r="Q100" i="6" a="1"/>
  <c r="Q100" i="6" s="1"/>
  <c r="R100" i="6" a="1"/>
  <c r="R100" i="6" s="1"/>
  <c r="S100" i="6" a="1"/>
  <c r="S100" i="6" s="1"/>
  <c r="T100" i="6" a="1"/>
  <c r="T100" i="6" s="1"/>
  <c r="U100" i="6" a="1"/>
  <c r="U100" i="6" s="1"/>
  <c r="Q101" i="6" a="1"/>
  <c r="Q101" i="6" s="1"/>
  <c r="R101" i="6" a="1"/>
  <c r="R101" i="6" s="1"/>
  <c r="S101" i="6" a="1"/>
  <c r="S101" i="6" s="1"/>
  <c r="T101" i="6" a="1"/>
  <c r="T101" i="6" s="1"/>
  <c r="U101" i="6" a="1"/>
  <c r="U101" i="6" s="1"/>
  <c r="Q102" i="6" a="1"/>
  <c r="Q102" i="6" s="1"/>
  <c r="R102" i="6" a="1"/>
  <c r="R102" i="6" s="1"/>
  <c r="S102" i="6" a="1"/>
  <c r="S102" i="6" s="1"/>
  <c r="T102" i="6" a="1"/>
  <c r="T102" i="6" s="1"/>
  <c r="U102" i="6" a="1"/>
  <c r="U102" i="6" s="1"/>
  <c r="Q103" i="6" a="1"/>
  <c r="Q103" i="6" s="1"/>
  <c r="R103" i="6" a="1"/>
  <c r="R103" i="6" s="1"/>
  <c r="S103" i="6" a="1"/>
  <c r="S103" i="6" s="1"/>
  <c r="T103" i="6" a="1"/>
  <c r="T103" i="6" s="1"/>
  <c r="U103" i="6" a="1"/>
  <c r="U103" i="6" s="1"/>
  <c r="Q104" i="6" a="1"/>
  <c r="Q104" i="6" s="1"/>
  <c r="R104" i="6" a="1"/>
  <c r="R104" i="6" s="1"/>
  <c r="S104" i="6" a="1"/>
  <c r="S104" i="6" s="1"/>
  <c r="T104" i="6" a="1"/>
  <c r="T104" i="6" s="1"/>
  <c r="U104" i="6" a="1"/>
  <c r="U104" i="6" s="1"/>
  <c r="Q105" i="6" a="1"/>
  <c r="Q105" i="6" s="1"/>
  <c r="R105" i="6" a="1"/>
  <c r="R105" i="6" s="1"/>
  <c r="S105" i="6" a="1"/>
  <c r="S105" i="6" s="1"/>
  <c r="T105" i="6" a="1"/>
  <c r="T105" i="6" s="1"/>
  <c r="U105" i="6" a="1"/>
  <c r="U105" i="6" s="1"/>
  <c r="Q106" i="6" a="1"/>
  <c r="Q106" i="6" s="1"/>
  <c r="R106" i="6" a="1"/>
  <c r="R106" i="6" s="1"/>
  <c r="S106" i="6" a="1"/>
  <c r="S106" i="6" s="1"/>
  <c r="T106" i="6" a="1"/>
  <c r="T106" i="6" s="1"/>
  <c r="U106" i="6" a="1"/>
  <c r="U106" i="6" s="1"/>
  <c r="Q107" i="6" a="1"/>
  <c r="Q107" i="6" s="1"/>
  <c r="R107" i="6" a="1"/>
  <c r="R107" i="6" s="1"/>
  <c r="S107" i="6" a="1"/>
  <c r="S107" i="6" s="1"/>
  <c r="T107" i="6" a="1"/>
  <c r="T107" i="6" s="1"/>
  <c r="U107" i="6" a="1"/>
  <c r="U107" i="6" s="1"/>
  <c r="Q108" i="6" a="1"/>
  <c r="Q108" i="6" s="1"/>
  <c r="R108" i="6" a="1"/>
  <c r="R108" i="6" s="1"/>
  <c r="S108" i="6" a="1"/>
  <c r="S108" i="6" s="1"/>
  <c r="T108" i="6" a="1"/>
  <c r="T108" i="6" s="1"/>
  <c r="U108" i="6" a="1"/>
  <c r="U108" i="6" s="1"/>
  <c r="Q109" i="6" a="1"/>
  <c r="Q109" i="6" s="1"/>
  <c r="R109" i="6" a="1"/>
  <c r="R109" i="6" s="1"/>
  <c r="S109" i="6" a="1"/>
  <c r="S109" i="6" s="1"/>
  <c r="T109" i="6" a="1"/>
  <c r="T109" i="6" s="1"/>
  <c r="U109" i="6" a="1"/>
  <c r="U109" i="6" s="1"/>
  <c r="Q110" i="6" a="1"/>
  <c r="Q110" i="6" s="1"/>
  <c r="R110" i="6" a="1"/>
  <c r="R110" i="6" s="1"/>
  <c r="S110" i="6" a="1"/>
  <c r="S110" i="6" s="1"/>
  <c r="T110" i="6" a="1"/>
  <c r="T110" i="6" s="1"/>
  <c r="U110" i="6" a="1"/>
  <c r="U110" i="6" s="1"/>
  <c r="Q111" i="6" a="1"/>
  <c r="Q111" i="6" s="1"/>
  <c r="R111" i="6" a="1"/>
  <c r="R111" i="6" s="1"/>
  <c r="S111" i="6" a="1"/>
  <c r="S111" i="6" s="1"/>
  <c r="T111" i="6" a="1"/>
  <c r="T111" i="6" s="1"/>
  <c r="U111" i="6" a="1"/>
  <c r="U111" i="6" s="1"/>
  <c r="Q112" i="6" a="1"/>
  <c r="Q112" i="6" s="1"/>
  <c r="R112" i="6" a="1"/>
  <c r="R112" i="6" s="1"/>
  <c r="S112" i="6" a="1"/>
  <c r="S112" i="6" s="1"/>
  <c r="T112" i="6" a="1"/>
  <c r="T112" i="6" s="1"/>
  <c r="U112" i="6" a="1"/>
  <c r="U112" i="6" s="1"/>
  <c r="Q113" i="6" a="1"/>
  <c r="Q113" i="6" s="1"/>
  <c r="R113" i="6" a="1"/>
  <c r="R113" i="6" s="1"/>
  <c r="S113" i="6" a="1"/>
  <c r="S113" i="6" s="1"/>
  <c r="T113" i="6" a="1"/>
  <c r="T113" i="6" s="1"/>
  <c r="U113" i="6" a="1"/>
  <c r="U113" i="6" s="1"/>
  <c r="Q114" i="6" a="1"/>
  <c r="Q114" i="6" s="1"/>
  <c r="R114" i="6" a="1"/>
  <c r="R114" i="6" s="1"/>
  <c r="S114" i="6" a="1"/>
  <c r="S114" i="6" s="1"/>
  <c r="T114" i="6" a="1"/>
  <c r="T114" i="6" s="1"/>
  <c r="U114" i="6" a="1"/>
  <c r="U114" i="6" s="1"/>
  <c r="Q115" i="6" a="1"/>
  <c r="Q115" i="6" s="1"/>
  <c r="R115" i="6" a="1"/>
  <c r="R115" i="6" s="1"/>
  <c r="S115" i="6" a="1"/>
  <c r="S115" i="6" s="1"/>
  <c r="T115" i="6" a="1"/>
  <c r="T115" i="6" s="1"/>
  <c r="U115" i="6" a="1"/>
  <c r="U115" i="6" s="1"/>
  <c r="Q116" i="6" a="1"/>
  <c r="Q116" i="6" s="1"/>
  <c r="R116" i="6" a="1"/>
  <c r="R116" i="6" s="1"/>
  <c r="S116" i="6" a="1"/>
  <c r="S116" i="6" s="1"/>
  <c r="T116" i="6" a="1"/>
  <c r="T116" i="6" s="1"/>
  <c r="U116" i="6" a="1"/>
  <c r="U116" i="6" s="1"/>
  <c r="Q117" i="6" a="1"/>
  <c r="Q117" i="6" s="1"/>
  <c r="R117" i="6" a="1"/>
  <c r="R117" i="6" s="1"/>
  <c r="S117" i="6" a="1"/>
  <c r="S117" i="6" s="1"/>
  <c r="T117" i="6" a="1"/>
  <c r="T117" i="6" s="1"/>
  <c r="U117" i="6" a="1"/>
  <c r="U117" i="6" s="1"/>
  <c r="Q118" i="6" a="1"/>
  <c r="Q118" i="6" s="1"/>
  <c r="R118" i="6" a="1"/>
  <c r="R118" i="6" s="1"/>
  <c r="S118" i="6" a="1"/>
  <c r="S118" i="6" s="1"/>
  <c r="T118" i="6" a="1"/>
  <c r="T118" i="6" s="1"/>
  <c r="U118" i="6" a="1"/>
  <c r="U118" i="6" s="1"/>
  <c r="Q119" i="6" a="1"/>
  <c r="Q119" i="6" s="1"/>
  <c r="R119" i="6" a="1"/>
  <c r="R119" i="6" s="1"/>
  <c r="S119" i="6" a="1"/>
  <c r="S119" i="6" s="1"/>
  <c r="T119" i="6" a="1"/>
  <c r="T119" i="6" s="1"/>
  <c r="U119" i="6" a="1"/>
  <c r="U119" i="6" s="1"/>
  <c r="Q120" i="6" a="1"/>
  <c r="Q120" i="6" s="1"/>
  <c r="R120" i="6" a="1"/>
  <c r="R120" i="6" s="1"/>
  <c r="S120" i="6" a="1"/>
  <c r="S120" i="6" s="1"/>
  <c r="T120" i="6" a="1"/>
  <c r="T120" i="6" s="1"/>
  <c r="U120" i="6" a="1"/>
  <c r="U120" i="6" s="1"/>
  <c r="Q121" i="6" a="1"/>
  <c r="Q121" i="6" s="1"/>
  <c r="R121" i="6" a="1"/>
  <c r="R121" i="6" s="1"/>
  <c r="S121" i="6" a="1"/>
  <c r="S121" i="6" s="1"/>
  <c r="T121" i="6" a="1"/>
  <c r="T121" i="6" s="1"/>
  <c r="U121" i="6" a="1"/>
  <c r="U121" i="6" s="1"/>
  <c r="Q122" i="6" a="1"/>
  <c r="Q122" i="6" s="1"/>
  <c r="R122" i="6" a="1"/>
  <c r="R122" i="6" s="1"/>
  <c r="S122" i="6" a="1"/>
  <c r="S122" i="6" s="1"/>
  <c r="T122" i="6" a="1"/>
  <c r="T122" i="6" s="1"/>
  <c r="U122" i="6" a="1"/>
  <c r="U122" i="6" s="1"/>
  <c r="Q123" i="6" a="1"/>
  <c r="Q123" i="6" s="1"/>
  <c r="R123" i="6" a="1"/>
  <c r="R123" i="6" s="1"/>
  <c r="S123" i="6" a="1"/>
  <c r="S123" i="6" s="1"/>
  <c r="T123" i="6" a="1"/>
  <c r="T123" i="6" s="1"/>
  <c r="U123" i="6" a="1"/>
  <c r="U123" i="6" s="1"/>
  <c r="Q124" i="6" a="1"/>
  <c r="Q124" i="6" s="1"/>
  <c r="R124" i="6" a="1"/>
  <c r="R124" i="6" s="1"/>
  <c r="S124" i="6" a="1"/>
  <c r="S124" i="6" s="1"/>
  <c r="T124" i="6" a="1"/>
  <c r="T124" i="6" s="1"/>
  <c r="U124" i="6" a="1"/>
  <c r="U124" i="6" s="1"/>
  <c r="Q125" i="6" a="1"/>
  <c r="Q125" i="6" s="1"/>
  <c r="R125" i="6" a="1"/>
  <c r="R125" i="6" s="1"/>
  <c r="S125" i="6" a="1"/>
  <c r="S125" i="6" s="1"/>
  <c r="T125" i="6" a="1"/>
  <c r="T125" i="6" s="1"/>
  <c r="U125" i="6" a="1"/>
  <c r="U125" i="6" s="1"/>
  <c r="Q126" i="6" a="1"/>
  <c r="Q126" i="6" s="1"/>
  <c r="R126" i="6" a="1"/>
  <c r="R126" i="6" s="1"/>
  <c r="S126" i="6" a="1"/>
  <c r="S126" i="6" s="1"/>
  <c r="T126" i="6" a="1"/>
  <c r="T126" i="6" s="1"/>
  <c r="U126" i="6" a="1"/>
  <c r="U126" i="6" s="1"/>
  <c r="Q127" i="6" a="1"/>
  <c r="Q127" i="6" s="1"/>
  <c r="R127" i="6" a="1"/>
  <c r="R127" i="6" s="1"/>
  <c r="S127" i="6" a="1"/>
  <c r="S127" i="6" s="1"/>
  <c r="T127" i="6" a="1"/>
  <c r="T127" i="6" s="1"/>
  <c r="U127" i="6" a="1"/>
  <c r="U127" i="6" s="1"/>
  <c r="Q128" i="6" a="1"/>
  <c r="Q128" i="6" s="1"/>
  <c r="R128" i="6" a="1"/>
  <c r="R128" i="6" s="1"/>
  <c r="S128" i="6" a="1"/>
  <c r="S128" i="6" s="1"/>
  <c r="T128" i="6" a="1"/>
  <c r="T128" i="6" s="1"/>
  <c r="U128" i="6" a="1"/>
  <c r="U128" i="6" s="1"/>
  <c r="Q129" i="6" a="1"/>
  <c r="Q129" i="6" s="1"/>
  <c r="R129" i="6" a="1"/>
  <c r="R129" i="6" s="1"/>
  <c r="S129" i="6" a="1"/>
  <c r="S129" i="6" s="1"/>
  <c r="T129" i="6" a="1"/>
  <c r="T129" i="6" s="1"/>
  <c r="U129" i="6" a="1"/>
  <c r="U129" i="6" s="1"/>
  <c r="Q130" i="6" a="1"/>
  <c r="Q130" i="6" s="1"/>
  <c r="R130" i="6" a="1"/>
  <c r="R130" i="6" s="1"/>
  <c r="S130" i="6" a="1"/>
  <c r="S130" i="6" s="1"/>
  <c r="T130" i="6" a="1"/>
  <c r="T130" i="6" s="1"/>
  <c r="U130" i="6" a="1"/>
  <c r="U130" i="6" s="1"/>
  <c r="Q131" i="6" a="1"/>
  <c r="Q131" i="6" s="1"/>
  <c r="R131" i="6" a="1"/>
  <c r="R131" i="6" s="1"/>
  <c r="S131" i="6" a="1"/>
  <c r="S131" i="6" s="1"/>
  <c r="T131" i="6" a="1"/>
  <c r="T131" i="6" s="1"/>
  <c r="U131" i="6" a="1"/>
  <c r="U131" i="6" s="1"/>
  <c r="Q132" i="6" a="1"/>
  <c r="Q132" i="6" s="1"/>
  <c r="R132" i="6" a="1"/>
  <c r="R132" i="6" s="1"/>
  <c r="S132" i="6" a="1"/>
  <c r="S132" i="6" s="1"/>
  <c r="T132" i="6" a="1"/>
  <c r="T132" i="6" s="1"/>
  <c r="U132" i="6" a="1"/>
  <c r="U132" i="6" s="1"/>
  <c r="Q133" i="6" a="1"/>
  <c r="Q133" i="6" s="1"/>
  <c r="R133" i="6" a="1"/>
  <c r="R133" i="6" s="1"/>
  <c r="S133" i="6" a="1"/>
  <c r="S133" i="6" s="1"/>
  <c r="T133" i="6" a="1"/>
  <c r="T133" i="6" s="1"/>
  <c r="U133" i="6" a="1"/>
  <c r="U133" i="6" s="1"/>
  <c r="Q134" i="6" a="1"/>
  <c r="Q134" i="6" s="1"/>
  <c r="R134" i="6" a="1"/>
  <c r="R134" i="6" s="1"/>
  <c r="S134" i="6" a="1"/>
  <c r="S134" i="6" s="1"/>
  <c r="T134" i="6" a="1"/>
  <c r="T134" i="6" s="1"/>
  <c r="U134" i="6" a="1"/>
  <c r="U134" i="6" s="1"/>
  <c r="Q135" i="6" a="1"/>
  <c r="Q135" i="6" s="1"/>
  <c r="R135" i="6" a="1"/>
  <c r="R135" i="6" s="1"/>
  <c r="S135" i="6" a="1"/>
  <c r="S135" i="6" s="1"/>
  <c r="T135" i="6" a="1"/>
  <c r="T135" i="6" s="1"/>
  <c r="U135" i="6" a="1"/>
  <c r="U135" i="6" s="1"/>
  <c r="Q136" i="6" a="1"/>
  <c r="Q136" i="6" s="1"/>
  <c r="R136" i="6" a="1"/>
  <c r="R136" i="6" s="1"/>
  <c r="S136" i="6" a="1"/>
  <c r="S136" i="6" s="1"/>
  <c r="T136" i="6" a="1"/>
  <c r="T136" i="6" s="1"/>
  <c r="U136" i="6" a="1"/>
  <c r="U136" i="6" s="1"/>
  <c r="Q137" i="6" a="1"/>
  <c r="Q137" i="6" s="1"/>
  <c r="R137" i="6" a="1"/>
  <c r="R137" i="6" s="1"/>
  <c r="S137" i="6" a="1"/>
  <c r="S137" i="6" s="1"/>
  <c r="T137" i="6" a="1"/>
  <c r="T137" i="6" s="1"/>
  <c r="U137" i="6" a="1"/>
  <c r="U137" i="6" s="1"/>
  <c r="Q138" i="6" a="1"/>
  <c r="Q138" i="6" s="1"/>
  <c r="R138" i="6" a="1"/>
  <c r="R138" i="6" s="1"/>
  <c r="S138" i="6" a="1"/>
  <c r="S138" i="6" s="1"/>
  <c r="T138" i="6" a="1"/>
  <c r="T138" i="6" s="1"/>
  <c r="U138" i="6" a="1"/>
  <c r="U138" i="6" s="1"/>
  <c r="Q139" i="6" a="1"/>
  <c r="Q139" i="6" s="1"/>
  <c r="R139" i="6" a="1"/>
  <c r="R139" i="6" s="1"/>
  <c r="S139" i="6" a="1"/>
  <c r="S139" i="6" s="1"/>
  <c r="T139" i="6" a="1"/>
  <c r="T139" i="6" s="1"/>
  <c r="U139" i="6" a="1"/>
  <c r="U139" i="6" s="1"/>
  <c r="Q140" i="6" a="1"/>
  <c r="Q140" i="6" s="1"/>
  <c r="R140" i="6" a="1"/>
  <c r="R140" i="6" s="1"/>
  <c r="S140" i="6" a="1"/>
  <c r="S140" i="6" s="1"/>
  <c r="T140" i="6" a="1"/>
  <c r="T140" i="6" s="1"/>
  <c r="U140" i="6" a="1"/>
  <c r="U140" i="6" s="1"/>
  <c r="Q141" i="6" a="1"/>
  <c r="Q141" i="6" s="1"/>
  <c r="R141" i="6" a="1"/>
  <c r="R141" i="6" s="1"/>
  <c r="S141" i="6" a="1"/>
  <c r="S141" i="6" s="1"/>
  <c r="T141" i="6" a="1"/>
  <c r="T141" i="6" s="1"/>
  <c r="U141" i="6" a="1"/>
  <c r="U141" i="6" s="1"/>
  <c r="Q142" i="6" a="1"/>
  <c r="Q142" i="6" s="1"/>
  <c r="R142" i="6" a="1"/>
  <c r="R142" i="6" s="1"/>
  <c r="S142" i="6" a="1"/>
  <c r="S142" i="6" s="1"/>
  <c r="T142" i="6" a="1"/>
  <c r="T142" i="6" s="1"/>
  <c r="U142" i="6" a="1"/>
  <c r="U142" i="6" s="1"/>
  <c r="Q143" i="6" a="1"/>
  <c r="Q143" i="6" s="1"/>
  <c r="R143" i="6" a="1"/>
  <c r="R143" i="6" s="1"/>
  <c r="S143" i="6" a="1"/>
  <c r="S143" i="6" s="1"/>
  <c r="T143" i="6" a="1"/>
  <c r="T143" i="6" s="1"/>
  <c r="U143" i="6" a="1"/>
  <c r="U143" i="6" s="1"/>
  <c r="Q144" i="6" a="1"/>
  <c r="Q144" i="6" s="1"/>
  <c r="R144" i="6" a="1"/>
  <c r="R144" i="6" s="1"/>
  <c r="S144" i="6" a="1"/>
  <c r="S144" i="6" s="1"/>
  <c r="T144" i="6" a="1"/>
  <c r="T144" i="6" s="1"/>
  <c r="U144" i="6" a="1"/>
  <c r="U144" i="6" s="1"/>
  <c r="Q145" i="6" a="1"/>
  <c r="Q145" i="6" s="1"/>
  <c r="R145" i="6" a="1"/>
  <c r="R145" i="6" s="1"/>
  <c r="S145" i="6" a="1"/>
  <c r="S145" i="6" s="1"/>
  <c r="T145" i="6" a="1"/>
  <c r="T145" i="6" s="1"/>
  <c r="U145" i="6" a="1"/>
  <c r="U145" i="6" s="1"/>
  <c r="Q146" i="6" a="1"/>
  <c r="Q146" i="6" s="1"/>
  <c r="R146" i="6" a="1"/>
  <c r="R146" i="6" s="1"/>
  <c r="S146" i="6" a="1"/>
  <c r="S146" i="6" s="1"/>
  <c r="T146" i="6" a="1"/>
  <c r="T146" i="6" s="1"/>
  <c r="U146" i="6" a="1"/>
  <c r="U146" i="6" s="1"/>
  <c r="Q147" i="6" a="1"/>
  <c r="Q147" i="6" s="1"/>
  <c r="R147" i="6" a="1"/>
  <c r="R147" i="6" s="1"/>
  <c r="S147" i="6" a="1"/>
  <c r="S147" i="6" s="1"/>
  <c r="T147" i="6" a="1"/>
  <c r="T147" i="6" s="1"/>
  <c r="U147" i="6" a="1"/>
  <c r="U147" i="6" s="1"/>
  <c r="Q148" i="6" a="1"/>
  <c r="Q148" i="6" s="1"/>
  <c r="R148" i="6" a="1"/>
  <c r="R148" i="6" s="1"/>
  <c r="S148" i="6" a="1"/>
  <c r="S148" i="6" s="1"/>
  <c r="T148" i="6" a="1"/>
  <c r="T148" i="6" s="1"/>
  <c r="U148" i="6" a="1"/>
  <c r="U148" i="6" s="1"/>
  <c r="Q149" i="6" a="1"/>
  <c r="Q149" i="6" s="1"/>
  <c r="R149" i="6" a="1"/>
  <c r="R149" i="6" s="1"/>
  <c r="S149" i="6" a="1"/>
  <c r="S149" i="6" s="1"/>
  <c r="T149" i="6" a="1"/>
  <c r="T149" i="6" s="1"/>
  <c r="U149" i="6" a="1"/>
  <c r="U149" i="6" s="1"/>
  <c r="Q150" i="6" a="1"/>
  <c r="Q150" i="6" s="1"/>
  <c r="R150" i="6" a="1"/>
  <c r="R150" i="6" s="1"/>
  <c r="S150" i="6" a="1"/>
  <c r="S150" i="6" s="1"/>
  <c r="T150" i="6" a="1"/>
  <c r="T150" i="6" s="1"/>
  <c r="U150" i="6" a="1"/>
  <c r="U150" i="6" s="1"/>
  <c r="Q151" i="6" a="1"/>
  <c r="Q151" i="6" s="1"/>
  <c r="R151" i="6" a="1"/>
  <c r="R151" i="6" s="1"/>
  <c r="S151" i="6" a="1"/>
  <c r="S151" i="6" s="1"/>
  <c r="T151" i="6" a="1"/>
  <c r="T151" i="6" s="1"/>
  <c r="U151" i="6" a="1"/>
  <c r="U151" i="6" s="1"/>
  <c r="Q152" i="6" a="1"/>
  <c r="Q152" i="6" s="1"/>
  <c r="R152" i="6" a="1"/>
  <c r="R152" i="6" s="1"/>
  <c r="S152" i="6" a="1"/>
  <c r="S152" i="6" s="1"/>
  <c r="T152" i="6" a="1"/>
  <c r="T152" i="6" s="1"/>
  <c r="U152" i="6" a="1"/>
  <c r="U152" i="6" s="1"/>
  <c r="Q153" i="6" a="1"/>
  <c r="Q153" i="6" s="1"/>
  <c r="R153" i="6" a="1"/>
  <c r="R153" i="6" s="1"/>
  <c r="S153" i="6" a="1"/>
  <c r="S153" i="6" s="1"/>
  <c r="T153" i="6" a="1"/>
  <c r="T153" i="6" s="1"/>
  <c r="U153" i="6" a="1"/>
  <c r="U153" i="6" s="1"/>
  <c r="Q154" i="6" a="1"/>
  <c r="Q154" i="6" s="1"/>
  <c r="R154" i="6" a="1"/>
  <c r="R154" i="6" s="1"/>
  <c r="S154" i="6" a="1"/>
  <c r="S154" i="6" s="1"/>
  <c r="T154" i="6" a="1"/>
  <c r="T154" i="6" s="1"/>
  <c r="U154" i="6" a="1"/>
  <c r="U154" i="6" s="1"/>
  <c r="Q155" i="6" a="1"/>
  <c r="Q155" i="6" s="1"/>
  <c r="R155" i="6" a="1"/>
  <c r="R155" i="6" s="1"/>
  <c r="S155" i="6" a="1"/>
  <c r="S155" i="6" s="1"/>
  <c r="T155" i="6" a="1"/>
  <c r="T155" i="6" s="1"/>
  <c r="U155" i="6" a="1"/>
  <c r="U155" i="6" s="1"/>
  <c r="Q156" i="6" a="1"/>
  <c r="Q156" i="6" s="1"/>
  <c r="R156" i="6" a="1"/>
  <c r="R156" i="6" s="1"/>
  <c r="S156" i="6" a="1"/>
  <c r="S156" i="6" s="1"/>
  <c r="T156" i="6" a="1"/>
  <c r="T156" i="6" s="1"/>
  <c r="U156" i="6" a="1"/>
  <c r="U156" i="6" s="1"/>
  <c r="Q157" i="6" a="1"/>
  <c r="Q157" i="6" s="1"/>
  <c r="R157" i="6" a="1"/>
  <c r="R157" i="6" s="1"/>
  <c r="S157" i="6" a="1"/>
  <c r="S157" i="6" s="1"/>
  <c r="T157" i="6" a="1"/>
  <c r="T157" i="6" s="1"/>
  <c r="U157" i="6" a="1"/>
  <c r="U157" i="6" s="1"/>
  <c r="Q158" i="6" a="1"/>
  <c r="Q158" i="6" s="1"/>
  <c r="R158" i="6" a="1"/>
  <c r="R158" i="6" s="1"/>
  <c r="S158" i="6" a="1"/>
  <c r="S158" i="6" s="1"/>
  <c r="T158" i="6" a="1"/>
  <c r="T158" i="6" s="1"/>
  <c r="U158" i="6" a="1"/>
  <c r="U158" i="6" s="1"/>
  <c r="Q159" i="6" a="1"/>
  <c r="Q159" i="6" s="1"/>
  <c r="R159" i="6" a="1"/>
  <c r="R159" i="6" s="1"/>
  <c r="S159" i="6" a="1"/>
  <c r="S159" i="6" s="1"/>
  <c r="T159" i="6" a="1"/>
  <c r="T159" i="6" s="1"/>
  <c r="U159" i="6" a="1"/>
  <c r="U159" i="6" s="1"/>
  <c r="Q160" i="6" a="1"/>
  <c r="Q160" i="6" s="1"/>
  <c r="R160" i="6" a="1"/>
  <c r="R160" i="6" s="1"/>
  <c r="S160" i="6" a="1"/>
  <c r="S160" i="6" s="1"/>
  <c r="T160" i="6" a="1"/>
  <c r="T160" i="6" s="1"/>
  <c r="U160" i="6" a="1"/>
  <c r="U160" i="6" s="1"/>
  <c r="Q161" i="6" a="1"/>
  <c r="Q161" i="6" s="1"/>
  <c r="R161" i="6" a="1"/>
  <c r="R161" i="6" s="1"/>
  <c r="S161" i="6" a="1"/>
  <c r="S161" i="6" s="1"/>
  <c r="T161" i="6" a="1"/>
  <c r="T161" i="6" s="1"/>
  <c r="U161" i="6" a="1"/>
  <c r="U161" i="6" s="1"/>
  <c r="Q162" i="6" a="1"/>
  <c r="Q162" i="6" s="1"/>
  <c r="R162" i="6" a="1"/>
  <c r="R162" i="6" s="1"/>
  <c r="S162" i="6" a="1"/>
  <c r="S162" i="6" s="1"/>
  <c r="T162" i="6" a="1"/>
  <c r="T162" i="6" s="1"/>
  <c r="U162" i="6" a="1"/>
  <c r="U162" i="6" s="1"/>
  <c r="Q163" i="6" a="1"/>
  <c r="Q163" i="6" s="1"/>
  <c r="R163" i="6" a="1"/>
  <c r="R163" i="6" s="1"/>
  <c r="S163" i="6" a="1"/>
  <c r="S163" i="6" s="1"/>
  <c r="T163" i="6" a="1"/>
  <c r="T163" i="6" s="1"/>
  <c r="U163" i="6" a="1"/>
  <c r="U163" i="6" s="1"/>
  <c r="Q164" i="6" a="1"/>
  <c r="Q164" i="6" s="1"/>
  <c r="R164" i="6" a="1"/>
  <c r="R164" i="6" s="1"/>
  <c r="S164" i="6" a="1"/>
  <c r="S164" i="6" s="1"/>
  <c r="T164" i="6" a="1"/>
  <c r="T164" i="6" s="1"/>
  <c r="U164" i="6" a="1"/>
  <c r="U164" i="6" s="1"/>
  <c r="Q165" i="6" a="1"/>
  <c r="Q165" i="6" s="1"/>
  <c r="R165" i="6" a="1"/>
  <c r="R165" i="6" s="1"/>
  <c r="S165" i="6" a="1"/>
  <c r="S165" i="6" s="1"/>
  <c r="T165" i="6" a="1"/>
  <c r="T165" i="6" s="1"/>
  <c r="U165" i="6" a="1"/>
  <c r="U165" i="6" s="1"/>
  <c r="Q166" i="6" a="1"/>
  <c r="Q166" i="6" s="1"/>
  <c r="R166" i="6" a="1"/>
  <c r="R166" i="6" s="1"/>
  <c r="S166" i="6" a="1"/>
  <c r="S166" i="6" s="1"/>
  <c r="T166" i="6" a="1"/>
  <c r="T166" i="6" s="1"/>
  <c r="U166" i="6" a="1"/>
  <c r="U166" i="6" s="1"/>
  <c r="Q167" i="6" a="1"/>
  <c r="Q167" i="6" s="1"/>
  <c r="R167" i="6" a="1"/>
  <c r="R167" i="6" s="1"/>
  <c r="S167" i="6" a="1"/>
  <c r="S167" i="6" s="1"/>
  <c r="T167" i="6" a="1"/>
  <c r="T167" i="6" s="1"/>
  <c r="U167" i="6" a="1"/>
  <c r="U167" i="6" s="1"/>
  <c r="Q168" i="6" a="1"/>
  <c r="Q168" i="6" s="1"/>
  <c r="R168" i="6" a="1"/>
  <c r="R168" i="6" s="1"/>
  <c r="S168" i="6" a="1"/>
  <c r="S168" i="6" s="1"/>
  <c r="T168" i="6" a="1"/>
  <c r="T168" i="6" s="1"/>
  <c r="U168" i="6" a="1"/>
  <c r="U168" i="6" s="1"/>
  <c r="Q169" i="6" a="1"/>
  <c r="Q169" i="6" s="1"/>
  <c r="R169" i="6" a="1"/>
  <c r="R169" i="6" s="1"/>
  <c r="S169" i="6" a="1"/>
  <c r="S169" i="6" s="1"/>
  <c r="T169" i="6" a="1"/>
  <c r="T169" i="6" s="1"/>
  <c r="U169" i="6" a="1"/>
  <c r="U169" i="6" s="1"/>
  <c r="Q170" i="6" a="1"/>
  <c r="Q170" i="6" s="1"/>
  <c r="R170" i="6" a="1"/>
  <c r="R170" i="6" s="1"/>
  <c r="S170" i="6" a="1"/>
  <c r="S170" i="6" s="1"/>
  <c r="T170" i="6" a="1"/>
  <c r="T170" i="6" s="1"/>
  <c r="U170" i="6" a="1"/>
  <c r="U170" i="6" s="1"/>
  <c r="Q171" i="6" a="1"/>
  <c r="Q171" i="6" s="1"/>
  <c r="R171" i="6" a="1"/>
  <c r="R171" i="6" s="1"/>
  <c r="S171" i="6" a="1"/>
  <c r="S171" i="6" s="1"/>
  <c r="T171" i="6" a="1"/>
  <c r="T171" i="6" s="1"/>
  <c r="U171" i="6" a="1"/>
  <c r="U171" i="6" s="1"/>
  <c r="Q172" i="6" a="1"/>
  <c r="Q172" i="6" s="1"/>
  <c r="R172" i="6" a="1"/>
  <c r="R172" i="6" s="1"/>
  <c r="S172" i="6" a="1"/>
  <c r="S172" i="6" s="1"/>
  <c r="T172" i="6" a="1"/>
  <c r="T172" i="6" s="1"/>
  <c r="U172" i="6" a="1"/>
  <c r="U172" i="6" s="1"/>
  <c r="Q173" i="6" a="1"/>
  <c r="Q173" i="6" s="1"/>
  <c r="R173" i="6" a="1"/>
  <c r="R173" i="6" s="1"/>
  <c r="S173" i="6" a="1"/>
  <c r="S173" i="6" s="1"/>
  <c r="T173" i="6" a="1"/>
  <c r="T173" i="6" s="1"/>
  <c r="U173" i="6" a="1"/>
  <c r="U173" i="6" s="1"/>
  <c r="Q174" i="6" a="1"/>
  <c r="Q174" i="6" s="1"/>
  <c r="R174" i="6" a="1"/>
  <c r="R174" i="6" s="1"/>
  <c r="S174" i="6" a="1"/>
  <c r="S174" i="6" s="1"/>
  <c r="T174" i="6" a="1"/>
  <c r="T174" i="6" s="1"/>
  <c r="U174" i="6" a="1"/>
  <c r="U174" i="6" s="1"/>
  <c r="Q175" i="6" a="1"/>
  <c r="Q175" i="6" s="1"/>
  <c r="R175" i="6" a="1"/>
  <c r="R175" i="6" s="1"/>
  <c r="S175" i="6" a="1"/>
  <c r="S175" i="6" s="1"/>
  <c r="T175" i="6" a="1"/>
  <c r="T175" i="6" s="1"/>
  <c r="U175" i="6" a="1"/>
  <c r="U175" i="6" s="1"/>
  <c r="Q176" i="6" a="1"/>
  <c r="Q176" i="6" s="1"/>
  <c r="R176" i="6" a="1"/>
  <c r="R176" i="6" s="1"/>
  <c r="S176" i="6" a="1"/>
  <c r="S176" i="6" s="1"/>
  <c r="T176" i="6" a="1"/>
  <c r="T176" i="6" s="1"/>
  <c r="U176" i="6" a="1"/>
  <c r="U176" i="6" s="1"/>
  <c r="Q177" i="6" a="1"/>
  <c r="Q177" i="6" s="1"/>
  <c r="R177" i="6" a="1"/>
  <c r="R177" i="6" s="1"/>
  <c r="S177" i="6" a="1"/>
  <c r="S177" i="6" s="1"/>
  <c r="T177" i="6" a="1"/>
  <c r="T177" i="6" s="1"/>
  <c r="U177" i="6" a="1"/>
  <c r="U177" i="6" s="1"/>
  <c r="Q178" i="6" a="1"/>
  <c r="Q178" i="6" s="1"/>
  <c r="R178" i="6" a="1"/>
  <c r="R178" i="6" s="1"/>
  <c r="S178" i="6" a="1"/>
  <c r="S178" i="6" s="1"/>
  <c r="T178" i="6" a="1"/>
  <c r="T178" i="6" s="1"/>
  <c r="U178" i="6" a="1"/>
  <c r="U178" i="6" s="1"/>
  <c r="Q179" i="6" a="1"/>
  <c r="Q179" i="6" s="1"/>
  <c r="R179" i="6" a="1"/>
  <c r="R179" i="6" s="1"/>
  <c r="S179" i="6" a="1"/>
  <c r="S179" i="6" s="1"/>
  <c r="T179" i="6" a="1"/>
  <c r="T179" i="6" s="1"/>
  <c r="U179" i="6" a="1"/>
  <c r="U179" i="6" s="1"/>
  <c r="Q180" i="6" a="1"/>
  <c r="Q180" i="6" s="1"/>
  <c r="R180" i="6" a="1"/>
  <c r="R180" i="6" s="1"/>
  <c r="S180" i="6" a="1"/>
  <c r="S180" i="6" s="1"/>
  <c r="T180" i="6" a="1"/>
  <c r="T180" i="6" s="1"/>
  <c r="U180" i="6" a="1"/>
  <c r="U180" i="6" s="1"/>
  <c r="Q181" i="6" a="1"/>
  <c r="Q181" i="6" s="1"/>
  <c r="R181" i="6" a="1"/>
  <c r="R181" i="6" s="1"/>
  <c r="S181" i="6" a="1"/>
  <c r="S181" i="6" s="1"/>
  <c r="T181" i="6" a="1"/>
  <c r="T181" i="6" s="1"/>
  <c r="U181" i="6" a="1"/>
  <c r="U181" i="6" s="1"/>
  <c r="Q182" i="6" a="1"/>
  <c r="Q182" i="6" s="1"/>
  <c r="R182" i="6" a="1"/>
  <c r="R182" i="6" s="1"/>
  <c r="S182" i="6" a="1"/>
  <c r="S182" i="6" s="1"/>
  <c r="T182" i="6" a="1"/>
  <c r="T182" i="6" s="1"/>
  <c r="U182" i="6" a="1"/>
  <c r="U182" i="6" s="1"/>
  <c r="Q183" i="6" a="1"/>
  <c r="Q183" i="6" s="1"/>
  <c r="R183" i="6" a="1"/>
  <c r="R183" i="6" s="1"/>
  <c r="S183" i="6" a="1"/>
  <c r="S183" i="6" s="1"/>
  <c r="T183" i="6" a="1"/>
  <c r="T183" i="6" s="1"/>
  <c r="U183" i="6" a="1"/>
  <c r="U183" i="6" s="1"/>
  <c r="Q184" i="6" a="1"/>
  <c r="Q184" i="6" s="1"/>
  <c r="R184" i="6" a="1"/>
  <c r="R184" i="6" s="1"/>
  <c r="S184" i="6" a="1"/>
  <c r="S184" i="6" s="1"/>
  <c r="T184" i="6" a="1"/>
  <c r="T184" i="6" s="1"/>
  <c r="U184" i="6" a="1"/>
  <c r="U184" i="6" s="1"/>
  <c r="Q185" i="6" a="1"/>
  <c r="Q185" i="6" s="1"/>
  <c r="R185" i="6" a="1"/>
  <c r="R185" i="6" s="1"/>
  <c r="S185" i="6" a="1"/>
  <c r="S185" i="6" s="1"/>
  <c r="T185" i="6" a="1"/>
  <c r="T185" i="6" s="1"/>
  <c r="U185" i="6" a="1"/>
  <c r="U185" i="6" s="1"/>
  <c r="Q186" i="6" a="1"/>
  <c r="Q186" i="6" s="1"/>
  <c r="R186" i="6" a="1"/>
  <c r="R186" i="6" s="1"/>
  <c r="S186" i="6" a="1"/>
  <c r="S186" i="6" s="1"/>
  <c r="T186" i="6" a="1"/>
  <c r="T186" i="6" s="1"/>
  <c r="U186" i="6" a="1"/>
  <c r="U186" i="6" s="1"/>
  <c r="Q187" i="6" a="1"/>
  <c r="Q187" i="6" s="1"/>
  <c r="R187" i="6" a="1"/>
  <c r="R187" i="6" s="1"/>
  <c r="S187" i="6" a="1"/>
  <c r="S187" i="6" s="1"/>
  <c r="T187" i="6" a="1"/>
  <c r="T187" i="6" s="1"/>
  <c r="U187" i="6" a="1"/>
  <c r="U187" i="6" s="1"/>
  <c r="Q188" i="6" a="1"/>
  <c r="Q188" i="6" s="1"/>
  <c r="R188" i="6" a="1"/>
  <c r="R188" i="6" s="1"/>
  <c r="S188" i="6" a="1"/>
  <c r="S188" i="6" s="1"/>
  <c r="T188" i="6" a="1"/>
  <c r="T188" i="6" s="1"/>
  <c r="U188" i="6" a="1"/>
  <c r="U188" i="6" s="1"/>
  <c r="Q189" i="6" a="1"/>
  <c r="Q189" i="6" s="1"/>
  <c r="R189" i="6" a="1"/>
  <c r="R189" i="6" s="1"/>
  <c r="S189" i="6" a="1"/>
  <c r="S189" i="6" s="1"/>
  <c r="T189" i="6" a="1"/>
  <c r="T189" i="6" s="1"/>
  <c r="U189" i="6" a="1"/>
  <c r="U189" i="6" s="1"/>
  <c r="Q190" i="6" a="1"/>
  <c r="Q190" i="6" s="1"/>
  <c r="R190" i="6" a="1"/>
  <c r="R190" i="6" s="1"/>
  <c r="S190" i="6" a="1"/>
  <c r="S190" i="6" s="1"/>
  <c r="T190" i="6" a="1"/>
  <c r="T190" i="6" s="1"/>
  <c r="U190" i="6" a="1"/>
  <c r="U190" i="6" s="1"/>
  <c r="Q191" i="6" a="1"/>
  <c r="Q191" i="6" s="1"/>
  <c r="R191" i="6" a="1"/>
  <c r="R191" i="6" s="1"/>
  <c r="S191" i="6" a="1"/>
  <c r="S191" i="6" s="1"/>
  <c r="T191" i="6" a="1"/>
  <c r="T191" i="6" s="1"/>
  <c r="U191" i="6" a="1"/>
  <c r="U191" i="6" s="1"/>
  <c r="Q192" i="6" a="1"/>
  <c r="Q192" i="6" s="1"/>
  <c r="R192" i="6" a="1"/>
  <c r="R192" i="6" s="1"/>
  <c r="S192" i="6" a="1"/>
  <c r="S192" i="6" s="1"/>
  <c r="T192" i="6" a="1"/>
  <c r="T192" i="6" s="1"/>
  <c r="U192" i="6" a="1"/>
  <c r="U192" i="6" s="1"/>
  <c r="Q193" i="6" a="1"/>
  <c r="Q193" i="6" s="1"/>
  <c r="R193" i="6" a="1"/>
  <c r="R193" i="6" s="1"/>
  <c r="S193" i="6" a="1"/>
  <c r="S193" i="6" s="1"/>
  <c r="T193" i="6" a="1"/>
  <c r="T193" i="6" s="1"/>
  <c r="U193" i="6" a="1"/>
  <c r="U193" i="6" s="1"/>
  <c r="Q194" i="6" a="1"/>
  <c r="Q194" i="6" s="1"/>
  <c r="R194" i="6" a="1"/>
  <c r="R194" i="6" s="1"/>
  <c r="S194" i="6" a="1"/>
  <c r="S194" i="6" s="1"/>
  <c r="T194" i="6" a="1"/>
  <c r="T194" i="6" s="1"/>
  <c r="U194" i="6" a="1"/>
  <c r="U194" i="6" s="1"/>
  <c r="Q195" i="6" a="1"/>
  <c r="Q195" i="6" s="1"/>
  <c r="R195" i="6" a="1"/>
  <c r="R195" i="6" s="1"/>
  <c r="S195" i="6" a="1"/>
  <c r="S195" i="6" s="1"/>
  <c r="T195" i="6" a="1"/>
  <c r="T195" i="6" s="1"/>
  <c r="U195" i="6" a="1"/>
  <c r="U195" i="6" s="1"/>
  <c r="Q196" i="6" a="1"/>
  <c r="Q196" i="6" s="1"/>
  <c r="R196" i="6" a="1"/>
  <c r="R196" i="6" s="1"/>
  <c r="S196" i="6" a="1"/>
  <c r="S196" i="6" s="1"/>
  <c r="T196" i="6" a="1"/>
  <c r="T196" i="6" s="1"/>
  <c r="U196" i="6" a="1"/>
  <c r="U196" i="6" s="1"/>
  <c r="Q197" i="6" a="1"/>
  <c r="Q197" i="6" s="1"/>
  <c r="R197" i="6" a="1"/>
  <c r="R197" i="6" s="1"/>
  <c r="S197" i="6" a="1"/>
  <c r="S197" i="6" s="1"/>
  <c r="T197" i="6" a="1"/>
  <c r="T197" i="6" s="1"/>
  <c r="U197" i="6" a="1"/>
  <c r="U197" i="6" s="1"/>
  <c r="Q198" i="6" a="1"/>
  <c r="Q198" i="6" s="1"/>
  <c r="R198" i="6" a="1"/>
  <c r="R198" i="6" s="1"/>
  <c r="S198" i="6" a="1"/>
  <c r="S198" i="6" s="1"/>
  <c r="T198" i="6" a="1"/>
  <c r="T198" i="6" s="1"/>
  <c r="U198" i="6" a="1"/>
  <c r="U198" i="6" s="1"/>
  <c r="Q199" i="6" a="1"/>
  <c r="Q199" i="6" s="1"/>
  <c r="R199" i="6" a="1"/>
  <c r="R199" i="6" s="1"/>
  <c r="S199" i="6" a="1"/>
  <c r="S199" i="6" s="1"/>
  <c r="T199" i="6" a="1"/>
  <c r="T199" i="6" s="1"/>
  <c r="U199" i="6" a="1"/>
  <c r="U199" i="6" s="1"/>
  <c r="Q200" i="6" a="1"/>
  <c r="Q200" i="6" s="1"/>
  <c r="R200" i="6" a="1"/>
  <c r="R200" i="6" s="1"/>
  <c r="S200" i="6" a="1"/>
  <c r="S200" i="6" s="1"/>
  <c r="T200" i="6" a="1"/>
  <c r="T200" i="6" s="1"/>
  <c r="U200" i="6" a="1"/>
  <c r="U200" i="6" s="1"/>
  <c r="Q201" i="6" a="1"/>
  <c r="Q201" i="6" s="1"/>
  <c r="R201" i="6" a="1"/>
  <c r="R201" i="6" s="1"/>
  <c r="S201" i="6" a="1"/>
  <c r="S201" i="6" s="1"/>
  <c r="T201" i="6" a="1"/>
  <c r="T201" i="6" s="1"/>
  <c r="U201" i="6" a="1"/>
  <c r="U201" i="6" s="1"/>
  <c r="Q202" i="6" a="1"/>
  <c r="Q202" i="6" s="1"/>
  <c r="R202" i="6" a="1"/>
  <c r="R202" i="6" s="1"/>
  <c r="S202" i="6" a="1"/>
  <c r="S202" i="6" s="1"/>
  <c r="T202" i="6" a="1"/>
  <c r="T202" i="6" s="1"/>
  <c r="U202" i="6" a="1"/>
  <c r="U202" i="6" s="1"/>
  <c r="Q203" i="6" a="1"/>
  <c r="Q203" i="6" s="1"/>
  <c r="R203" i="6" a="1"/>
  <c r="R203" i="6" s="1"/>
  <c r="S203" i="6" a="1"/>
  <c r="S203" i="6" s="1"/>
  <c r="T203" i="6" a="1"/>
  <c r="T203" i="6" s="1"/>
  <c r="U203" i="6" a="1"/>
  <c r="U203" i="6" s="1"/>
  <c r="Q204" i="6" a="1"/>
  <c r="Q204" i="6" s="1"/>
  <c r="R204" i="6" a="1"/>
  <c r="R204" i="6" s="1"/>
  <c r="S204" i="6" a="1"/>
  <c r="S204" i="6" s="1"/>
  <c r="T204" i="6" a="1"/>
  <c r="T204" i="6" s="1"/>
  <c r="U204" i="6" a="1"/>
  <c r="U204" i="6" s="1"/>
  <c r="Q205" i="6" a="1"/>
  <c r="Q205" i="6" s="1"/>
  <c r="R205" i="6" a="1"/>
  <c r="R205" i="6" s="1"/>
  <c r="S205" i="6" a="1"/>
  <c r="S205" i="6" s="1"/>
  <c r="T205" i="6" a="1"/>
  <c r="T205" i="6" s="1"/>
  <c r="U205" i="6" a="1"/>
  <c r="U205" i="6" s="1"/>
  <c r="Q206" i="6" a="1"/>
  <c r="Q206" i="6" s="1"/>
  <c r="R206" i="6" a="1"/>
  <c r="R206" i="6" s="1"/>
  <c r="S206" i="6" a="1"/>
  <c r="S206" i="6" s="1"/>
  <c r="T206" i="6" a="1"/>
  <c r="T206" i="6" s="1"/>
  <c r="U206" i="6" a="1"/>
  <c r="U206" i="6" s="1"/>
  <c r="Q207" i="6" a="1"/>
  <c r="Q207" i="6" s="1"/>
  <c r="R207" i="6" a="1"/>
  <c r="R207" i="6" s="1"/>
  <c r="S207" i="6" a="1"/>
  <c r="S207" i="6" s="1"/>
  <c r="T207" i="6" a="1"/>
  <c r="T207" i="6" s="1"/>
  <c r="U207" i="6" a="1"/>
  <c r="U207" i="6" s="1"/>
  <c r="Q208" i="6" a="1"/>
  <c r="Q208" i="6" s="1"/>
  <c r="R208" i="6" a="1"/>
  <c r="R208" i="6" s="1"/>
  <c r="S208" i="6" a="1"/>
  <c r="S208" i="6" s="1"/>
  <c r="T208" i="6" a="1"/>
  <c r="T208" i="6" s="1"/>
  <c r="U208" i="6" a="1"/>
  <c r="U208" i="6" s="1"/>
  <c r="Q209" i="6" a="1"/>
  <c r="Q209" i="6" s="1"/>
  <c r="R209" i="6" a="1"/>
  <c r="R209" i="6" s="1"/>
  <c r="S209" i="6" a="1"/>
  <c r="S209" i="6" s="1"/>
  <c r="T209" i="6" a="1"/>
  <c r="T209" i="6" s="1"/>
  <c r="U209" i="6" a="1"/>
  <c r="U209" i="6" s="1"/>
  <c r="Q210" i="6" a="1"/>
  <c r="Q210" i="6" s="1"/>
  <c r="R210" i="6" a="1"/>
  <c r="R210" i="6" s="1"/>
  <c r="S210" i="6" a="1"/>
  <c r="S210" i="6" s="1"/>
  <c r="T210" i="6" a="1"/>
  <c r="T210" i="6" s="1"/>
  <c r="U210" i="6" a="1"/>
  <c r="U210" i="6" s="1"/>
  <c r="Q211" i="6" a="1"/>
  <c r="Q211" i="6" s="1"/>
  <c r="R211" i="6" a="1"/>
  <c r="R211" i="6" s="1"/>
  <c r="S211" i="6" a="1"/>
  <c r="S211" i="6" s="1"/>
  <c r="T211" i="6" a="1"/>
  <c r="T211" i="6" s="1"/>
  <c r="U211" i="6" a="1"/>
  <c r="U211" i="6" s="1"/>
  <c r="Q212" i="6" a="1"/>
  <c r="Q212" i="6" s="1"/>
  <c r="R212" i="6" a="1"/>
  <c r="R212" i="6" s="1"/>
  <c r="S212" i="6" a="1"/>
  <c r="S212" i="6" s="1"/>
  <c r="T212" i="6" a="1"/>
  <c r="T212" i="6" s="1"/>
  <c r="U212" i="6" a="1"/>
  <c r="U212" i="6" s="1"/>
  <c r="Q213" i="6" a="1"/>
  <c r="Q213" i="6" s="1"/>
  <c r="R213" i="6" a="1"/>
  <c r="R213" i="6" s="1"/>
  <c r="S213" i="6" a="1"/>
  <c r="S213" i="6" s="1"/>
  <c r="T213" i="6" a="1"/>
  <c r="T213" i="6" s="1"/>
  <c r="U213" i="6" a="1"/>
  <c r="U213" i="6" s="1"/>
  <c r="Q214" i="6" a="1"/>
  <c r="Q214" i="6" s="1"/>
  <c r="R214" i="6" a="1"/>
  <c r="R214" i="6" s="1"/>
  <c r="S214" i="6" a="1"/>
  <c r="S214" i="6" s="1"/>
  <c r="T214" i="6" a="1"/>
  <c r="T214" i="6" s="1"/>
  <c r="U214" i="6" a="1"/>
  <c r="U214" i="6" s="1"/>
  <c r="Q215" i="6" a="1"/>
  <c r="Q215" i="6" s="1"/>
  <c r="R215" i="6" a="1"/>
  <c r="R215" i="6" s="1"/>
  <c r="S215" i="6" a="1"/>
  <c r="S215" i="6" s="1"/>
  <c r="T215" i="6" a="1"/>
  <c r="T215" i="6" s="1"/>
  <c r="U215" i="6" a="1"/>
  <c r="U215" i="6" s="1"/>
  <c r="Q216" i="6" a="1"/>
  <c r="Q216" i="6" s="1"/>
  <c r="R216" i="6" a="1"/>
  <c r="R216" i="6" s="1"/>
  <c r="S216" i="6" a="1"/>
  <c r="S216" i="6" s="1"/>
  <c r="T216" i="6" a="1"/>
  <c r="T216" i="6" s="1"/>
  <c r="U216" i="6" a="1"/>
  <c r="U216" i="6" s="1"/>
  <c r="Q217" i="6" a="1"/>
  <c r="Q217" i="6" s="1"/>
  <c r="R217" i="6" a="1"/>
  <c r="R217" i="6" s="1"/>
  <c r="S217" i="6" a="1"/>
  <c r="S217" i="6" s="1"/>
  <c r="T217" i="6" a="1"/>
  <c r="T217" i="6" s="1"/>
  <c r="U217" i="6" a="1"/>
  <c r="U217" i="6" s="1"/>
  <c r="Q218" i="6" a="1"/>
  <c r="Q218" i="6" s="1"/>
  <c r="R218" i="6" a="1"/>
  <c r="R218" i="6" s="1"/>
  <c r="S218" i="6" a="1"/>
  <c r="S218" i="6" s="1"/>
  <c r="T218" i="6" a="1"/>
  <c r="T218" i="6" s="1"/>
  <c r="U218" i="6" a="1"/>
  <c r="U218" i="6" s="1"/>
  <c r="Q219" i="6" a="1"/>
  <c r="Q219" i="6" s="1"/>
  <c r="R219" i="6" a="1"/>
  <c r="R219" i="6" s="1"/>
  <c r="S219" i="6" a="1"/>
  <c r="S219" i="6" s="1"/>
  <c r="T219" i="6" a="1"/>
  <c r="T219" i="6" s="1"/>
  <c r="U219" i="6" a="1"/>
  <c r="U219" i="6" s="1"/>
  <c r="Q220" i="6" a="1"/>
  <c r="Q220" i="6" s="1"/>
  <c r="R220" i="6" a="1"/>
  <c r="R220" i="6" s="1"/>
  <c r="S220" i="6" a="1"/>
  <c r="S220" i="6" s="1"/>
  <c r="T220" i="6" a="1"/>
  <c r="T220" i="6" s="1"/>
  <c r="U220" i="6" a="1"/>
  <c r="U220" i="6" s="1"/>
  <c r="Q221" i="6" a="1"/>
  <c r="Q221" i="6" s="1"/>
  <c r="R221" i="6" a="1"/>
  <c r="R221" i="6" s="1"/>
  <c r="S221" i="6" a="1"/>
  <c r="S221" i="6" s="1"/>
  <c r="T221" i="6" a="1"/>
  <c r="T221" i="6" s="1"/>
  <c r="U221" i="6" a="1"/>
  <c r="U221" i="6" s="1"/>
  <c r="Q222" i="6" a="1"/>
  <c r="Q222" i="6" s="1"/>
  <c r="R222" i="6" a="1"/>
  <c r="R222" i="6" s="1"/>
  <c r="S222" i="6" a="1"/>
  <c r="S222" i="6" s="1"/>
  <c r="T222" i="6" a="1"/>
  <c r="T222" i="6" s="1"/>
  <c r="U222" i="6" a="1"/>
  <c r="U222" i="6" s="1"/>
  <c r="Q223" i="6" a="1"/>
  <c r="Q223" i="6" s="1"/>
  <c r="R223" i="6" a="1"/>
  <c r="R223" i="6" s="1"/>
  <c r="S223" i="6" a="1"/>
  <c r="S223" i="6" s="1"/>
  <c r="T223" i="6" a="1"/>
  <c r="T223" i="6" s="1"/>
  <c r="U223" i="6" a="1"/>
  <c r="U223" i="6" s="1"/>
  <c r="Q224" i="6" a="1"/>
  <c r="Q224" i="6" s="1"/>
  <c r="R224" i="6" a="1"/>
  <c r="R224" i="6" s="1"/>
  <c r="S224" i="6" a="1"/>
  <c r="S224" i="6" s="1"/>
  <c r="T224" i="6" a="1"/>
  <c r="T224" i="6" s="1"/>
  <c r="U224" i="6" a="1"/>
  <c r="U224" i="6" s="1"/>
  <c r="Q225" i="6" a="1"/>
  <c r="Q225" i="6" s="1"/>
  <c r="R225" i="6" a="1"/>
  <c r="R225" i="6" s="1"/>
  <c r="S225" i="6" a="1"/>
  <c r="S225" i="6" s="1"/>
  <c r="T225" i="6" a="1"/>
  <c r="T225" i="6" s="1"/>
  <c r="U225" i="6" a="1"/>
  <c r="U225" i="6" s="1"/>
  <c r="Q226" i="6" a="1"/>
  <c r="Q226" i="6" s="1"/>
  <c r="R226" i="6" a="1"/>
  <c r="R226" i="6" s="1"/>
  <c r="S226" i="6" a="1"/>
  <c r="S226" i="6" s="1"/>
  <c r="T226" i="6" a="1"/>
  <c r="T226" i="6" s="1"/>
  <c r="U226" i="6" a="1"/>
  <c r="U226" i="6" s="1"/>
  <c r="Q227" i="6" a="1"/>
  <c r="Q227" i="6" s="1"/>
  <c r="R227" i="6" a="1"/>
  <c r="R227" i="6" s="1"/>
  <c r="S227" i="6" a="1"/>
  <c r="S227" i="6" s="1"/>
  <c r="T227" i="6" a="1"/>
  <c r="T227" i="6" s="1"/>
  <c r="U227" i="6" a="1"/>
  <c r="U227" i="6" s="1"/>
  <c r="Q228" i="6" a="1"/>
  <c r="Q228" i="6" s="1"/>
  <c r="R228" i="6" a="1"/>
  <c r="R228" i="6" s="1"/>
  <c r="S228" i="6" a="1"/>
  <c r="S228" i="6" s="1"/>
  <c r="T228" i="6" a="1"/>
  <c r="T228" i="6" s="1"/>
  <c r="U228" i="6" a="1"/>
  <c r="U228" i="6" s="1"/>
  <c r="Q229" i="6" a="1"/>
  <c r="Q229" i="6" s="1"/>
  <c r="R229" i="6" a="1"/>
  <c r="R229" i="6" s="1"/>
  <c r="S229" i="6" a="1"/>
  <c r="S229" i="6" s="1"/>
  <c r="T229" i="6" a="1"/>
  <c r="T229" i="6" s="1"/>
  <c r="U229" i="6" a="1"/>
  <c r="U229" i="6" s="1"/>
  <c r="Q230" i="6" a="1"/>
  <c r="Q230" i="6" s="1"/>
  <c r="R230" i="6" a="1"/>
  <c r="R230" i="6" s="1"/>
  <c r="S230" i="6" a="1"/>
  <c r="S230" i="6" s="1"/>
  <c r="T230" i="6" a="1"/>
  <c r="T230" i="6" s="1"/>
  <c r="U230" i="6" a="1"/>
  <c r="U230" i="6" s="1"/>
  <c r="Q231" i="6" a="1"/>
  <c r="Q231" i="6" s="1"/>
  <c r="R231" i="6" a="1"/>
  <c r="R231" i="6" s="1"/>
  <c r="S231" i="6" a="1"/>
  <c r="S231" i="6" s="1"/>
  <c r="T231" i="6" a="1"/>
  <c r="T231" i="6" s="1"/>
  <c r="U231" i="6" a="1"/>
  <c r="U231" i="6" s="1"/>
  <c r="Q232" i="6" a="1"/>
  <c r="Q232" i="6" s="1"/>
  <c r="R232" i="6" a="1"/>
  <c r="R232" i="6" s="1"/>
  <c r="S232" i="6" a="1"/>
  <c r="S232" i="6" s="1"/>
  <c r="T232" i="6" a="1"/>
  <c r="T232" i="6" s="1"/>
  <c r="U232" i="6" a="1"/>
  <c r="U232" i="6" s="1"/>
  <c r="Q233" i="6" a="1"/>
  <c r="Q233" i="6" s="1"/>
  <c r="R233" i="6" a="1"/>
  <c r="R233" i="6" s="1"/>
  <c r="S233" i="6" a="1"/>
  <c r="S233" i="6" s="1"/>
  <c r="T233" i="6" a="1"/>
  <c r="T233" i="6" s="1"/>
  <c r="U233" i="6" a="1"/>
  <c r="U233" i="6" s="1"/>
  <c r="Q234" i="6" a="1"/>
  <c r="Q234" i="6" s="1"/>
  <c r="R234" i="6" a="1"/>
  <c r="R234" i="6" s="1"/>
  <c r="S234" i="6" a="1"/>
  <c r="S234" i="6" s="1"/>
  <c r="T234" i="6" a="1"/>
  <c r="T234" i="6" s="1"/>
  <c r="U234" i="6" a="1"/>
  <c r="U234" i="6" s="1"/>
  <c r="Q235" i="6" a="1"/>
  <c r="Q235" i="6" s="1"/>
  <c r="R235" i="6" a="1"/>
  <c r="R235" i="6" s="1"/>
  <c r="S235" i="6" a="1"/>
  <c r="S235" i="6" s="1"/>
  <c r="T235" i="6" a="1"/>
  <c r="T235" i="6" s="1"/>
  <c r="U235" i="6" a="1"/>
  <c r="U235" i="6" s="1"/>
  <c r="Q236" i="6" a="1"/>
  <c r="Q236" i="6" s="1"/>
  <c r="R236" i="6" a="1"/>
  <c r="R236" i="6" s="1"/>
  <c r="S236" i="6" a="1"/>
  <c r="S236" i="6" s="1"/>
  <c r="T236" i="6" a="1"/>
  <c r="T236" i="6" s="1"/>
  <c r="U236" i="6" a="1"/>
  <c r="U236" i="6" s="1"/>
  <c r="Q237" i="6" a="1"/>
  <c r="Q237" i="6" s="1"/>
  <c r="R237" i="6" a="1"/>
  <c r="R237" i="6" s="1"/>
  <c r="S237" i="6" a="1"/>
  <c r="S237" i="6" s="1"/>
  <c r="T237" i="6" a="1"/>
  <c r="T237" i="6" s="1"/>
  <c r="U237" i="6" a="1"/>
  <c r="U237" i="6" s="1"/>
  <c r="Q238" i="6" a="1"/>
  <c r="Q238" i="6" s="1"/>
  <c r="R238" i="6" a="1"/>
  <c r="R238" i="6" s="1"/>
  <c r="S238" i="6" a="1"/>
  <c r="S238" i="6" s="1"/>
  <c r="T238" i="6" a="1"/>
  <c r="T238" i="6" s="1"/>
  <c r="U238" i="6" a="1"/>
  <c r="U238" i="6" s="1"/>
  <c r="Q239" i="6" a="1"/>
  <c r="Q239" i="6" s="1"/>
  <c r="R239" i="6" a="1"/>
  <c r="R239" i="6" s="1"/>
  <c r="S239" i="6" a="1"/>
  <c r="S239" i="6" s="1"/>
  <c r="T239" i="6" a="1"/>
  <c r="T239" i="6" s="1"/>
  <c r="U239" i="6" a="1"/>
  <c r="U239" i="6" s="1"/>
  <c r="Q240" i="6" a="1"/>
  <c r="Q240" i="6" s="1"/>
  <c r="R240" i="6" a="1"/>
  <c r="R240" i="6" s="1"/>
  <c r="S240" i="6" a="1"/>
  <c r="S240" i="6" s="1"/>
  <c r="T240" i="6" a="1"/>
  <c r="T240" i="6" s="1"/>
  <c r="U240" i="6" a="1"/>
  <c r="U240" i="6" s="1"/>
  <c r="Q241" i="6" a="1"/>
  <c r="Q241" i="6" s="1"/>
  <c r="R241" i="6" a="1"/>
  <c r="R241" i="6" s="1"/>
  <c r="S241" i="6" a="1"/>
  <c r="S241" i="6" s="1"/>
  <c r="T241" i="6" a="1"/>
  <c r="T241" i="6" s="1"/>
  <c r="U241" i="6" a="1"/>
  <c r="U241" i="6" s="1"/>
  <c r="Q242" i="6" a="1"/>
  <c r="Q242" i="6" s="1"/>
  <c r="R242" i="6" a="1"/>
  <c r="R242" i="6" s="1"/>
  <c r="S242" i="6" a="1"/>
  <c r="S242" i="6" s="1"/>
  <c r="T242" i="6" a="1"/>
  <c r="T242" i="6" s="1"/>
  <c r="U242" i="6" a="1"/>
  <c r="U242" i="6" s="1"/>
  <c r="Q243" i="6" a="1"/>
  <c r="Q243" i="6" s="1"/>
  <c r="R243" i="6" a="1"/>
  <c r="R243" i="6" s="1"/>
  <c r="S243" i="6" a="1"/>
  <c r="S243" i="6" s="1"/>
  <c r="T243" i="6" a="1"/>
  <c r="T243" i="6" s="1"/>
  <c r="U243" i="6" a="1"/>
  <c r="U243" i="6" s="1"/>
  <c r="Q244" i="6" a="1"/>
  <c r="Q244" i="6" s="1"/>
  <c r="R244" i="6" a="1"/>
  <c r="R244" i="6" s="1"/>
  <c r="S244" i="6" a="1"/>
  <c r="S244" i="6" s="1"/>
  <c r="T244" i="6" a="1"/>
  <c r="T244" i="6" s="1"/>
  <c r="U244" i="6" a="1"/>
  <c r="U244" i="6" s="1"/>
  <c r="Q245" i="6" a="1"/>
  <c r="Q245" i="6" s="1"/>
  <c r="R245" i="6" a="1"/>
  <c r="R245" i="6" s="1"/>
  <c r="S245" i="6" a="1"/>
  <c r="S245" i="6" s="1"/>
  <c r="T245" i="6" a="1"/>
  <c r="T245" i="6" s="1"/>
  <c r="U245" i="6" a="1"/>
  <c r="U245" i="6" s="1"/>
  <c r="Q246" i="6" a="1"/>
  <c r="Q246" i="6" s="1"/>
  <c r="R246" i="6" a="1"/>
  <c r="R246" i="6" s="1"/>
  <c r="S246" i="6" a="1"/>
  <c r="S246" i="6" s="1"/>
  <c r="T246" i="6" a="1"/>
  <c r="T246" i="6" s="1"/>
  <c r="U246" i="6" a="1"/>
  <c r="U246" i="6" s="1"/>
  <c r="Q247" i="6" a="1"/>
  <c r="Q247" i="6" s="1"/>
  <c r="R247" i="6" a="1"/>
  <c r="R247" i="6" s="1"/>
  <c r="S247" i="6" a="1"/>
  <c r="S247" i="6" s="1"/>
  <c r="T247" i="6" a="1"/>
  <c r="T247" i="6" s="1"/>
  <c r="U247" i="6" a="1"/>
  <c r="U247" i="6" s="1"/>
  <c r="Q248" i="6" a="1"/>
  <c r="Q248" i="6" s="1"/>
  <c r="R248" i="6" a="1"/>
  <c r="R248" i="6" s="1"/>
  <c r="S248" i="6" a="1"/>
  <c r="S248" i="6" s="1"/>
  <c r="T248" i="6" a="1"/>
  <c r="T248" i="6" s="1"/>
  <c r="U248" i="6" a="1"/>
  <c r="U248" i="6" s="1"/>
  <c r="Q249" i="6" a="1"/>
  <c r="Q249" i="6" s="1"/>
  <c r="R249" i="6" a="1"/>
  <c r="R249" i="6" s="1"/>
  <c r="S249" i="6" a="1"/>
  <c r="S249" i="6" s="1"/>
  <c r="T249" i="6" a="1"/>
  <c r="T249" i="6" s="1"/>
  <c r="U249" i="6" a="1"/>
  <c r="U249" i="6" s="1"/>
  <c r="Q250" i="6" a="1"/>
  <c r="Q250" i="6" s="1"/>
  <c r="R250" i="6" a="1"/>
  <c r="R250" i="6" s="1"/>
  <c r="S250" i="6" a="1"/>
  <c r="S250" i="6" s="1"/>
  <c r="T250" i="6" a="1"/>
  <c r="T250" i="6" s="1"/>
  <c r="U250" i="6" a="1"/>
  <c r="U250" i="6" s="1"/>
  <c r="Q251" i="6" a="1"/>
  <c r="Q251" i="6" s="1"/>
  <c r="R251" i="6" a="1"/>
  <c r="R251" i="6" s="1"/>
  <c r="S251" i="6" a="1"/>
  <c r="S251" i="6" s="1"/>
  <c r="T251" i="6" a="1"/>
  <c r="T251" i="6" s="1"/>
  <c r="U251" i="6" a="1"/>
  <c r="U251" i="6" s="1"/>
  <c r="Q252" i="6" a="1"/>
  <c r="Q252" i="6" s="1"/>
  <c r="R252" i="6" a="1"/>
  <c r="R252" i="6" s="1"/>
  <c r="S252" i="6" a="1"/>
  <c r="S252" i="6" s="1"/>
  <c r="T252" i="6" a="1"/>
  <c r="T252" i="6" s="1"/>
  <c r="U252" i="6" a="1"/>
  <c r="U252" i="6" s="1"/>
  <c r="Q253" i="6" a="1"/>
  <c r="Q253" i="6" s="1"/>
  <c r="R253" i="6" a="1"/>
  <c r="R253" i="6" s="1"/>
  <c r="S253" i="6" a="1"/>
  <c r="S253" i="6" s="1"/>
  <c r="T253" i="6" a="1"/>
  <c r="T253" i="6" s="1"/>
  <c r="U253" i="6" a="1"/>
  <c r="U253" i="6" s="1"/>
  <c r="Q254" i="6" a="1"/>
  <c r="Q254" i="6" s="1"/>
  <c r="R254" i="6" a="1"/>
  <c r="R254" i="6" s="1"/>
  <c r="S254" i="6" a="1"/>
  <c r="S254" i="6" s="1"/>
  <c r="T254" i="6" a="1"/>
  <c r="T254" i="6" s="1"/>
  <c r="U254" i="6" a="1"/>
  <c r="U254" i="6" s="1"/>
  <c r="Q255" i="6" a="1"/>
  <c r="Q255" i="6" s="1"/>
  <c r="R255" i="6" a="1"/>
  <c r="R255" i="6" s="1"/>
  <c r="S255" i="6" a="1"/>
  <c r="S255" i="6" s="1"/>
  <c r="T255" i="6" a="1"/>
  <c r="T255" i="6" s="1"/>
  <c r="U255" i="6" a="1"/>
  <c r="U255" i="6" s="1"/>
  <c r="Q256" i="6" a="1"/>
  <c r="Q256" i="6" s="1"/>
  <c r="R256" i="6" a="1"/>
  <c r="R256" i="6" s="1"/>
  <c r="S256" i="6" a="1"/>
  <c r="S256" i="6" s="1"/>
  <c r="T256" i="6" a="1"/>
  <c r="T256" i="6" s="1"/>
  <c r="U256" i="6" a="1"/>
  <c r="U256" i="6" s="1"/>
  <c r="Q257" i="6" a="1"/>
  <c r="Q257" i="6" s="1"/>
  <c r="R257" i="6" a="1"/>
  <c r="R257" i="6" s="1"/>
  <c r="S257" i="6" a="1"/>
  <c r="S257" i="6" s="1"/>
  <c r="T257" i="6" a="1"/>
  <c r="T257" i="6" s="1"/>
  <c r="U257" i="6" a="1"/>
  <c r="U257" i="6" s="1"/>
  <c r="Q258" i="6" a="1"/>
  <c r="Q258" i="6" s="1"/>
  <c r="R258" i="6" a="1"/>
  <c r="R258" i="6" s="1"/>
  <c r="S258" i="6" a="1"/>
  <c r="S258" i="6" s="1"/>
  <c r="T258" i="6" a="1"/>
  <c r="T258" i="6" s="1"/>
  <c r="U258" i="6" a="1"/>
  <c r="U258" i="6" s="1"/>
  <c r="Q259" i="6" a="1"/>
  <c r="Q259" i="6" s="1"/>
  <c r="R259" i="6" a="1"/>
  <c r="R259" i="6" s="1"/>
  <c r="S259" i="6" a="1"/>
  <c r="S259" i="6" s="1"/>
  <c r="T259" i="6" a="1"/>
  <c r="T259" i="6" s="1"/>
  <c r="U259" i="6" a="1"/>
  <c r="U259" i="6" s="1"/>
  <c r="Q260" i="6" a="1"/>
  <c r="Q260" i="6" s="1"/>
  <c r="R260" i="6" a="1"/>
  <c r="R260" i="6" s="1"/>
  <c r="S260" i="6" a="1"/>
  <c r="S260" i="6" s="1"/>
  <c r="T260" i="6" a="1"/>
  <c r="T260" i="6" s="1"/>
  <c r="U260" i="6" a="1"/>
  <c r="U260" i="6" s="1"/>
  <c r="Q261" i="6" a="1"/>
  <c r="Q261" i="6" s="1"/>
  <c r="R261" i="6" a="1"/>
  <c r="R261" i="6" s="1"/>
  <c r="S261" i="6" a="1"/>
  <c r="S261" i="6" s="1"/>
  <c r="T261" i="6" a="1"/>
  <c r="T261" i="6" s="1"/>
  <c r="U261" i="6" a="1"/>
  <c r="U261" i="6" s="1"/>
  <c r="Q262" i="6" a="1"/>
  <c r="Q262" i="6" s="1"/>
  <c r="R262" i="6" a="1"/>
  <c r="R262" i="6" s="1"/>
  <c r="S262" i="6" a="1"/>
  <c r="S262" i="6" s="1"/>
  <c r="T262" i="6" a="1"/>
  <c r="T262" i="6" s="1"/>
  <c r="U262" i="6" a="1"/>
  <c r="U262" i="6" s="1"/>
  <c r="Q263" i="6" a="1"/>
  <c r="Q263" i="6" s="1"/>
  <c r="R263" i="6" a="1"/>
  <c r="R263" i="6" s="1"/>
  <c r="S263" i="6" a="1"/>
  <c r="S263" i="6" s="1"/>
  <c r="T263" i="6" a="1"/>
  <c r="T263" i="6" s="1"/>
  <c r="U263" i="6" a="1"/>
  <c r="U263" i="6" s="1"/>
  <c r="Q264" i="6" a="1"/>
  <c r="Q264" i="6" s="1"/>
  <c r="R264" i="6" a="1"/>
  <c r="R264" i="6" s="1"/>
  <c r="S264" i="6" a="1"/>
  <c r="S264" i="6" s="1"/>
  <c r="T264" i="6" a="1"/>
  <c r="T264" i="6" s="1"/>
  <c r="U264" i="6" a="1"/>
  <c r="U264" i="6" s="1"/>
  <c r="Q265" i="6" a="1"/>
  <c r="Q265" i="6" s="1"/>
  <c r="R265" i="6" a="1"/>
  <c r="R265" i="6" s="1"/>
  <c r="S265" i="6" a="1"/>
  <c r="S265" i="6" s="1"/>
  <c r="T265" i="6" a="1"/>
  <c r="T265" i="6" s="1"/>
  <c r="U265" i="6" a="1"/>
  <c r="U265" i="6" s="1"/>
  <c r="Q266" i="6" a="1"/>
  <c r="Q266" i="6" s="1"/>
  <c r="R266" i="6" a="1"/>
  <c r="R266" i="6" s="1"/>
  <c r="S266" i="6" a="1"/>
  <c r="S266" i="6" s="1"/>
  <c r="T266" i="6" a="1"/>
  <c r="T266" i="6" s="1"/>
  <c r="U266" i="6" a="1"/>
  <c r="U266" i="6" s="1"/>
  <c r="Q267" i="6" a="1"/>
  <c r="Q267" i="6" s="1"/>
  <c r="R267" i="6" a="1"/>
  <c r="R267" i="6" s="1"/>
  <c r="S267" i="6" a="1"/>
  <c r="S267" i="6" s="1"/>
  <c r="T267" i="6" a="1"/>
  <c r="T267" i="6" s="1"/>
  <c r="U267" i="6" a="1"/>
  <c r="U267" i="6" s="1"/>
  <c r="Q268" i="6" a="1"/>
  <c r="Q268" i="6" s="1"/>
  <c r="R268" i="6" a="1"/>
  <c r="R268" i="6" s="1"/>
  <c r="S268" i="6" a="1"/>
  <c r="S268" i="6" s="1"/>
  <c r="T268" i="6" a="1"/>
  <c r="T268" i="6" s="1"/>
  <c r="U268" i="6" a="1"/>
  <c r="U268" i="6" s="1"/>
  <c r="Q269" i="6" a="1"/>
  <c r="Q269" i="6" s="1"/>
  <c r="R269" i="6" a="1"/>
  <c r="R269" i="6" s="1"/>
  <c r="S269" i="6" a="1"/>
  <c r="S269" i="6" s="1"/>
  <c r="T269" i="6" a="1"/>
  <c r="T269" i="6" s="1"/>
  <c r="U269" i="6" a="1"/>
  <c r="U269" i="6" s="1"/>
  <c r="Q270" i="6" a="1"/>
  <c r="Q270" i="6" s="1"/>
  <c r="R270" i="6" a="1"/>
  <c r="R270" i="6" s="1"/>
  <c r="S270" i="6" a="1"/>
  <c r="S270" i="6" s="1"/>
  <c r="T270" i="6" a="1"/>
  <c r="T270" i="6" s="1"/>
  <c r="U270" i="6" a="1"/>
  <c r="U270" i="6" s="1"/>
  <c r="Q271" i="6" a="1"/>
  <c r="Q271" i="6" s="1"/>
  <c r="R271" i="6" a="1"/>
  <c r="R271" i="6" s="1"/>
  <c r="S271" i="6" a="1"/>
  <c r="S271" i="6" s="1"/>
  <c r="T271" i="6" a="1"/>
  <c r="T271" i="6" s="1"/>
  <c r="U271" i="6" a="1"/>
  <c r="U271" i="6" s="1"/>
  <c r="Q272" i="6" a="1"/>
  <c r="Q272" i="6" s="1"/>
  <c r="R272" i="6" a="1"/>
  <c r="R272" i="6" s="1"/>
  <c r="S272" i="6" a="1"/>
  <c r="S272" i="6" s="1"/>
  <c r="T272" i="6" a="1"/>
  <c r="T272" i="6" s="1"/>
  <c r="U272" i="6" a="1"/>
  <c r="U272" i="6" s="1"/>
  <c r="Q273" i="6" a="1"/>
  <c r="Q273" i="6" s="1"/>
  <c r="R273" i="6" a="1"/>
  <c r="R273" i="6" s="1"/>
  <c r="S273" i="6" a="1"/>
  <c r="S273" i="6" s="1"/>
  <c r="T273" i="6" a="1"/>
  <c r="T273" i="6" s="1"/>
  <c r="U273" i="6" a="1"/>
  <c r="U273" i="6" s="1"/>
  <c r="Q274" i="6" a="1"/>
  <c r="Q274" i="6" s="1"/>
  <c r="R274" i="6" a="1"/>
  <c r="R274" i="6" s="1"/>
  <c r="S274" i="6" a="1"/>
  <c r="S274" i="6" s="1"/>
  <c r="T274" i="6" a="1"/>
  <c r="T274" i="6" s="1"/>
  <c r="U274" i="6" a="1"/>
  <c r="U274" i="6" s="1"/>
  <c r="Q275" i="6" a="1"/>
  <c r="Q275" i="6" s="1"/>
  <c r="R275" i="6" a="1"/>
  <c r="R275" i="6" s="1"/>
  <c r="S275" i="6" a="1"/>
  <c r="S275" i="6" s="1"/>
  <c r="T275" i="6" a="1"/>
  <c r="T275" i="6" s="1"/>
  <c r="U275" i="6" a="1"/>
  <c r="U275" i="6" s="1"/>
  <c r="Q276" i="6" a="1"/>
  <c r="Q276" i="6" s="1"/>
  <c r="R276" i="6" a="1"/>
  <c r="R276" i="6" s="1"/>
  <c r="S276" i="6" a="1"/>
  <c r="S276" i="6" s="1"/>
  <c r="T276" i="6" a="1"/>
  <c r="T276" i="6" s="1"/>
  <c r="U276" i="6" a="1"/>
  <c r="U276" i="6" s="1"/>
  <c r="Q277" i="6" a="1"/>
  <c r="Q277" i="6" s="1"/>
  <c r="R277" i="6" a="1"/>
  <c r="R277" i="6" s="1"/>
  <c r="S277" i="6" a="1"/>
  <c r="S277" i="6" s="1"/>
  <c r="T277" i="6" a="1"/>
  <c r="T277" i="6" s="1"/>
  <c r="U277" i="6" a="1"/>
  <c r="U277" i="6" s="1"/>
  <c r="Q278" i="6" a="1"/>
  <c r="Q278" i="6" s="1"/>
  <c r="R278" i="6" a="1"/>
  <c r="R278" i="6" s="1"/>
  <c r="S278" i="6" a="1"/>
  <c r="S278" i="6" s="1"/>
  <c r="T278" i="6" a="1"/>
  <c r="T278" i="6" s="1"/>
  <c r="U278" i="6" a="1"/>
  <c r="U278" i="6" s="1"/>
  <c r="Q279" i="6" a="1"/>
  <c r="Q279" i="6" s="1"/>
  <c r="R279" i="6" a="1"/>
  <c r="R279" i="6" s="1"/>
  <c r="S279" i="6" a="1"/>
  <c r="S279" i="6" s="1"/>
  <c r="T279" i="6" a="1"/>
  <c r="T279" i="6" s="1"/>
  <c r="U279" i="6" a="1"/>
  <c r="U279" i="6" s="1"/>
  <c r="Q280" i="6" a="1"/>
  <c r="Q280" i="6" s="1"/>
  <c r="R280" i="6" a="1"/>
  <c r="R280" i="6" s="1"/>
  <c r="S280" i="6" a="1"/>
  <c r="S280" i="6" s="1"/>
  <c r="T280" i="6" a="1"/>
  <c r="T280" i="6" s="1"/>
  <c r="U280" i="6" a="1"/>
  <c r="U280" i="6" s="1"/>
  <c r="Q281" i="6" a="1"/>
  <c r="Q281" i="6" s="1"/>
  <c r="R281" i="6" a="1"/>
  <c r="R281" i="6" s="1"/>
  <c r="S281" i="6" a="1"/>
  <c r="S281" i="6" s="1"/>
  <c r="T281" i="6" a="1"/>
  <c r="T281" i="6" s="1"/>
  <c r="U281" i="6" a="1"/>
  <c r="U281" i="6" s="1"/>
  <c r="Q282" i="6" a="1"/>
  <c r="Q282" i="6" s="1"/>
  <c r="R282" i="6" a="1"/>
  <c r="R282" i="6" s="1"/>
  <c r="S282" i="6" a="1"/>
  <c r="S282" i="6" s="1"/>
  <c r="T282" i="6" a="1"/>
  <c r="T282" i="6" s="1"/>
  <c r="U282" i="6" a="1"/>
  <c r="U282" i="6" s="1"/>
  <c r="Q283" i="6" a="1"/>
  <c r="Q283" i="6" s="1"/>
  <c r="R283" i="6" a="1"/>
  <c r="R283" i="6" s="1"/>
  <c r="S283" i="6" a="1"/>
  <c r="S283" i="6" s="1"/>
  <c r="T283" i="6" a="1"/>
  <c r="T283" i="6" s="1"/>
  <c r="U283" i="6" a="1"/>
  <c r="U283" i="6" s="1"/>
  <c r="Q284" i="6" a="1"/>
  <c r="Q284" i="6" s="1"/>
  <c r="R284" i="6" a="1"/>
  <c r="R284" i="6" s="1"/>
  <c r="S284" i="6" a="1"/>
  <c r="S284" i="6" s="1"/>
  <c r="T284" i="6" a="1"/>
  <c r="T284" i="6" s="1"/>
  <c r="U284" i="6" a="1"/>
  <c r="U284" i="6" s="1"/>
  <c r="Q285" i="6" a="1"/>
  <c r="Q285" i="6" s="1"/>
  <c r="R285" i="6" a="1"/>
  <c r="R285" i="6" s="1"/>
  <c r="S285" i="6" a="1"/>
  <c r="S285" i="6" s="1"/>
  <c r="T285" i="6" a="1"/>
  <c r="T285" i="6" s="1"/>
  <c r="U285" i="6" a="1"/>
  <c r="U285" i="6" s="1"/>
  <c r="Q286" i="6" a="1"/>
  <c r="Q286" i="6" s="1"/>
  <c r="R286" i="6" a="1"/>
  <c r="R286" i="6" s="1"/>
  <c r="S286" i="6" a="1"/>
  <c r="S286" i="6" s="1"/>
  <c r="T286" i="6" a="1"/>
  <c r="T286" i="6" s="1"/>
  <c r="U286" i="6" a="1"/>
  <c r="U286" i="6" s="1"/>
  <c r="Q287" i="6" a="1"/>
  <c r="Q287" i="6" s="1"/>
  <c r="R287" i="6" a="1"/>
  <c r="R287" i="6" s="1"/>
  <c r="S287" i="6" a="1"/>
  <c r="S287" i="6" s="1"/>
  <c r="T287" i="6" a="1"/>
  <c r="T287" i="6" s="1"/>
  <c r="U287" i="6" a="1"/>
  <c r="U287" i="6" s="1"/>
  <c r="Q288" i="6" a="1"/>
  <c r="Q288" i="6" s="1"/>
  <c r="R288" i="6" a="1"/>
  <c r="R288" i="6" s="1"/>
  <c r="S288" i="6" a="1"/>
  <c r="S288" i="6" s="1"/>
  <c r="T288" i="6" a="1"/>
  <c r="T288" i="6" s="1"/>
  <c r="U288" i="6" a="1"/>
  <c r="U288" i="6" s="1"/>
  <c r="Q289" i="6" a="1"/>
  <c r="Q289" i="6" s="1"/>
  <c r="R289" i="6" a="1"/>
  <c r="R289" i="6" s="1"/>
  <c r="S289" i="6" a="1"/>
  <c r="S289" i="6" s="1"/>
  <c r="T289" i="6" a="1"/>
  <c r="T289" i="6" s="1"/>
  <c r="U289" i="6" a="1"/>
  <c r="U289" i="6" s="1"/>
  <c r="Q290" i="6" a="1"/>
  <c r="Q290" i="6" s="1"/>
  <c r="R290" i="6" a="1"/>
  <c r="R290" i="6" s="1"/>
  <c r="S290" i="6" a="1"/>
  <c r="S290" i="6" s="1"/>
  <c r="T290" i="6" a="1"/>
  <c r="T290" i="6" s="1"/>
  <c r="U290" i="6" a="1"/>
  <c r="U290" i="6" s="1"/>
  <c r="Q291" i="6" a="1"/>
  <c r="Q291" i="6" s="1"/>
  <c r="R291" i="6" a="1"/>
  <c r="R291" i="6" s="1"/>
  <c r="S291" i="6" a="1"/>
  <c r="S291" i="6" s="1"/>
  <c r="T291" i="6" a="1"/>
  <c r="T291" i="6" s="1"/>
  <c r="U291" i="6" a="1"/>
  <c r="U291" i="6" s="1"/>
  <c r="Q292" i="6" a="1"/>
  <c r="Q292" i="6" s="1"/>
  <c r="R292" i="6" a="1"/>
  <c r="R292" i="6" s="1"/>
  <c r="S292" i="6" a="1"/>
  <c r="S292" i="6" s="1"/>
  <c r="T292" i="6" a="1"/>
  <c r="T292" i="6" s="1"/>
  <c r="U292" i="6" a="1"/>
  <c r="U292" i="6" s="1"/>
  <c r="Q293" i="6" a="1"/>
  <c r="Q293" i="6" s="1"/>
  <c r="R293" i="6" a="1"/>
  <c r="R293" i="6" s="1"/>
  <c r="S293" i="6" a="1"/>
  <c r="S293" i="6" s="1"/>
  <c r="T293" i="6" a="1"/>
  <c r="T293" i="6" s="1"/>
  <c r="U293" i="6" a="1"/>
  <c r="U293" i="6" s="1"/>
  <c r="Q294" i="6" a="1"/>
  <c r="Q294" i="6" s="1"/>
  <c r="R294" i="6" a="1"/>
  <c r="R294" i="6" s="1"/>
  <c r="S294" i="6" a="1"/>
  <c r="S294" i="6" s="1"/>
  <c r="T294" i="6" a="1"/>
  <c r="T294" i="6" s="1"/>
  <c r="U294" i="6" a="1"/>
  <c r="U294" i="6" s="1"/>
  <c r="Q295" i="6" a="1"/>
  <c r="Q295" i="6" s="1"/>
  <c r="R295" i="6" a="1"/>
  <c r="R295" i="6" s="1"/>
  <c r="S295" i="6" a="1"/>
  <c r="S295" i="6" s="1"/>
  <c r="T295" i="6" a="1"/>
  <c r="T295" i="6" s="1"/>
  <c r="U295" i="6" a="1"/>
  <c r="U295" i="6" s="1"/>
  <c r="Q296" i="6" a="1"/>
  <c r="Q296" i="6" s="1"/>
  <c r="R296" i="6" a="1"/>
  <c r="R296" i="6" s="1"/>
  <c r="S296" i="6" a="1"/>
  <c r="S296" i="6" s="1"/>
  <c r="T296" i="6" a="1"/>
  <c r="T296" i="6" s="1"/>
  <c r="U296" i="6" a="1"/>
  <c r="U296" i="6" s="1"/>
  <c r="Q297" i="6" a="1"/>
  <c r="Q297" i="6" s="1"/>
  <c r="R297" i="6" a="1"/>
  <c r="R297" i="6" s="1"/>
  <c r="S297" i="6" a="1"/>
  <c r="S297" i="6" s="1"/>
  <c r="T297" i="6" a="1"/>
  <c r="T297" i="6" s="1"/>
  <c r="U297" i="6" a="1"/>
  <c r="U297" i="6" s="1"/>
  <c r="Q298" i="6" a="1"/>
  <c r="Q298" i="6" s="1"/>
  <c r="R298" i="6" a="1"/>
  <c r="R298" i="6" s="1"/>
  <c r="S298" i="6" a="1"/>
  <c r="S298" i="6" s="1"/>
  <c r="T298" i="6" a="1"/>
  <c r="T298" i="6" s="1"/>
  <c r="U298" i="6" a="1"/>
  <c r="U298" i="6" s="1"/>
  <c r="Q299" i="6" a="1"/>
  <c r="Q299" i="6" s="1"/>
  <c r="R299" i="6" a="1"/>
  <c r="R299" i="6" s="1"/>
  <c r="S299" i="6" a="1"/>
  <c r="S299" i="6" s="1"/>
  <c r="T299" i="6" a="1"/>
  <c r="T299" i="6" s="1"/>
  <c r="U299" i="6" a="1"/>
  <c r="U299" i="6" s="1"/>
  <c r="Q300" i="6" a="1"/>
  <c r="Q300" i="6" s="1"/>
  <c r="R300" i="6" a="1"/>
  <c r="R300" i="6" s="1"/>
  <c r="S300" i="6" a="1"/>
  <c r="S300" i="6" s="1"/>
  <c r="T300" i="6" a="1"/>
  <c r="T300" i="6" s="1"/>
  <c r="U300" i="6" a="1"/>
  <c r="U300" i="6" s="1"/>
  <c r="Q301" i="6" a="1"/>
  <c r="Q301" i="6" s="1"/>
  <c r="R301" i="6" a="1"/>
  <c r="R301" i="6" s="1"/>
  <c r="S301" i="6" a="1"/>
  <c r="S301" i="6" s="1"/>
  <c r="T301" i="6" a="1"/>
  <c r="T301" i="6" s="1"/>
  <c r="U301" i="6" a="1"/>
  <c r="U301" i="6" s="1"/>
  <c r="Q302" i="6" a="1"/>
  <c r="Q302" i="6" s="1"/>
  <c r="R302" i="6" a="1"/>
  <c r="R302" i="6" s="1"/>
  <c r="S302" i="6" a="1"/>
  <c r="S302" i="6" s="1"/>
  <c r="T302" i="6" a="1"/>
  <c r="T302" i="6" s="1"/>
  <c r="U302" i="6" a="1"/>
  <c r="U302" i="6" s="1"/>
  <c r="Q303" i="6" a="1"/>
  <c r="Q303" i="6" s="1"/>
  <c r="R303" i="6" a="1"/>
  <c r="R303" i="6" s="1"/>
  <c r="S303" i="6" a="1"/>
  <c r="S303" i="6" s="1"/>
  <c r="T303" i="6" a="1"/>
  <c r="T303" i="6" s="1"/>
  <c r="U303" i="6" a="1"/>
  <c r="U303" i="6" s="1"/>
  <c r="Q304" i="6" a="1"/>
  <c r="Q304" i="6" s="1"/>
  <c r="R304" i="6" a="1"/>
  <c r="R304" i="6" s="1"/>
  <c r="S304" i="6" a="1"/>
  <c r="S304" i="6" s="1"/>
  <c r="T304" i="6" a="1"/>
  <c r="T304" i="6" s="1"/>
  <c r="U304" i="6" a="1"/>
  <c r="U304" i="6" s="1"/>
  <c r="Q305" i="6" a="1"/>
  <c r="Q305" i="6" s="1"/>
  <c r="R305" i="6" a="1"/>
  <c r="R305" i="6" s="1"/>
  <c r="S305" i="6" a="1"/>
  <c r="S305" i="6" s="1"/>
  <c r="T305" i="6" a="1"/>
  <c r="T305" i="6" s="1"/>
  <c r="U305" i="6" a="1"/>
  <c r="U305" i="6" s="1"/>
  <c r="Q306" i="6" a="1"/>
  <c r="Q306" i="6" s="1"/>
  <c r="R306" i="6" a="1"/>
  <c r="R306" i="6" s="1"/>
  <c r="S306" i="6" a="1"/>
  <c r="S306" i="6" s="1"/>
  <c r="T306" i="6" a="1"/>
  <c r="T306" i="6" s="1"/>
  <c r="U306" i="6" a="1"/>
  <c r="U306" i="6" s="1"/>
  <c r="Q307" i="6" a="1"/>
  <c r="Q307" i="6" s="1"/>
  <c r="R307" i="6" a="1"/>
  <c r="R307" i="6" s="1"/>
  <c r="S307" i="6" a="1"/>
  <c r="S307" i="6" s="1"/>
  <c r="T307" i="6" a="1"/>
  <c r="T307" i="6" s="1"/>
  <c r="U307" i="6" a="1"/>
  <c r="U307" i="6" s="1"/>
  <c r="Q308" i="6" a="1"/>
  <c r="Q308" i="6" s="1"/>
  <c r="R308" i="6" a="1"/>
  <c r="R308" i="6" s="1"/>
  <c r="S308" i="6" a="1"/>
  <c r="S308" i="6" s="1"/>
  <c r="T308" i="6" a="1"/>
  <c r="T308" i="6" s="1"/>
  <c r="U308" i="6" a="1"/>
  <c r="U308" i="6" s="1"/>
  <c r="Q309" i="6" a="1"/>
  <c r="Q309" i="6" s="1"/>
  <c r="R309" i="6" a="1"/>
  <c r="R309" i="6" s="1"/>
  <c r="S309" i="6" a="1"/>
  <c r="S309" i="6" s="1"/>
  <c r="T309" i="6" a="1"/>
  <c r="T309" i="6" s="1"/>
  <c r="U309" i="6" a="1"/>
  <c r="U309" i="6" s="1"/>
  <c r="Q310" i="6" a="1"/>
  <c r="Q310" i="6" s="1"/>
  <c r="R310" i="6" a="1"/>
  <c r="R310" i="6" s="1"/>
  <c r="S310" i="6" a="1"/>
  <c r="S310" i="6" s="1"/>
  <c r="T310" i="6" a="1"/>
  <c r="T310" i="6" s="1"/>
  <c r="U310" i="6" a="1"/>
  <c r="U310" i="6" s="1"/>
  <c r="Q311" i="6" a="1"/>
  <c r="Q311" i="6" s="1"/>
  <c r="R311" i="6" a="1"/>
  <c r="R311" i="6" s="1"/>
  <c r="S311" i="6" a="1"/>
  <c r="S311" i="6" s="1"/>
  <c r="T311" i="6" a="1"/>
  <c r="T311" i="6" s="1"/>
  <c r="U311" i="6" a="1"/>
  <c r="U311" i="6" s="1"/>
  <c r="Q312" i="6" a="1"/>
  <c r="Q312" i="6" s="1"/>
  <c r="R312" i="6" a="1"/>
  <c r="R312" i="6" s="1"/>
  <c r="S312" i="6" a="1"/>
  <c r="S312" i="6" s="1"/>
  <c r="T312" i="6" a="1"/>
  <c r="T312" i="6" s="1"/>
  <c r="U312" i="6" a="1"/>
  <c r="U312" i="6" s="1"/>
  <c r="Q313" i="6" a="1"/>
  <c r="Q313" i="6" s="1"/>
  <c r="R313" i="6" a="1"/>
  <c r="R313" i="6" s="1"/>
  <c r="S313" i="6" a="1"/>
  <c r="S313" i="6" s="1"/>
  <c r="T313" i="6" a="1"/>
  <c r="T313" i="6" s="1"/>
  <c r="U313" i="6" a="1"/>
  <c r="U313" i="6" s="1"/>
  <c r="Q314" i="6" a="1"/>
  <c r="Q314" i="6" s="1"/>
  <c r="R314" i="6" a="1"/>
  <c r="R314" i="6" s="1"/>
  <c r="S314" i="6" a="1"/>
  <c r="S314" i="6" s="1"/>
  <c r="T314" i="6" a="1"/>
  <c r="T314" i="6" s="1"/>
  <c r="U314" i="6" a="1"/>
  <c r="U314" i="6" s="1"/>
  <c r="Q315" i="6" a="1"/>
  <c r="Q315" i="6" s="1"/>
  <c r="R315" i="6" a="1"/>
  <c r="R315" i="6" s="1"/>
  <c r="S315" i="6" a="1"/>
  <c r="S315" i="6" s="1"/>
  <c r="T315" i="6" a="1"/>
  <c r="T315" i="6" s="1"/>
  <c r="U315" i="6" a="1"/>
  <c r="U315" i="6" s="1"/>
  <c r="Q316" i="6" a="1"/>
  <c r="Q316" i="6" s="1"/>
  <c r="R316" i="6" a="1"/>
  <c r="R316" i="6" s="1"/>
  <c r="S316" i="6" a="1"/>
  <c r="S316" i="6" s="1"/>
  <c r="T316" i="6" a="1"/>
  <c r="T316" i="6" s="1"/>
  <c r="U316" i="6" a="1"/>
  <c r="U316" i="6" s="1"/>
  <c r="Q317" i="6" a="1"/>
  <c r="Q317" i="6" s="1"/>
  <c r="R317" i="6" a="1"/>
  <c r="R317" i="6" s="1"/>
  <c r="S317" i="6" a="1"/>
  <c r="S317" i="6" s="1"/>
  <c r="T317" i="6" a="1"/>
  <c r="T317" i="6" s="1"/>
  <c r="U317" i="6" a="1"/>
  <c r="U317" i="6" s="1"/>
  <c r="Q318" i="6" a="1"/>
  <c r="Q318" i="6" s="1"/>
  <c r="R318" i="6" a="1"/>
  <c r="R318" i="6" s="1"/>
  <c r="S318" i="6" a="1"/>
  <c r="S318" i="6" s="1"/>
  <c r="T318" i="6" a="1"/>
  <c r="T318" i="6" s="1"/>
  <c r="U318" i="6" a="1"/>
  <c r="U318" i="6" s="1"/>
  <c r="Q319" i="6" a="1"/>
  <c r="Q319" i="6" s="1"/>
  <c r="R319" i="6" a="1"/>
  <c r="R319" i="6" s="1"/>
  <c r="S319" i="6" a="1"/>
  <c r="S319" i="6" s="1"/>
  <c r="T319" i="6" a="1"/>
  <c r="T319" i="6" s="1"/>
  <c r="U319" i="6" a="1"/>
  <c r="U319" i="6" s="1"/>
  <c r="Q320" i="6" a="1"/>
  <c r="Q320" i="6" s="1"/>
  <c r="R320" i="6" a="1"/>
  <c r="R320" i="6" s="1"/>
  <c r="S320" i="6" a="1"/>
  <c r="S320" i="6" s="1"/>
  <c r="T320" i="6" a="1"/>
  <c r="T320" i="6" s="1"/>
  <c r="U320" i="6" a="1"/>
  <c r="U320" i="6" s="1"/>
  <c r="Q321" i="6" a="1"/>
  <c r="Q321" i="6" s="1"/>
  <c r="R321" i="6" a="1"/>
  <c r="R321" i="6" s="1"/>
  <c r="S321" i="6" a="1"/>
  <c r="S321" i="6" s="1"/>
  <c r="T321" i="6" a="1"/>
  <c r="T321" i="6" s="1"/>
  <c r="U321" i="6" a="1"/>
  <c r="U321" i="6" s="1"/>
  <c r="Q322" i="6" a="1"/>
  <c r="Q322" i="6" s="1"/>
  <c r="R322" i="6" a="1"/>
  <c r="R322" i="6" s="1"/>
  <c r="S322" i="6" a="1"/>
  <c r="S322" i="6" s="1"/>
  <c r="T322" i="6" a="1"/>
  <c r="T322" i="6" s="1"/>
  <c r="U322" i="6" a="1"/>
  <c r="U322" i="6" s="1"/>
  <c r="Q323" i="6" a="1"/>
  <c r="Q323" i="6" s="1"/>
  <c r="R323" i="6" a="1"/>
  <c r="R323" i="6" s="1"/>
  <c r="S323" i="6" a="1"/>
  <c r="S323" i="6" s="1"/>
  <c r="T323" i="6" a="1"/>
  <c r="T323" i="6" s="1"/>
  <c r="U323" i="6" a="1"/>
  <c r="U323" i="6" s="1"/>
  <c r="Q324" i="6" a="1"/>
  <c r="Q324" i="6" s="1"/>
  <c r="R324" i="6" a="1"/>
  <c r="R324" i="6" s="1"/>
  <c r="S324" i="6" a="1"/>
  <c r="S324" i="6" s="1"/>
  <c r="T324" i="6" a="1"/>
  <c r="T324" i="6" s="1"/>
  <c r="U324" i="6" a="1"/>
  <c r="U324" i="6" s="1"/>
  <c r="Q325" i="6" a="1"/>
  <c r="Q325" i="6" s="1"/>
  <c r="R325" i="6" a="1"/>
  <c r="R325" i="6" s="1"/>
  <c r="S325" i="6" a="1"/>
  <c r="S325" i="6" s="1"/>
  <c r="T325" i="6" a="1"/>
  <c r="T325" i="6" s="1"/>
  <c r="U325" i="6" a="1"/>
  <c r="U325" i="6" s="1"/>
  <c r="Q326" i="6" a="1"/>
  <c r="Q326" i="6" s="1"/>
  <c r="R326" i="6" a="1"/>
  <c r="R326" i="6" s="1"/>
  <c r="S326" i="6" a="1"/>
  <c r="S326" i="6" s="1"/>
  <c r="T326" i="6" a="1"/>
  <c r="T326" i="6" s="1"/>
  <c r="U326" i="6" a="1"/>
  <c r="U326" i="6" s="1"/>
  <c r="Q327" i="6" a="1"/>
  <c r="Q327" i="6" s="1"/>
  <c r="R327" i="6" a="1"/>
  <c r="R327" i="6" s="1"/>
  <c r="S327" i="6" a="1"/>
  <c r="S327" i="6" s="1"/>
  <c r="T327" i="6" a="1"/>
  <c r="T327" i="6" s="1"/>
  <c r="U327" i="6" a="1"/>
  <c r="U327" i="6" s="1"/>
  <c r="Q328" i="6" a="1"/>
  <c r="Q328" i="6" s="1"/>
  <c r="R328" i="6" a="1"/>
  <c r="R328" i="6" s="1"/>
  <c r="S328" i="6" a="1"/>
  <c r="S328" i="6" s="1"/>
  <c r="T328" i="6" a="1"/>
  <c r="T328" i="6" s="1"/>
  <c r="U328" i="6" a="1"/>
  <c r="U328" i="6" s="1"/>
  <c r="Q329" i="6" a="1"/>
  <c r="Q329" i="6" s="1"/>
  <c r="R329" i="6" a="1"/>
  <c r="R329" i="6" s="1"/>
  <c r="S329" i="6" a="1"/>
  <c r="S329" i="6" s="1"/>
  <c r="T329" i="6" a="1"/>
  <c r="T329" i="6" s="1"/>
  <c r="U329" i="6" a="1"/>
  <c r="U329" i="6" s="1"/>
  <c r="Q330" i="6" a="1"/>
  <c r="Q330" i="6" s="1"/>
  <c r="R330" i="6" a="1"/>
  <c r="R330" i="6" s="1"/>
  <c r="S330" i="6" a="1"/>
  <c r="S330" i="6" s="1"/>
  <c r="T330" i="6" a="1"/>
  <c r="T330" i="6" s="1"/>
  <c r="U330" i="6" a="1"/>
  <c r="U330" i="6" s="1"/>
  <c r="Q331" i="6" a="1"/>
  <c r="Q331" i="6" s="1"/>
  <c r="R331" i="6" a="1"/>
  <c r="R331" i="6" s="1"/>
  <c r="S331" i="6" a="1"/>
  <c r="S331" i="6" s="1"/>
  <c r="T331" i="6" a="1"/>
  <c r="T331" i="6" s="1"/>
  <c r="U331" i="6" a="1"/>
  <c r="U331" i="6" s="1"/>
  <c r="Q332" i="6" a="1"/>
  <c r="Q332" i="6" s="1"/>
  <c r="R332" i="6" a="1"/>
  <c r="R332" i="6" s="1"/>
  <c r="S332" i="6" a="1"/>
  <c r="S332" i="6" s="1"/>
  <c r="T332" i="6" a="1"/>
  <c r="T332" i="6" s="1"/>
  <c r="U332" i="6" a="1"/>
  <c r="U332" i="6" s="1"/>
  <c r="Q333" i="6" a="1"/>
  <c r="Q333" i="6" s="1"/>
  <c r="R333" i="6" a="1"/>
  <c r="R333" i="6" s="1"/>
  <c r="S333" i="6" a="1"/>
  <c r="S333" i="6" s="1"/>
  <c r="T333" i="6" a="1"/>
  <c r="T333" i="6" s="1"/>
  <c r="U333" i="6" a="1"/>
  <c r="U333" i="6" s="1"/>
  <c r="Q334" i="6" a="1"/>
  <c r="Q334" i="6" s="1"/>
  <c r="R334" i="6" a="1"/>
  <c r="R334" i="6" s="1"/>
  <c r="S334" i="6" a="1"/>
  <c r="S334" i="6" s="1"/>
  <c r="T334" i="6" a="1"/>
  <c r="T334" i="6" s="1"/>
  <c r="U334" i="6" a="1"/>
  <c r="U334" i="6" s="1"/>
  <c r="Q335" i="6" a="1"/>
  <c r="Q335" i="6" s="1"/>
  <c r="R335" i="6" a="1"/>
  <c r="R335" i="6" s="1"/>
  <c r="S335" i="6" a="1"/>
  <c r="S335" i="6" s="1"/>
  <c r="T335" i="6" a="1"/>
  <c r="T335" i="6" s="1"/>
  <c r="U335" i="6" a="1"/>
  <c r="U335" i="6" s="1"/>
  <c r="Q336" i="6" a="1"/>
  <c r="Q336" i="6" s="1"/>
  <c r="R336" i="6" a="1"/>
  <c r="R336" i="6" s="1"/>
  <c r="S336" i="6" a="1"/>
  <c r="S336" i="6" s="1"/>
  <c r="T336" i="6" a="1"/>
  <c r="T336" i="6" s="1"/>
  <c r="U336" i="6" a="1"/>
  <c r="U336" i="6" s="1"/>
  <c r="Q337" i="6" a="1"/>
  <c r="Q337" i="6" s="1"/>
  <c r="R337" i="6" a="1"/>
  <c r="R337" i="6" s="1"/>
  <c r="S337" i="6" a="1"/>
  <c r="S337" i="6" s="1"/>
  <c r="T337" i="6" a="1"/>
  <c r="T337" i="6" s="1"/>
  <c r="U337" i="6" a="1"/>
  <c r="U337" i="6" s="1"/>
  <c r="Q338" i="6" a="1"/>
  <c r="Q338" i="6" s="1"/>
  <c r="R338" i="6" a="1"/>
  <c r="R338" i="6" s="1"/>
  <c r="S338" i="6" a="1"/>
  <c r="S338" i="6" s="1"/>
  <c r="T338" i="6" a="1"/>
  <c r="T338" i="6" s="1"/>
  <c r="U338" i="6" a="1"/>
  <c r="U338" i="6" s="1"/>
  <c r="Q339" i="6" a="1"/>
  <c r="Q339" i="6" s="1"/>
  <c r="R339" i="6" a="1"/>
  <c r="R339" i="6" s="1"/>
  <c r="S339" i="6" a="1"/>
  <c r="S339" i="6" s="1"/>
  <c r="T339" i="6" a="1"/>
  <c r="T339" i="6" s="1"/>
  <c r="U339" i="6" a="1"/>
  <c r="U339" i="6" s="1"/>
  <c r="Q340" i="6" a="1"/>
  <c r="Q340" i="6" s="1"/>
  <c r="R340" i="6" a="1"/>
  <c r="R340" i="6" s="1"/>
  <c r="S340" i="6" a="1"/>
  <c r="S340" i="6" s="1"/>
  <c r="T340" i="6" a="1"/>
  <c r="T340" i="6" s="1"/>
  <c r="U340" i="6" a="1"/>
  <c r="U340" i="6" s="1"/>
  <c r="Q341" i="6" a="1"/>
  <c r="Q341" i="6" s="1"/>
  <c r="R341" i="6" a="1"/>
  <c r="R341" i="6" s="1"/>
  <c r="S341" i="6" a="1"/>
  <c r="S341" i="6" s="1"/>
  <c r="T341" i="6" a="1"/>
  <c r="T341" i="6" s="1"/>
  <c r="U341" i="6" a="1"/>
  <c r="U341" i="6" s="1"/>
  <c r="Q342" i="6" a="1"/>
  <c r="Q342" i="6" s="1"/>
  <c r="R342" i="6" a="1"/>
  <c r="R342" i="6" s="1"/>
  <c r="S342" i="6" a="1"/>
  <c r="S342" i="6" s="1"/>
  <c r="T342" i="6" a="1"/>
  <c r="T342" i="6" s="1"/>
  <c r="U342" i="6" a="1"/>
  <c r="U342" i="6" s="1"/>
  <c r="Q343" i="6" a="1"/>
  <c r="Q343" i="6" s="1"/>
  <c r="R343" i="6" a="1"/>
  <c r="R343" i="6" s="1"/>
  <c r="S343" i="6" a="1"/>
  <c r="S343" i="6" s="1"/>
  <c r="T343" i="6" a="1"/>
  <c r="T343" i="6" s="1"/>
  <c r="U343" i="6" a="1"/>
  <c r="U343" i="6" s="1"/>
  <c r="Q344" i="6" a="1"/>
  <c r="Q344" i="6" s="1"/>
  <c r="R344" i="6" a="1"/>
  <c r="R344" i="6" s="1"/>
  <c r="S344" i="6" a="1"/>
  <c r="S344" i="6" s="1"/>
  <c r="T344" i="6" a="1"/>
  <c r="T344" i="6" s="1"/>
  <c r="U344" i="6" a="1"/>
  <c r="U344" i="6" s="1"/>
  <c r="Q345" i="6" a="1"/>
  <c r="Q345" i="6" s="1"/>
  <c r="R345" i="6" a="1"/>
  <c r="R345" i="6" s="1"/>
  <c r="S345" i="6" a="1"/>
  <c r="S345" i="6" s="1"/>
  <c r="T345" i="6" a="1"/>
  <c r="T345" i="6" s="1"/>
  <c r="U345" i="6" a="1"/>
  <c r="U345" i="6" s="1"/>
  <c r="Q346" i="6" a="1"/>
  <c r="Q346" i="6" s="1"/>
  <c r="R346" i="6" a="1"/>
  <c r="R346" i="6" s="1"/>
  <c r="S346" i="6" a="1"/>
  <c r="S346" i="6" s="1"/>
  <c r="T346" i="6" a="1"/>
  <c r="T346" i="6" s="1"/>
  <c r="U346" i="6" a="1"/>
  <c r="U346" i="6" s="1"/>
  <c r="Q347" i="6" a="1"/>
  <c r="Q347" i="6" s="1"/>
  <c r="R347" i="6" a="1"/>
  <c r="R347" i="6" s="1"/>
  <c r="S347" i="6" a="1"/>
  <c r="S347" i="6" s="1"/>
  <c r="T347" i="6" a="1"/>
  <c r="T347" i="6" s="1"/>
  <c r="U347" i="6" a="1"/>
  <c r="U347" i="6" s="1"/>
  <c r="Q348" i="6" a="1"/>
  <c r="Q348" i="6" s="1"/>
  <c r="R348" i="6" a="1"/>
  <c r="R348" i="6" s="1"/>
  <c r="S348" i="6" a="1"/>
  <c r="S348" i="6" s="1"/>
  <c r="T348" i="6" a="1"/>
  <c r="T348" i="6" s="1"/>
  <c r="U348" i="6" a="1"/>
  <c r="U348" i="6" s="1"/>
  <c r="Q349" i="6" a="1"/>
  <c r="Q349" i="6" s="1"/>
  <c r="R349" i="6" a="1"/>
  <c r="R349" i="6" s="1"/>
  <c r="S349" i="6" a="1"/>
  <c r="S349" i="6" s="1"/>
  <c r="T349" i="6" a="1"/>
  <c r="T349" i="6" s="1"/>
  <c r="U349" i="6" a="1"/>
  <c r="U349" i="6" s="1"/>
  <c r="Q350" i="6" a="1"/>
  <c r="Q350" i="6" s="1"/>
  <c r="R350" i="6" a="1"/>
  <c r="R350" i="6" s="1"/>
  <c r="S350" i="6" a="1"/>
  <c r="S350" i="6" s="1"/>
  <c r="T350" i="6" a="1"/>
  <c r="T350" i="6" s="1"/>
  <c r="U350" i="6" a="1"/>
  <c r="U350" i="6" s="1"/>
  <c r="Q351" i="6" a="1"/>
  <c r="Q351" i="6" s="1"/>
  <c r="R351" i="6" a="1"/>
  <c r="R351" i="6" s="1"/>
  <c r="S351" i="6" a="1"/>
  <c r="S351" i="6" s="1"/>
  <c r="T351" i="6" a="1"/>
  <c r="T351" i="6" s="1"/>
  <c r="U351" i="6" a="1"/>
  <c r="U351" i="6" s="1"/>
  <c r="Q352" i="6" a="1"/>
  <c r="Q352" i="6" s="1"/>
  <c r="R352" i="6" a="1"/>
  <c r="R352" i="6" s="1"/>
  <c r="S352" i="6" a="1"/>
  <c r="S352" i="6" s="1"/>
  <c r="T352" i="6" a="1"/>
  <c r="T352" i="6" s="1"/>
  <c r="U352" i="6" a="1"/>
  <c r="U352" i="6" s="1"/>
  <c r="Q353" i="6" a="1"/>
  <c r="Q353" i="6" s="1"/>
  <c r="R353" i="6" a="1"/>
  <c r="R353" i="6" s="1"/>
  <c r="S353" i="6" a="1"/>
  <c r="S353" i="6" s="1"/>
  <c r="T353" i="6" a="1"/>
  <c r="T353" i="6" s="1"/>
  <c r="U353" i="6" a="1"/>
  <c r="U353" i="6" s="1"/>
  <c r="Q354" i="6" a="1"/>
  <c r="Q354" i="6" s="1"/>
  <c r="R354" i="6" a="1"/>
  <c r="R354" i="6" s="1"/>
  <c r="S354" i="6" a="1"/>
  <c r="S354" i="6" s="1"/>
  <c r="T354" i="6" a="1"/>
  <c r="T354" i="6" s="1"/>
  <c r="U354" i="6" a="1"/>
  <c r="U354" i="6" s="1"/>
  <c r="Q355" i="6" a="1"/>
  <c r="Q355" i="6" s="1"/>
  <c r="R355" i="6" a="1"/>
  <c r="R355" i="6" s="1"/>
  <c r="S355" i="6" a="1"/>
  <c r="S355" i="6" s="1"/>
  <c r="T355" i="6" a="1"/>
  <c r="T355" i="6" s="1"/>
  <c r="U355" i="6" a="1"/>
  <c r="U355" i="6" s="1"/>
  <c r="Q356" i="6" a="1"/>
  <c r="Q356" i="6" s="1"/>
  <c r="R356" i="6" a="1"/>
  <c r="R356" i="6" s="1"/>
  <c r="S356" i="6" a="1"/>
  <c r="S356" i="6" s="1"/>
  <c r="T356" i="6" a="1"/>
  <c r="T356" i="6" s="1"/>
  <c r="U356" i="6" a="1"/>
  <c r="U356" i="6" s="1"/>
  <c r="Q357" i="6" a="1"/>
  <c r="Q357" i="6" s="1"/>
  <c r="R357" i="6" a="1"/>
  <c r="R357" i="6" s="1"/>
  <c r="S357" i="6" a="1"/>
  <c r="S357" i="6" s="1"/>
  <c r="T357" i="6" a="1"/>
  <c r="T357" i="6" s="1"/>
  <c r="U357" i="6" a="1"/>
  <c r="U357" i="6" s="1"/>
  <c r="Q358" i="6" a="1"/>
  <c r="Q358" i="6" s="1"/>
  <c r="R358" i="6" a="1"/>
  <c r="R358" i="6" s="1"/>
  <c r="S358" i="6" a="1"/>
  <c r="S358" i="6" s="1"/>
  <c r="T358" i="6" a="1"/>
  <c r="T358" i="6" s="1"/>
  <c r="U358" i="6" a="1"/>
  <c r="U358" i="6" s="1"/>
  <c r="Q359" i="6" a="1"/>
  <c r="Q359" i="6" s="1"/>
  <c r="R359" i="6" a="1"/>
  <c r="R359" i="6" s="1"/>
  <c r="S359" i="6" a="1"/>
  <c r="S359" i="6" s="1"/>
  <c r="T359" i="6" a="1"/>
  <c r="T359" i="6" s="1"/>
  <c r="U359" i="6" a="1"/>
  <c r="U359" i="6" s="1"/>
  <c r="Q360" i="6" a="1"/>
  <c r="Q360" i="6" s="1"/>
  <c r="R360" i="6" a="1"/>
  <c r="R360" i="6" s="1"/>
  <c r="S360" i="6" a="1"/>
  <c r="S360" i="6" s="1"/>
  <c r="T360" i="6" a="1"/>
  <c r="T360" i="6" s="1"/>
  <c r="U360" i="6" a="1"/>
  <c r="U360" i="6" s="1"/>
  <c r="Q361" i="6" a="1"/>
  <c r="Q361" i="6" s="1"/>
  <c r="R361" i="6" a="1"/>
  <c r="R361" i="6" s="1"/>
  <c r="S361" i="6" a="1"/>
  <c r="S361" i="6" s="1"/>
  <c r="T361" i="6" a="1"/>
  <c r="T361" i="6" s="1"/>
  <c r="U361" i="6" a="1"/>
  <c r="U361" i="6" s="1"/>
  <c r="Q362" i="6" a="1"/>
  <c r="Q362" i="6" s="1"/>
  <c r="R362" i="6" a="1"/>
  <c r="R362" i="6" s="1"/>
  <c r="S362" i="6" a="1"/>
  <c r="S362" i="6" s="1"/>
  <c r="T362" i="6" a="1"/>
  <c r="T362" i="6" s="1"/>
  <c r="U362" i="6" a="1"/>
  <c r="U362" i="6" s="1"/>
  <c r="Q363" i="6" a="1"/>
  <c r="Q363" i="6" s="1"/>
  <c r="R363" i="6" a="1"/>
  <c r="R363" i="6" s="1"/>
  <c r="S363" i="6" a="1"/>
  <c r="S363" i="6" s="1"/>
  <c r="T363" i="6" a="1"/>
  <c r="T363" i="6" s="1"/>
  <c r="U363" i="6" a="1"/>
  <c r="U363" i="6" s="1"/>
  <c r="Q364" i="6" a="1"/>
  <c r="Q364" i="6" s="1"/>
  <c r="R364" i="6" a="1"/>
  <c r="R364" i="6" s="1"/>
  <c r="S364" i="6" a="1"/>
  <c r="S364" i="6" s="1"/>
  <c r="T364" i="6" a="1"/>
  <c r="T364" i="6" s="1"/>
  <c r="U364" i="6" a="1"/>
  <c r="U364" i="6" s="1"/>
  <c r="Q365" i="6" a="1"/>
  <c r="Q365" i="6" s="1"/>
  <c r="R365" i="6" a="1"/>
  <c r="R365" i="6" s="1"/>
  <c r="S365" i="6" a="1"/>
  <c r="S365" i="6" s="1"/>
  <c r="T365" i="6" a="1"/>
  <c r="T365" i="6" s="1"/>
  <c r="U365" i="6" a="1"/>
  <c r="U365" i="6" s="1"/>
  <c r="Q366" i="6" a="1"/>
  <c r="Q366" i="6" s="1"/>
  <c r="R366" i="6" a="1"/>
  <c r="R366" i="6" s="1"/>
  <c r="S366" i="6" a="1"/>
  <c r="S366" i="6" s="1"/>
  <c r="T366" i="6" a="1"/>
  <c r="T366" i="6" s="1"/>
  <c r="U366" i="6" a="1"/>
  <c r="U366" i="6" s="1"/>
  <c r="Q367" i="6" a="1"/>
  <c r="Q367" i="6" s="1"/>
  <c r="R367" i="6" a="1"/>
  <c r="R367" i="6" s="1"/>
  <c r="S367" i="6" a="1"/>
  <c r="S367" i="6" s="1"/>
  <c r="T367" i="6" a="1"/>
  <c r="T367" i="6" s="1"/>
  <c r="U367" i="6" a="1"/>
  <c r="U367" i="6" s="1"/>
  <c r="Q368" i="6" a="1"/>
  <c r="Q368" i="6" s="1"/>
  <c r="R368" i="6" a="1"/>
  <c r="R368" i="6" s="1"/>
  <c r="S368" i="6" a="1"/>
  <c r="S368" i="6" s="1"/>
  <c r="T368" i="6" a="1"/>
  <c r="T368" i="6" s="1"/>
  <c r="U368" i="6" a="1"/>
  <c r="U368" i="6" s="1"/>
  <c r="Q369" i="6" a="1"/>
  <c r="Q369" i="6" s="1"/>
  <c r="R369" i="6" a="1"/>
  <c r="R369" i="6" s="1"/>
  <c r="S369" i="6" a="1"/>
  <c r="S369" i="6" s="1"/>
  <c r="T369" i="6" a="1"/>
  <c r="T369" i="6" s="1"/>
  <c r="U369" i="6" a="1"/>
  <c r="U369" i="6" s="1"/>
  <c r="Q370" i="6" a="1"/>
  <c r="Q370" i="6" s="1"/>
  <c r="R370" i="6" a="1"/>
  <c r="R370" i="6" s="1"/>
  <c r="S370" i="6" a="1"/>
  <c r="S370" i="6" s="1"/>
  <c r="T370" i="6" a="1"/>
  <c r="T370" i="6" s="1"/>
  <c r="U370" i="6" a="1"/>
  <c r="U370" i="6" s="1"/>
  <c r="Q371" i="6" a="1"/>
  <c r="Q371" i="6" s="1"/>
  <c r="R371" i="6" a="1"/>
  <c r="R371" i="6" s="1"/>
  <c r="S371" i="6" a="1"/>
  <c r="S371" i="6" s="1"/>
  <c r="T371" i="6" a="1"/>
  <c r="T371" i="6" s="1"/>
  <c r="U371" i="6" a="1"/>
  <c r="U371" i="6" s="1"/>
  <c r="Q372" i="6" a="1"/>
  <c r="Q372" i="6" s="1"/>
  <c r="R372" i="6" a="1"/>
  <c r="R372" i="6" s="1"/>
  <c r="S372" i="6" a="1"/>
  <c r="S372" i="6" s="1"/>
  <c r="T372" i="6" a="1"/>
  <c r="T372" i="6" s="1"/>
  <c r="U372" i="6" a="1"/>
  <c r="U372" i="6" s="1"/>
  <c r="Q373" i="6" a="1"/>
  <c r="Q373" i="6" s="1"/>
  <c r="R373" i="6" a="1"/>
  <c r="R373" i="6" s="1"/>
  <c r="S373" i="6" a="1"/>
  <c r="S373" i="6" s="1"/>
  <c r="T373" i="6" a="1"/>
  <c r="T373" i="6" s="1"/>
  <c r="U373" i="6" a="1"/>
  <c r="U373" i="6" s="1"/>
  <c r="Q374" i="6" a="1"/>
  <c r="Q374" i="6" s="1"/>
  <c r="R374" i="6" a="1"/>
  <c r="R374" i="6" s="1"/>
  <c r="S374" i="6" a="1"/>
  <c r="S374" i="6" s="1"/>
  <c r="T374" i="6" a="1"/>
  <c r="T374" i="6" s="1"/>
  <c r="U374" i="6" a="1"/>
  <c r="U374" i="6" s="1"/>
  <c r="Q375" i="6" a="1"/>
  <c r="Q375" i="6" s="1"/>
  <c r="R375" i="6" a="1"/>
  <c r="R375" i="6" s="1"/>
  <c r="S375" i="6" a="1"/>
  <c r="S375" i="6" s="1"/>
  <c r="T375" i="6" a="1"/>
  <c r="T375" i="6" s="1"/>
  <c r="U375" i="6" a="1"/>
  <c r="U375" i="6" s="1"/>
  <c r="Q376" i="6" a="1"/>
  <c r="Q376" i="6" s="1"/>
  <c r="R376" i="6" a="1"/>
  <c r="R376" i="6" s="1"/>
  <c r="S376" i="6" a="1"/>
  <c r="S376" i="6" s="1"/>
  <c r="T376" i="6" a="1"/>
  <c r="T376" i="6" s="1"/>
  <c r="U376" i="6" a="1"/>
  <c r="U376" i="6" s="1"/>
  <c r="Q377" i="6" a="1"/>
  <c r="Q377" i="6" s="1"/>
  <c r="R377" i="6" a="1"/>
  <c r="R377" i="6" s="1"/>
  <c r="S377" i="6" a="1"/>
  <c r="S377" i="6" s="1"/>
  <c r="T377" i="6" a="1"/>
  <c r="T377" i="6" s="1"/>
  <c r="U377" i="6" a="1"/>
  <c r="U377" i="6" s="1"/>
  <c r="Q378" i="6" a="1"/>
  <c r="Q378" i="6" s="1"/>
  <c r="R378" i="6" a="1"/>
  <c r="R378" i="6" s="1"/>
  <c r="S378" i="6" a="1"/>
  <c r="S378" i="6" s="1"/>
  <c r="T378" i="6" a="1"/>
  <c r="T378" i="6" s="1"/>
  <c r="U378" i="6" a="1"/>
  <c r="U378" i="6" s="1"/>
  <c r="Q379" i="6" a="1"/>
  <c r="Q379" i="6" s="1"/>
  <c r="R379" i="6" a="1"/>
  <c r="R379" i="6" s="1"/>
  <c r="S379" i="6" a="1"/>
  <c r="S379" i="6" s="1"/>
  <c r="T379" i="6" a="1"/>
  <c r="T379" i="6" s="1"/>
  <c r="U379" i="6" a="1"/>
  <c r="U379" i="6" s="1"/>
  <c r="Q380" i="6" a="1"/>
  <c r="Q380" i="6" s="1"/>
  <c r="R380" i="6" a="1"/>
  <c r="R380" i="6" s="1"/>
  <c r="S380" i="6" a="1"/>
  <c r="S380" i="6" s="1"/>
  <c r="T380" i="6" a="1"/>
  <c r="T380" i="6" s="1"/>
  <c r="U380" i="6" a="1"/>
  <c r="U380" i="6" s="1"/>
  <c r="Q381" i="6" a="1"/>
  <c r="Q381" i="6" s="1"/>
  <c r="R381" i="6" a="1"/>
  <c r="R381" i="6" s="1"/>
  <c r="S381" i="6" a="1"/>
  <c r="S381" i="6" s="1"/>
  <c r="T381" i="6" a="1"/>
  <c r="T381" i="6" s="1"/>
  <c r="U381" i="6" a="1"/>
  <c r="U381" i="6" s="1"/>
  <c r="Q382" i="6" a="1"/>
  <c r="Q382" i="6" s="1"/>
  <c r="R382" i="6" a="1"/>
  <c r="R382" i="6" s="1"/>
  <c r="S382" i="6" a="1"/>
  <c r="S382" i="6" s="1"/>
  <c r="T382" i="6" a="1"/>
  <c r="T382" i="6" s="1"/>
  <c r="U382" i="6" a="1"/>
  <c r="U382" i="6" s="1"/>
  <c r="Q383" i="6" a="1"/>
  <c r="Q383" i="6" s="1"/>
  <c r="R383" i="6" a="1"/>
  <c r="R383" i="6" s="1"/>
  <c r="S383" i="6" a="1"/>
  <c r="S383" i="6" s="1"/>
  <c r="T383" i="6" a="1"/>
  <c r="T383" i="6" s="1"/>
  <c r="U383" i="6" a="1"/>
  <c r="U383" i="6" s="1"/>
  <c r="Q384" i="6" a="1"/>
  <c r="Q384" i="6" s="1"/>
  <c r="R384" i="6" a="1"/>
  <c r="R384" i="6" s="1"/>
  <c r="S384" i="6" a="1"/>
  <c r="S384" i="6" s="1"/>
  <c r="T384" i="6" a="1"/>
  <c r="T384" i="6" s="1"/>
  <c r="U384" i="6" a="1"/>
  <c r="U384" i="6" s="1"/>
  <c r="Q385" i="6" a="1"/>
  <c r="Q385" i="6" s="1"/>
  <c r="R385" i="6" a="1"/>
  <c r="R385" i="6" s="1"/>
  <c r="S385" i="6" a="1"/>
  <c r="S385" i="6" s="1"/>
  <c r="T385" i="6" a="1"/>
  <c r="T385" i="6" s="1"/>
  <c r="U385" i="6" a="1"/>
  <c r="U385" i="6" s="1"/>
  <c r="Q386" i="6" a="1"/>
  <c r="Q386" i="6" s="1"/>
  <c r="R386" i="6" a="1"/>
  <c r="R386" i="6" s="1"/>
  <c r="S386" i="6" a="1"/>
  <c r="S386" i="6" s="1"/>
  <c r="T386" i="6" a="1"/>
  <c r="T386" i="6" s="1"/>
  <c r="U386" i="6" a="1"/>
  <c r="U386" i="6" s="1"/>
  <c r="Q387" i="6" a="1"/>
  <c r="Q387" i="6" s="1"/>
  <c r="R387" i="6" a="1"/>
  <c r="R387" i="6" s="1"/>
  <c r="S387" i="6" a="1"/>
  <c r="S387" i="6" s="1"/>
  <c r="T387" i="6" a="1"/>
  <c r="T387" i="6" s="1"/>
  <c r="U387" i="6" a="1"/>
  <c r="U387" i="6" s="1"/>
  <c r="Q388" i="6" a="1"/>
  <c r="Q388" i="6" s="1"/>
  <c r="R388" i="6" a="1"/>
  <c r="R388" i="6" s="1"/>
  <c r="S388" i="6" a="1"/>
  <c r="S388" i="6" s="1"/>
  <c r="T388" i="6" a="1"/>
  <c r="T388" i="6" s="1"/>
  <c r="U388" i="6" a="1"/>
  <c r="U388" i="6" s="1"/>
  <c r="Q389" i="6" a="1"/>
  <c r="Q389" i="6" s="1"/>
  <c r="R389" i="6" a="1"/>
  <c r="R389" i="6" s="1"/>
  <c r="S389" i="6" a="1"/>
  <c r="S389" i="6" s="1"/>
  <c r="T389" i="6" a="1"/>
  <c r="T389" i="6" s="1"/>
  <c r="U389" i="6" a="1"/>
  <c r="U389" i="6" s="1"/>
  <c r="Q390" i="6" a="1"/>
  <c r="Q390" i="6" s="1"/>
  <c r="R390" i="6" a="1"/>
  <c r="R390" i="6" s="1"/>
  <c r="S390" i="6" a="1"/>
  <c r="S390" i="6" s="1"/>
  <c r="T390" i="6" a="1"/>
  <c r="T390" i="6" s="1"/>
  <c r="U390" i="6" a="1"/>
  <c r="U390" i="6" s="1"/>
  <c r="Q391" i="6" a="1"/>
  <c r="Q391" i="6" s="1"/>
  <c r="R391" i="6" a="1"/>
  <c r="R391" i="6" s="1"/>
  <c r="S391" i="6" a="1"/>
  <c r="S391" i="6" s="1"/>
  <c r="T391" i="6" a="1"/>
  <c r="T391" i="6" s="1"/>
  <c r="U391" i="6" a="1"/>
  <c r="U391" i="6" s="1"/>
  <c r="Q392" i="6" a="1"/>
  <c r="Q392" i="6" s="1"/>
  <c r="R392" i="6" a="1"/>
  <c r="R392" i="6" s="1"/>
  <c r="S392" i="6" a="1"/>
  <c r="S392" i="6" s="1"/>
  <c r="T392" i="6" a="1"/>
  <c r="T392" i="6" s="1"/>
  <c r="U392" i="6" a="1"/>
  <c r="U392" i="6" s="1"/>
  <c r="Q393" i="6" a="1"/>
  <c r="Q393" i="6" s="1"/>
  <c r="R393" i="6" a="1"/>
  <c r="R393" i="6" s="1"/>
  <c r="S393" i="6" a="1"/>
  <c r="S393" i="6" s="1"/>
  <c r="T393" i="6" a="1"/>
  <c r="T393" i="6" s="1"/>
  <c r="U393" i="6" a="1"/>
  <c r="U393" i="6" s="1"/>
  <c r="Q394" i="6" a="1"/>
  <c r="Q394" i="6" s="1"/>
  <c r="R394" i="6" a="1"/>
  <c r="R394" i="6" s="1"/>
  <c r="S394" i="6" a="1"/>
  <c r="S394" i="6" s="1"/>
  <c r="T394" i="6" a="1"/>
  <c r="T394" i="6" s="1"/>
  <c r="U394" i="6" a="1"/>
  <c r="U394" i="6" s="1"/>
  <c r="Q395" i="6" a="1"/>
  <c r="Q395" i="6" s="1"/>
  <c r="R395" i="6" a="1"/>
  <c r="R395" i="6" s="1"/>
  <c r="S395" i="6" a="1"/>
  <c r="S395" i="6" s="1"/>
  <c r="T395" i="6" a="1"/>
  <c r="T395" i="6" s="1"/>
  <c r="U395" i="6" a="1"/>
  <c r="U395" i="6" s="1"/>
  <c r="Q396" i="6" a="1"/>
  <c r="Q396" i="6" s="1"/>
  <c r="R396" i="6" a="1"/>
  <c r="R396" i="6" s="1"/>
  <c r="S396" i="6" a="1"/>
  <c r="S396" i="6" s="1"/>
  <c r="T396" i="6" a="1"/>
  <c r="T396" i="6" s="1"/>
  <c r="U396" i="6" a="1"/>
  <c r="U396" i="6" s="1"/>
  <c r="Q397" i="6" a="1"/>
  <c r="Q397" i="6" s="1"/>
  <c r="R397" i="6" a="1"/>
  <c r="R397" i="6" s="1"/>
  <c r="S397" i="6" a="1"/>
  <c r="S397" i="6" s="1"/>
  <c r="T397" i="6" a="1"/>
  <c r="T397" i="6" s="1"/>
  <c r="U397" i="6" a="1"/>
  <c r="U397" i="6" s="1"/>
  <c r="Q398" i="6" a="1"/>
  <c r="Q398" i="6" s="1"/>
  <c r="R398" i="6" a="1"/>
  <c r="R398" i="6" s="1"/>
  <c r="S398" i="6" a="1"/>
  <c r="S398" i="6" s="1"/>
  <c r="T398" i="6" a="1"/>
  <c r="T398" i="6" s="1"/>
  <c r="U398" i="6" a="1"/>
  <c r="U398" i="6" s="1"/>
  <c r="Q399" i="6" a="1"/>
  <c r="Q399" i="6" s="1"/>
  <c r="R399" i="6" a="1"/>
  <c r="R399" i="6" s="1"/>
  <c r="S399" i="6" a="1"/>
  <c r="S399" i="6" s="1"/>
  <c r="T399" i="6" a="1"/>
  <c r="T399" i="6" s="1"/>
  <c r="U399" i="6" a="1"/>
  <c r="U399" i="6" s="1"/>
  <c r="Q400" i="6" a="1"/>
  <c r="Q400" i="6" s="1"/>
  <c r="R400" i="6" a="1"/>
  <c r="R400" i="6" s="1"/>
  <c r="S400" i="6" a="1"/>
  <c r="S400" i="6" s="1"/>
  <c r="T400" i="6" a="1"/>
  <c r="T400" i="6" s="1"/>
  <c r="U400" i="6" a="1"/>
  <c r="U400" i="6" s="1"/>
  <c r="Q401" i="6" a="1"/>
  <c r="Q401" i="6" s="1"/>
  <c r="R401" i="6" a="1"/>
  <c r="R401" i="6" s="1"/>
  <c r="S401" i="6" a="1"/>
  <c r="S401" i="6" s="1"/>
  <c r="T401" i="6" a="1"/>
  <c r="T401" i="6" s="1"/>
  <c r="U401" i="6" a="1"/>
  <c r="U401" i="6" s="1"/>
  <c r="Q402" i="6" a="1"/>
  <c r="Q402" i="6" s="1"/>
  <c r="R402" i="6" a="1"/>
  <c r="R402" i="6" s="1"/>
  <c r="S402" i="6" a="1"/>
  <c r="S402" i="6" s="1"/>
  <c r="T402" i="6" a="1"/>
  <c r="T402" i="6" s="1"/>
  <c r="U402" i="6" a="1"/>
  <c r="U402" i="6" s="1"/>
  <c r="Q403" i="6" a="1"/>
  <c r="Q403" i="6" s="1"/>
  <c r="R403" i="6" a="1"/>
  <c r="R403" i="6" s="1"/>
  <c r="S403" i="6" a="1"/>
  <c r="S403" i="6" s="1"/>
  <c r="T403" i="6" a="1"/>
  <c r="T403" i="6" s="1"/>
  <c r="U403" i="6" a="1"/>
  <c r="U403" i="6" s="1"/>
  <c r="Q404" i="6" a="1"/>
  <c r="Q404" i="6" s="1"/>
  <c r="R404" i="6" a="1"/>
  <c r="R404" i="6" s="1"/>
  <c r="S404" i="6" a="1"/>
  <c r="S404" i="6" s="1"/>
  <c r="T404" i="6" a="1"/>
  <c r="T404" i="6" s="1"/>
  <c r="U404" i="6" a="1"/>
  <c r="U404" i="6" s="1"/>
  <c r="Q405" i="6" a="1"/>
  <c r="Q405" i="6" s="1"/>
  <c r="R405" i="6" a="1"/>
  <c r="R405" i="6" s="1"/>
  <c r="S405" i="6" a="1"/>
  <c r="S405" i="6" s="1"/>
  <c r="T405" i="6" a="1"/>
  <c r="T405" i="6" s="1"/>
  <c r="U405" i="6" a="1"/>
  <c r="U405" i="6" s="1"/>
  <c r="Q406" i="6" a="1"/>
  <c r="Q406" i="6" s="1"/>
  <c r="R406" i="6" a="1"/>
  <c r="R406" i="6" s="1"/>
  <c r="S406" i="6" a="1"/>
  <c r="S406" i="6" s="1"/>
  <c r="T406" i="6" a="1"/>
  <c r="T406" i="6" s="1"/>
  <c r="U406" i="6" a="1"/>
  <c r="U406" i="6" s="1"/>
  <c r="Q407" i="6" a="1"/>
  <c r="Q407" i="6" s="1"/>
  <c r="R407" i="6" a="1"/>
  <c r="R407" i="6" s="1"/>
  <c r="S407" i="6" a="1"/>
  <c r="S407" i="6" s="1"/>
  <c r="T407" i="6" a="1"/>
  <c r="T407" i="6" s="1"/>
  <c r="U407" i="6" a="1"/>
  <c r="U407" i="6" s="1"/>
  <c r="Q408" i="6" a="1"/>
  <c r="Q408" i="6" s="1"/>
  <c r="R408" i="6" a="1"/>
  <c r="R408" i="6" s="1"/>
  <c r="S408" i="6" a="1"/>
  <c r="S408" i="6" s="1"/>
  <c r="T408" i="6" a="1"/>
  <c r="T408" i="6" s="1"/>
  <c r="U408" i="6" a="1"/>
  <c r="U408" i="6" s="1"/>
  <c r="Q409" i="6" a="1"/>
  <c r="Q409" i="6" s="1"/>
  <c r="R409" i="6" a="1"/>
  <c r="R409" i="6" s="1"/>
  <c r="S409" i="6" a="1"/>
  <c r="S409" i="6" s="1"/>
  <c r="T409" i="6" a="1"/>
  <c r="T409" i="6" s="1"/>
  <c r="U409" i="6" a="1"/>
  <c r="U409" i="6" s="1"/>
  <c r="Q410" i="6" a="1"/>
  <c r="Q410" i="6" s="1"/>
  <c r="R410" i="6" a="1"/>
  <c r="R410" i="6" s="1"/>
  <c r="S410" i="6" a="1"/>
  <c r="S410" i="6" s="1"/>
  <c r="T410" i="6" a="1"/>
  <c r="T410" i="6" s="1"/>
  <c r="U410" i="6" a="1"/>
  <c r="U410" i="6" s="1"/>
  <c r="Q411" i="6" a="1"/>
  <c r="Q411" i="6" s="1"/>
  <c r="R411" i="6" a="1"/>
  <c r="R411" i="6" s="1"/>
  <c r="S411" i="6" a="1"/>
  <c r="S411" i="6" s="1"/>
  <c r="T411" i="6" a="1"/>
  <c r="T411" i="6" s="1"/>
  <c r="U411" i="6" a="1"/>
  <c r="U411" i="6" s="1"/>
  <c r="Q412" i="6" a="1"/>
  <c r="Q412" i="6" s="1"/>
  <c r="R412" i="6" a="1"/>
  <c r="R412" i="6" s="1"/>
  <c r="S412" i="6" a="1"/>
  <c r="S412" i="6" s="1"/>
  <c r="T412" i="6" a="1"/>
  <c r="T412" i="6" s="1"/>
  <c r="U412" i="6" a="1"/>
  <c r="U412" i="6" s="1"/>
  <c r="Q413" i="6" a="1"/>
  <c r="Q413" i="6" s="1"/>
  <c r="R413" i="6" a="1"/>
  <c r="R413" i="6" s="1"/>
  <c r="S413" i="6" a="1"/>
  <c r="S413" i="6" s="1"/>
  <c r="T413" i="6" a="1"/>
  <c r="T413" i="6" s="1"/>
  <c r="U413" i="6" a="1"/>
  <c r="U413" i="6" s="1"/>
  <c r="Q414" i="6" a="1"/>
  <c r="Q414" i="6" s="1"/>
  <c r="R414" i="6" a="1"/>
  <c r="R414" i="6" s="1"/>
  <c r="S414" i="6" a="1"/>
  <c r="S414" i="6" s="1"/>
  <c r="T414" i="6" a="1"/>
  <c r="T414" i="6" s="1"/>
  <c r="U414" i="6" a="1"/>
  <c r="U414" i="6" s="1"/>
  <c r="Q415" i="6" a="1"/>
  <c r="Q415" i="6" s="1"/>
  <c r="R415" i="6" a="1"/>
  <c r="R415" i="6" s="1"/>
  <c r="S415" i="6" a="1"/>
  <c r="S415" i="6" s="1"/>
  <c r="T415" i="6" a="1"/>
  <c r="T415" i="6" s="1"/>
  <c r="U415" i="6" a="1"/>
  <c r="U415" i="6" s="1"/>
  <c r="Q416" i="6" a="1"/>
  <c r="Q416" i="6" s="1"/>
  <c r="R416" i="6" a="1"/>
  <c r="R416" i="6" s="1"/>
  <c r="S416" i="6" a="1"/>
  <c r="S416" i="6" s="1"/>
  <c r="T416" i="6" a="1"/>
  <c r="T416" i="6" s="1"/>
  <c r="U416" i="6" a="1"/>
  <c r="U416" i="6" s="1"/>
  <c r="Q417" i="6" a="1"/>
  <c r="Q417" i="6" s="1"/>
  <c r="R417" i="6" a="1"/>
  <c r="R417" i="6" s="1"/>
  <c r="S417" i="6" a="1"/>
  <c r="S417" i="6" s="1"/>
  <c r="T417" i="6" a="1"/>
  <c r="T417" i="6" s="1"/>
  <c r="U417" i="6" a="1"/>
  <c r="U417" i="6" s="1"/>
  <c r="Q418" i="6" a="1"/>
  <c r="Q418" i="6" s="1"/>
  <c r="R418" i="6" a="1"/>
  <c r="R418" i="6" s="1"/>
  <c r="S418" i="6" a="1"/>
  <c r="S418" i="6" s="1"/>
  <c r="T418" i="6" a="1"/>
  <c r="T418" i="6" s="1"/>
  <c r="U418" i="6" a="1"/>
  <c r="U418" i="6" s="1"/>
  <c r="Q419" i="6" a="1"/>
  <c r="Q419" i="6" s="1"/>
  <c r="R419" i="6" a="1"/>
  <c r="R419" i="6" s="1"/>
  <c r="S419" i="6" a="1"/>
  <c r="S419" i="6" s="1"/>
  <c r="T419" i="6" a="1"/>
  <c r="T419" i="6" s="1"/>
  <c r="U419" i="6" a="1"/>
  <c r="U419" i="6" s="1"/>
  <c r="Q420" i="6" a="1"/>
  <c r="Q420" i="6" s="1"/>
  <c r="R420" i="6" a="1"/>
  <c r="R420" i="6" s="1"/>
  <c r="S420" i="6" a="1"/>
  <c r="S420" i="6" s="1"/>
  <c r="T420" i="6" a="1"/>
  <c r="T420" i="6" s="1"/>
  <c r="U420" i="6" a="1"/>
  <c r="U420" i="6" s="1"/>
  <c r="Q421" i="6" a="1"/>
  <c r="Q421" i="6" s="1"/>
  <c r="R421" i="6" a="1"/>
  <c r="R421" i="6" s="1"/>
  <c r="S421" i="6" a="1"/>
  <c r="S421" i="6" s="1"/>
  <c r="T421" i="6" a="1"/>
  <c r="T421" i="6" s="1"/>
  <c r="U421" i="6" a="1"/>
  <c r="U421" i="6" s="1"/>
  <c r="Q422" i="6" a="1"/>
  <c r="Q422" i="6" s="1"/>
  <c r="R422" i="6" a="1"/>
  <c r="R422" i="6" s="1"/>
  <c r="S422" i="6" a="1"/>
  <c r="S422" i="6" s="1"/>
  <c r="T422" i="6" a="1"/>
  <c r="T422" i="6" s="1"/>
  <c r="U422" i="6" a="1"/>
  <c r="U422" i="6" s="1"/>
  <c r="Q423" i="6" a="1"/>
  <c r="Q423" i="6" s="1"/>
  <c r="R423" i="6" a="1"/>
  <c r="R423" i="6" s="1"/>
  <c r="S423" i="6" a="1"/>
  <c r="S423" i="6" s="1"/>
  <c r="T423" i="6" a="1"/>
  <c r="T423" i="6" s="1"/>
  <c r="U423" i="6" a="1"/>
  <c r="U423" i="6" s="1"/>
  <c r="Q424" i="6" a="1"/>
  <c r="Q424" i="6" s="1"/>
  <c r="R424" i="6" a="1"/>
  <c r="R424" i="6" s="1"/>
  <c r="S424" i="6" a="1"/>
  <c r="S424" i="6" s="1"/>
  <c r="T424" i="6" a="1"/>
  <c r="T424" i="6" s="1"/>
  <c r="U424" i="6" a="1"/>
  <c r="U424" i="6" s="1"/>
  <c r="Q425" i="6" a="1"/>
  <c r="Q425" i="6" s="1"/>
  <c r="R425" i="6" a="1"/>
  <c r="R425" i="6" s="1"/>
  <c r="S425" i="6" a="1"/>
  <c r="S425" i="6" s="1"/>
  <c r="T425" i="6" a="1"/>
  <c r="T425" i="6" s="1"/>
  <c r="U425" i="6" a="1"/>
  <c r="U425" i="6" s="1"/>
  <c r="Q426" i="6" a="1"/>
  <c r="Q426" i="6" s="1"/>
  <c r="R426" i="6" a="1"/>
  <c r="R426" i="6" s="1"/>
  <c r="S426" i="6" a="1"/>
  <c r="S426" i="6" s="1"/>
  <c r="T426" i="6" a="1"/>
  <c r="T426" i="6" s="1"/>
  <c r="U426" i="6" a="1"/>
  <c r="U426" i="6" s="1"/>
  <c r="Q427" i="6" a="1"/>
  <c r="Q427" i="6" s="1"/>
  <c r="R427" i="6" a="1"/>
  <c r="R427" i="6" s="1"/>
  <c r="S427" i="6" a="1"/>
  <c r="S427" i="6" s="1"/>
  <c r="T427" i="6" a="1"/>
  <c r="T427" i="6" s="1"/>
  <c r="U427" i="6" a="1"/>
  <c r="U427" i="6" s="1"/>
  <c r="Q428" i="6" a="1"/>
  <c r="Q428" i="6" s="1"/>
  <c r="R428" i="6" a="1"/>
  <c r="R428" i="6" s="1"/>
  <c r="S428" i="6" a="1"/>
  <c r="S428" i="6" s="1"/>
  <c r="T428" i="6" a="1"/>
  <c r="T428" i="6" s="1"/>
  <c r="U428" i="6" a="1"/>
  <c r="U428" i="6" s="1"/>
  <c r="Q429" i="6" a="1"/>
  <c r="Q429" i="6" s="1"/>
  <c r="R429" i="6" a="1"/>
  <c r="R429" i="6" s="1"/>
  <c r="S429" i="6" a="1"/>
  <c r="S429" i="6" s="1"/>
  <c r="T429" i="6" a="1"/>
  <c r="T429" i="6" s="1"/>
  <c r="U429" i="6" a="1"/>
  <c r="U429" i="6" s="1"/>
  <c r="Q430" i="6" a="1"/>
  <c r="Q430" i="6" s="1"/>
  <c r="R430" i="6" a="1"/>
  <c r="R430" i="6" s="1"/>
  <c r="S430" i="6" a="1"/>
  <c r="S430" i="6" s="1"/>
  <c r="T430" i="6" a="1"/>
  <c r="T430" i="6" s="1"/>
  <c r="U430" i="6" a="1"/>
  <c r="U430" i="6" s="1"/>
  <c r="Q431" i="6" a="1"/>
  <c r="Q431" i="6" s="1"/>
  <c r="R431" i="6" a="1"/>
  <c r="R431" i="6" s="1"/>
  <c r="S431" i="6" a="1"/>
  <c r="S431" i="6" s="1"/>
  <c r="T431" i="6" a="1"/>
  <c r="T431" i="6" s="1"/>
  <c r="U431" i="6" a="1"/>
  <c r="U431" i="6" s="1"/>
  <c r="Q432" i="6" a="1"/>
  <c r="Q432" i="6" s="1"/>
  <c r="R432" i="6" a="1"/>
  <c r="R432" i="6" s="1"/>
  <c r="S432" i="6" a="1"/>
  <c r="S432" i="6" s="1"/>
  <c r="T432" i="6" a="1"/>
  <c r="T432" i="6" s="1"/>
  <c r="U432" i="6" a="1"/>
  <c r="U432" i="6" s="1"/>
  <c r="Q433" i="6" a="1"/>
  <c r="Q433" i="6" s="1"/>
  <c r="R433" i="6" a="1"/>
  <c r="R433" i="6" s="1"/>
  <c r="S433" i="6" a="1"/>
  <c r="S433" i="6" s="1"/>
  <c r="T433" i="6" a="1"/>
  <c r="T433" i="6" s="1"/>
  <c r="U433" i="6" a="1"/>
  <c r="U433" i="6" s="1"/>
  <c r="Q434" i="6" a="1"/>
  <c r="Q434" i="6" s="1"/>
  <c r="R434" i="6" a="1"/>
  <c r="R434" i="6" s="1"/>
  <c r="S434" i="6" a="1"/>
  <c r="S434" i="6" s="1"/>
  <c r="T434" i="6" a="1"/>
  <c r="T434" i="6" s="1"/>
  <c r="U434" i="6" a="1"/>
  <c r="U434" i="6" s="1"/>
  <c r="Q435" i="6" a="1"/>
  <c r="Q435" i="6" s="1"/>
  <c r="R435" i="6" a="1"/>
  <c r="R435" i="6" s="1"/>
  <c r="S435" i="6" a="1"/>
  <c r="S435" i="6" s="1"/>
  <c r="T435" i="6" a="1"/>
  <c r="T435" i="6" s="1"/>
  <c r="U435" i="6" a="1"/>
  <c r="U435" i="6" s="1"/>
  <c r="Q436" i="6" a="1"/>
  <c r="Q436" i="6" s="1"/>
  <c r="R436" i="6" a="1"/>
  <c r="R436" i="6" s="1"/>
  <c r="S436" i="6" a="1"/>
  <c r="S436" i="6" s="1"/>
  <c r="T436" i="6" a="1"/>
  <c r="T436" i="6" s="1"/>
  <c r="U436" i="6" a="1"/>
  <c r="U436" i="6" s="1"/>
  <c r="Q437" i="6" a="1"/>
  <c r="Q437" i="6" s="1"/>
  <c r="R437" i="6" a="1"/>
  <c r="R437" i="6" s="1"/>
  <c r="S437" i="6" a="1"/>
  <c r="S437" i="6" s="1"/>
  <c r="T437" i="6" a="1"/>
  <c r="T437" i="6" s="1"/>
  <c r="U437" i="6" a="1"/>
  <c r="U437" i="6" s="1"/>
  <c r="Q438" i="6" a="1"/>
  <c r="Q438" i="6" s="1"/>
  <c r="R438" i="6" a="1"/>
  <c r="R438" i="6" s="1"/>
  <c r="S438" i="6" a="1"/>
  <c r="S438" i="6" s="1"/>
  <c r="T438" i="6" a="1"/>
  <c r="T438" i="6" s="1"/>
  <c r="U438" i="6" a="1"/>
  <c r="U438" i="6" s="1"/>
  <c r="Q439" i="6" a="1"/>
  <c r="Q439" i="6" s="1"/>
  <c r="R439" i="6" a="1"/>
  <c r="R439" i="6" s="1"/>
  <c r="S439" i="6" a="1"/>
  <c r="S439" i="6" s="1"/>
  <c r="T439" i="6" a="1"/>
  <c r="T439" i="6" s="1"/>
  <c r="U439" i="6" a="1"/>
  <c r="U439" i="6" s="1"/>
  <c r="Q440" i="6" a="1"/>
  <c r="Q440" i="6" s="1"/>
  <c r="R440" i="6" a="1"/>
  <c r="R440" i="6" s="1"/>
  <c r="S440" i="6" a="1"/>
  <c r="S440" i="6" s="1"/>
  <c r="T440" i="6" a="1"/>
  <c r="T440" i="6" s="1"/>
  <c r="U440" i="6" a="1"/>
  <c r="U440" i="6" s="1"/>
  <c r="Q441" i="6" a="1"/>
  <c r="Q441" i="6" s="1"/>
  <c r="R441" i="6" a="1"/>
  <c r="R441" i="6" s="1"/>
  <c r="S441" i="6" a="1"/>
  <c r="S441" i="6" s="1"/>
  <c r="T441" i="6" a="1"/>
  <c r="T441" i="6" s="1"/>
  <c r="U441" i="6" a="1"/>
  <c r="U441" i="6" s="1"/>
  <c r="Q442" i="6" a="1"/>
  <c r="Q442" i="6" s="1"/>
  <c r="R442" i="6" a="1"/>
  <c r="R442" i="6" s="1"/>
  <c r="S442" i="6" a="1"/>
  <c r="S442" i="6" s="1"/>
  <c r="T442" i="6" a="1"/>
  <c r="T442" i="6" s="1"/>
  <c r="U442" i="6" a="1"/>
  <c r="U442" i="6" s="1"/>
  <c r="Q443" i="6" a="1"/>
  <c r="Q443" i="6" s="1"/>
  <c r="R443" i="6" a="1"/>
  <c r="R443" i="6" s="1"/>
  <c r="S443" i="6" a="1"/>
  <c r="S443" i="6" s="1"/>
  <c r="T443" i="6" a="1"/>
  <c r="T443" i="6" s="1"/>
  <c r="U443" i="6" a="1"/>
  <c r="U443" i="6" s="1"/>
  <c r="Q444" i="6" a="1"/>
  <c r="Q444" i="6" s="1"/>
  <c r="R444" i="6" a="1"/>
  <c r="R444" i="6" s="1"/>
  <c r="S444" i="6" a="1"/>
  <c r="S444" i="6" s="1"/>
  <c r="T444" i="6" a="1"/>
  <c r="T444" i="6" s="1"/>
  <c r="U444" i="6" a="1"/>
  <c r="U444" i="6" s="1"/>
  <c r="Q445" i="6" a="1"/>
  <c r="Q445" i="6" s="1"/>
  <c r="R445" i="6" a="1"/>
  <c r="R445" i="6" s="1"/>
  <c r="S445" i="6" a="1"/>
  <c r="S445" i="6" s="1"/>
  <c r="T445" i="6" a="1"/>
  <c r="T445" i="6" s="1"/>
  <c r="U445" i="6" a="1"/>
  <c r="U445" i="6" s="1"/>
  <c r="Q446" i="6" a="1"/>
  <c r="Q446" i="6" s="1"/>
  <c r="R446" i="6" a="1"/>
  <c r="R446" i="6" s="1"/>
  <c r="S446" i="6" a="1"/>
  <c r="S446" i="6" s="1"/>
  <c r="T446" i="6" a="1"/>
  <c r="T446" i="6" s="1"/>
  <c r="U446" i="6" a="1"/>
  <c r="U446" i="6" s="1"/>
  <c r="Q447" i="6" a="1"/>
  <c r="Q447" i="6" s="1"/>
  <c r="R447" i="6" a="1"/>
  <c r="R447" i="6" s="1"/>
  <c r="S447" i="6" a="1"/>
  <c r="S447" i="6" s="1"/>
  <c r="T447" i="6" a="1"/>
  <c r="T447" i="6" s="1"/>
  <c r="U447" i="6" a="1"/>
  <c r="U447" i="6" s="1"/>
  <c r="Q448" i="6" a="1"/>
  <c r="Q448" i="6" s="1"/>
  <c r="R448" i="6" a="1"/>
  <c r="R448" i="6" s="1"/>
  <c r="S448" i="6" a="1"/>
  <c r="S448" i="6" s="1"/>
  <c r="T448" i="6" a="1"/>
  <c r="T448" i="6" s="1"/>
  <c r="U448" i="6" a="1"/>
  <c r="U448" i="6" s="1"/>
  <c r="Q449" i="6" a="1"/>
  <c r="Q449" i="6" s="1"/>
  <c r="R449" i="6" a="1"/>
  <c r="R449" i="6" s="1"/>
  <c r="S449" i="6" a="1"/>
  <c r="S449" i="6" s="1"/>
  <c r="T449" i="6" a="1"/>
  <c r="T449" i="6" s="1"/>
  <c r="U449" i="6" a="1"/>
  <c r="U449" i="6" s="1"/>
  <c r="Q450" i="6" a="1"/>
  <c r="Q450" i="6" s="1"/>
  <c r="R450" i="6" a="1"/>
  <c r="R450" i="6" s="1"/>
  <c r="S450" i="6" a="1"/>
  <c r="S450" i="6" s="1"/>
  <c r="T450" i="6" a="1"/>
  <c r="T450" i="6" s="1"/>
  <c r="U450" i="6" a="1"/>
  <c r="U450" i="6" s="1"/>
  <c r="Q451" i="6" a="1"/>
  <c r="Q451" i="6" s="1"/>
  <c r="R451" i="6" a="1"/>
  <c r="R451" i="6" s="1"/>
  <c r="S451" i="6" a="1"/>
  <c r="S451" i="6" s="1"/>
  <c r="T451" i="6" a="1"/>
  <c r="T451" i="6" s="1"/>
  <c r="U451" i="6" a="1"/>
  <c r="U451" i="6" s="1"/>
  <c r="Q452" i="6" a="1"/>
  <c r="Q452" i="6" s="1"/>
  <c r="R452" i="6" a="1"/>
  <c r="R452" i="6" s="1"/>
  <c r="S452" i="6" a="1"/>
  <c r="S452" i="6" s="1"/>
  <c r="T452" i="6" a="1"/>
  <c r="T452" i="6" s="1"/>
  <c r="U452" i="6" a="1"/>
  <c r="U452" i="6" s="1"/>
  <c r="Q453" i="6" a="1"/>
  <c r="Q453" i="6" s="1"/>
  <c r="R453" i="6" a="1"/>
  <c r="R453" i="6" s="1"/>
  <c r="S453" i="6" a="1"/>
  <c r="S453" i="6" s="1"/>
  <c r="T453" i="6" a="1"/>
  <c r="T453" i="6" s="1"/>
  <c r="U453" i="6" a="1"/>
  <c r="U453" i="6" s="1"/>
  <c r="Q454" i="6" a="1"/>
  <c r="Q454" i="6" s="1"/>
  <c r="R454" i="6" a="1"/>
  <c r="R454" i="6" s="1"/>
  <c r="S454" i="6" a="1"/>
  <c r="S454" i="6" s="1"/>
  <c r="T454" i="6" a="1"/>
  <c r="T454" i="6" s="1"/>
  <c r="U454" i="6" a="1"/>
  <c r="U454" i="6" s="1"/>
  <c r="Q455" i="6" a="1"/>
  <c r="Q455" i="6" s="1"/>
  <c r="R455" i="6" a="1"/>
  <c r="R455" i="6" s="1"/>
  <c r="S455" i="6" a="1"/>
  <c r="S455" i="6" s="1"/>
  <c r="T455" i="6" a="1"/>
  <c r="T455" i="6" s="1"/>
  <c r="U455" i="6" a="1"/>
  <c r="U455" i="6" s="1"/>
  <c r="Q456" i="6" a="1"/>
  <c r="Q456" i="6" s="1"/>
  <c r="R456" i="6" a="1"/>
  <c r="R456" i="6" s="1"/>
  <c r="S456" i="6" a="1"/>
  <c r="S456" i="6" s="1"/>
  <c r="T456" i="6" a="1"/>
  <c r="T456" i="6" s="1"/>
  <c r="U456" i="6" a="1"/>
  <c r="U456" i="6" s="1"/>
  <c r="Q457" i="6" a="1"/>
  <c r="Q457" i="6" s="1"/>
  <c r="R457" i="6" a="1"/>
  <c r="R457" i="6" s="1"/>
  <c r="S457" i="6" a="1"/>
  <c r="S457" i="6" s="1"/>
  <c r="T457" i="6" a="1"/>
  <c r="T457" i="6" s="1"/>
  <c r="U457" i="6" a="1"/>
  <c r="U457" i="6" s="1"/>
  <c r="Q458" i="6" a="1"/>
  <c r="Q458" i="6" s="1"/>
  <c r="R458" i="6" a="1"/>
  <c r="R458" i="6" s="1"/>
  <c r="S458" i="6" a="1"/>
  <c r="S458" i="6" s="1"/>
  <c r="T458" i="6" a="1"/>
  <c r="T458" i="6" s="1"/>
  <c r="U458" i="6" a="1"/>
  <c r="U458" i="6" s="1"/>
  <c r="Q459" i="6" a="1"/>
  <c r="Q459" i="6" s="1"/>
  <c r="R459" i="6" a="1"/>
  <c r="R459" i="6" s="1"/>
  <c r="S459" i="6" a="1"/>
  <c r="S459" i="6" s="1"/>
  <c r="T459" i="6" a="1"/>
  <c r="T459" i="6" s="1"/>
  <c r="U459" i="6" a="1"/>
  <c r="U459" i="6" s="1"/>
  <c r="Q460" i="6" a="1"/>
  <c r="Q460" i="6" s="1"/>
  <c r="R460" i="6" a="1"/>
  <c r="R460" i="6" s="1"/>
  <c r="S460" i="6" a="1"/>
  <c r="S460" i="6" s="1"/>
  <c r="T460" i="6" a="1"/>
  <c r="T460" i="6" s="1"/>
  <c r="U460" i="6" a="1"/>
  <c r="U460" i="6" s="1"/>
  <c r="Q461" i="6" a="1"/>
  <c r="Q461" i="6" s="1"/>
  <c r="R461" i="6" a="1"/>
  <c r="R461" i="6" s="1"/>
  <c r="S461" i="6" a="1"/>
  <c r="S461" i="6" s="1"/>
  <c r="T461" i="6" a="1"/>
  <c r="T461" i="6" s="1"/>
  <c r="U461" i="6" a="1"/>
  <c r="U461" i="6" s="1"/>
  <c r="Q462" i="6" a="1"/>
  <c r="Q462" i="6" s="1"/>
  <c r="R462" i="6" a="1"/>
  <c r="R462" i="6" s="1"/>
  <c r="S462" i="6" a="1"/>
  <c r="S462" i="6" s="1"/>
  <c r="T462" i="6" a="1"/>
  <c r="T462" i="6" s="1"/>
  <c r="U462" i="6" a="1"/>
  <c r="U462" i="6" s="1"/>
  <c r="Q463" i="6" a="1"/>
  <c r="Q463" i="6" s="1"/>
  <c r="R463" i="6" a="1"/>
  <c r="R463" i="6" s="1"/>
  <c r="S463" i="6" a="1"/>
  <c r="S463" i="6" s="1"/>
  <c r="T463" i="6" a="1"/>
  <c r="T463" i="6" s="1"/>
  <c r="U463" i="6" a="1"/>
  <c r="U463" i="6" s="1"/>
  <c r="Q464" i="6" a="1"/>
  <c r="Q464" i="6" s="1"/>
  <c r="R464" i="6" a="1"/>
  <c r="R464" i="6" s="1"/>
  <c r="S464" i="6" a="1"/>
  <c r="S464" i="6" s="1"/>
  <c r="T464" i="6" a="1"/>
  <c r="T464" i="6" s="1"/>
  <c r="U464" i="6" a="1"/>
  <c r="U464" i="6" s="1"/>
  <c r="Q465" i="6" a="1"/>
  <c r="Q465" i="6" s="1"/>
  <c r="R465" i="6" a="1"/>
  <c r="R465" i="6" s="1"/>
  <c r="S465" i="6" a="1"/>
  <c r="S465" i="6" s="1"/>
  <c r="T465" i="6" a="1"/>
  <c r="T465" i="6" s="1"/>
  <c r="U465" i="6" a="1"/>
  <c r="U465" i="6" s="1"/>
  <c r="Q466" i="6" a="1"/>
  <c r="Q466" i="6" s="1"/>
  <c r="R466" i="6" a="1"/>
  <c r="R466" i="6" s="1"/>
  <c r="S466" i="6" a="1"/>
  <c r="S466" i="6" s="1"/>
  <c r="T466" i="6" a="1"/>
  <c r="T466" i="6" s="1"/>
  <c r="U466" i="6" a="1"/>
  <c r="U466" i="6" s="1"/>
  <c r="Q467" i="6" a="1"/>
  <c r="Q467" i="6" s="1"/>
  <c r="R467" i="6" a="1"/>
  <c r="R467" i="6" s="1"/>
  <c r="S467" i="6" a="1"/>
  <c r="S467" i="6" s="1"/>
  <c r="T467" i="6" a="1"/>
  <c r="T467" i="6" s="1"/>
  <c r="U467" i="6" a="1"/>
  <c r="U467" i="6" s="1"/>
  <c r="Q468" i="6" a="1"/>
  <c r="Q468" i="6" s="1"/>
  <c r="R468" i="6" a="1"/>
  <c r="R468" i="6" s="1"/>
  <c r="S468" i="6" a="1"/>
  <c r="S468" i="6" s="1"/>
  <c r="T468" i="6" a="1"/>
  <c r="T468" i="6" s="1"/>
  <c r="U468" i="6" a="1"/>
  <c r="U468" i="6" s="1"/>
  <c r="Q469" i="6" a="1"/>
  <c r="Q469" i="6" s="1"/>
  <c r="R469" i="6" a="1"/>
  <c r="R469" i="6" s="1"/>
  <c r="S469" i="6" a="1"/>
  <c r="S469" i="6" s="1"/>
  <c r="T469" i="6" a="1"/>
  <c r="T469" i="6" s="1"/>
  <c r="U469" i="6" a="1"/>
  <c r="U469" i="6" s="1"/>
  <c r="Q470" i="6" a="1"/>
  <c r="Q470" i="6" s="1"/>
  <c r="R470" i="6" a="1"/>
  <c r="R470" i="6" s="1"/>
  <c r="S470" i="6" a="1"/>
  <c r="S470" i="6" s="1"/>
  <c r="T470" i="6" a="1"/>
  <c r="T470" i="6" s="1"/>
  <c r="U470" i="6" a="1"/>
  <c r="U470" i="6" s="1"/>
  <c r="Q471" i="6" a="1"/>
  <c r="Q471" i="6" s="1"/>
  <c r="R471" i="6" a="1"/>
  <c r="R471" i="6" s="1"/>
  <c r="S471" i="6" a="1"/>
  <c r="S471" i="6" s="1"/>
  <c r="T471" i="6" a="1"/>
  <c r="T471" i="6" s="1"/>
  <c r="U471" i="6" a="1"/>
  <c r="U471" i="6" s="1"/>
  <c r="Q472" i="6" a="1"/>
  <c r="Q472" i="6" s="1"/>
  <c r="R472" i="6" a="1"/>
  <c r="R472" i="6" s="1"/>
  <c r="S472" i="6" a="1"/>
  <c r="S472" i="6" s="1"/>
  <c r="T472" i="6" a="1"/>
  <c r="T472" i="6" s="1"/>
  <c r="U472" i="6" a="1"/>
  <c r="U472" i="6" s="1"/>
  <c r="Q473" i="6" a="1"/>
  <c r="Q473" i="6" s="1"/>
  <c r="R473" i="6" a="1"/>
  <c r="R473" i="6" s="1"/>
  <c r="S473" i="6" a="1"/>
  <c r="S473" i="6" s="1"/>
  <c r="T473" i="6" a="1"/>
  <c r="T473" i="6" s="1"/>
  <c r="U473" i="6" a="1"/>
  <c r="U473" i="6" s="1"/>
  <c r="Q474" i="6" a="1"/>
  <c r="Q474" i="6" s="1"/>
  <c r="R474" i="6" a="1"/>
  <c r="R474" i="6" s="1"/>
  <c r="S474" i="6" a="1"/>
  <c r="S474" i="6" s="1"/>
  <c r="T474" i="6" a="1"/>
  <c r="T474" i="6" s="1"/>
  <c r="U474" i="6" a="1"/>
  <c r="U474" i="6" s="1"/>
  <c r="Q475" i="6" a="1"/>
  <c r="Q475" i="6" s="1"/>
  <c r="R475" i="6" a="1"/>
  <c r="R475" i="6" s="1"/>
  <c r="S475" i="6" a="1"/>
  <c r="S475" i="6" s="1"/>
  <c r="T475" i="6" a="1"/>
  <c r="T475" i="6" s="1"/>
  <c r="U475" i="6" a="1"/>
  <c r="U475" i="6" s="1"/>
  <c r="Q476" i="6" a="1"/>
  <c r="Q476" i="6" s="1"/>
  <c r="R476" i="6" a="1"/>
  <c r="R476" i="6" s="1"/>
  <c r="S476" i="6" a="1"/>
  <c r="S476" i="6" s="1"/>
  <c r="T476" i="6" a="1"/>
  <c r="T476" i="6" s="1"/>
  <c r="U476" i="6" a="1"/>
  <c r="U476" i="6" s="1"/>
  <c r="Q477" i="6" a="1"/>
  <c r="Q477" i="6" s="1"/>
  <c r="R477" i="6" a="1"/>
  <c r="R477" i="6" s="1"/>
  <c r="S477" i="6" a="1"/>
  <c r="S477" i="6" s="1"/>
  <c r="T477" i="6" a="1"/>
  <c r="T477" i="6" s="1"/>
  <c r="U477" i="6" a="1"/>
  <c r="U477" i="6" s="1"/>
  <c r="Q478" i="6" a="1"/>
  <c r="Q478" i="6" s="1"/>
  <c r="R478" i="6" a="1"/>
  <c r="R478" i="6" s="1"/>
  <c r="S478" i="6" a="1"/>
  <c r="S478" i="6" s="1"/>
  <c r="T478" i="6" a="1"/>
  <c r="T478" i="6" s="1"/>
  <c r="U478" i="6" a="1"/>
  <c r="U478" i="6" s="1"/>
  <c r="Q479" i="6" a="1"/>
  <c r="Q479" i="6" s="1"/>
  <c r="R479" i="6" a="1"/>
  <c r="R479" i="6" s="1"/>
  <c r="S479" i="6" a="1"/>
  <c r="S479" i="6" s="1"/>
  <c r="T479" i="6" a="1"/>
  <c r="T479" i="6" s="1"/>
  <c r="U479" i="6" a="1"/>
  <c r="U479" i="6" s="1"/>
  <c r="Q480" i="6" a="1"/>
  <c r="Q480" i="6" s="1"/>
  <c r="R480" i="6" a="1"/>
  <c r="R480" i="6" s="1"/>
  <c r="S480" i="6" a="1"/>
  <c r="S480" i="6" s="1"/>
  <c r="T480" i="6" a="1"/>
  <c r="T480" i="6" s="1"/>
  <c r="U480" i="6" a="1"/>
  <c r="U480" i="6" s="1"/>
  <c r="Q481" i="6" a="1"/>
  <c r="Q481" i="6" s="1"/>
  <c r="R481" i="6" a="1"/>
  <c r="R481" i="6" s="1"/>
  <c r="S481" i="6" a="1"/>
  <c r="S481" i="6" s="1"/>
  <c r="T481" i="6" a="1"/>
  <c r="T481" i="6" s="1"/>
  <c r="U481" i="6" a="1"/>
  <c r="U481" i="6" s="1"/>
  <c r="Q482" i="6" a="1"/>
  <c r="Q482" i="6" s="1"/>
  <c r="R482" i="6" a="1"/>
  <c r="R482" i="6" s="1"/>
  <c r="S482" i="6" a="1"/>
  <c r="S482" i="6" s="1"/>
  <c r="T482" i="6" a="1"/>
  <c r="T482" i="6" s="1"/>
  <c r="U482" i="6" a="1"/>
  <c r="U482" i="6" s="1"/>
  <c r="Q483" i="6" a="1"/>
  <c r="Q483" i="6" s="1"/>
  <c r="R483" i="6" a="1"/>
  <c r="R483" i="6" s="1"/>
  <c r="S483" i="6" a="1"/>
  <c r="S483" i="6" s="1"/>
  <c r="T483" i="6" a="1"/>
  <c r="T483" i="6" s="1"/>
  <c r="U483" i="6" a="1"/>
  <c r="U483" i="6" s="1"/>
  <c r="Q484" i="6" a="1"/>
  <c r="Q484" i="6" s="1"/>
  <c r="R484" i="6" a="1"/>
  <c r="R484" i="6" s="1"/>
  <c r="S484" i="6" a="1"/>
  <c r="S484" i="6" s="1"/>
  <c r="T484" i="6" a="1"/>
  <c r="T484" i="6" s="1"/>
  <c r="U484" i="6" a="1"/>
  <c r="U484" i="6" s="1"/>
  <c r="Q485" i="6" a="1"/>
  <c r="Q485" i="6" s="1"/>
  <c r="R485" i="6" a="1"/>
  <c r="R485" i="6" s="1"/>
  <c r="S485" i="6" a="1"/>
  <c r="S485" i="6" s="1"/>
  <c r="T485" i="6" a="1"/>
  <c r="T485" i="6" s="1"/>
  <c r="U485" i="6" a="1"/>
  <c r="U485" i="6" s="1"/>
  <c r="Q486" i="6" a="1"/>
  <c r="Q486" i="6" s="1"/>
  <c r="R486" i="6" a="1"/>
  <c r="R486" i="6" s="1"/>
  <c r="S486" i="6" a="1"/>
  <c r="S486" i="6" s="1"/>
  <c r="T486" i="6" a="1"/>
  <c r="T486" i="6" s="1"/>
  <c r="U486" i="6" a="1"/>
  <c r="U486" i="6" s="1"/>
  <c r="Q487" i="6" a="1"/>
  <c r="Q487" i="6" s="1"/>
  <c r="R487" i="6" a="1"/>
  <c r="R487" i="6" s="1"/>
  <c r="S487" i="6" a="1"/>
  <c r="S487" i="6" s="1"/>
  <c r="T487" i="6" a="1"/>
  <c r="T487" i="6" s="1"/>
  <c r="U487" i="6" a="1"/>
  <c r="U487" i="6" s="1"/>
  <c r="Q488" i="6" a="1"/>
  <c r="Q488" i="6" s="1"/>
  <c r="R488" i="6" a="1"/>
  <c r="R488" i="6" s="1"/>
  <c r="S488" i="6" a="1"/>
  <c r="S488" i="6" s="1"/>
  <c r="T488" i="6" a="1"/>
  <c r="T488" i="6" s="1"/>
  <c r="U488" i="6" a="1"/>
  <c r="U488" i="6" s="1"/>
  <c r="Q489" i="6" a="1"/>
  <c r="Q489" i="6" s="1"/>
  <c r="R489" i="6" a="1"/>
  <c r="R489" i="6" s="1"/>
  <c r="S489" i="6" a="1"/>
  <c r="S489" i="6" s="1"/>
  <c r="T489" i="6" a="1"/>
  <c r="T489" i="6" s="1"/>
  <c r="U489" i="6" a="1"/>
  <c r="U489" i="6" s="1"/>
  <c r="Q490" i="6" a="1"/>
  <c r="Q490" i="6" s="1"/>
  <c r="R490" i="6" a="1"/>
  <c r="R490" i="6" s="1"/>
  <c r="S490" i="6" a="1"/>
  <c r="S490" i="6" s="1"/>
  <c r="T490" i="6" a="1"/>
  <c r="T490" i="6" s="1"/>
  <c r="U490" i="6" a="1"/>
  <c r="U490" i="6" s="1"/>
  <c r="Q491" i="6" a="1"/>
  <c r="Q491" i="6" s="1"/>
  <c r="R491" i="6" a="1"/>
  <c r="R491" i="6" s="1"/>
  <c r="S491" i="6" a="1"/>
  <c r="S491" i="6" s="1"/>
  <c r="T491" i="6" a="1"/>
  <c r="T491" i="6" s="1"/>
  <c r="U491" i="6" a="1"/>
  <c r="U491" i="6" s="1"/>
  <c r="Q492" i="6" a="1"/>
  <c r="Q492" i="6" s="1"/>
  <c r="R492" i="6" a="1"/>
  <c r="R492" i="6" s="1"/>
  <c r="S492" i="6" a="1"/>
  <c r="S492" i="6" s="1"/>
  <c r="T492" i="6" a="1"/>
  <c r="T492" i="6" s="1"/>
  <c r="U492" i="6" a="1"/>
  <c r="U492" i="6" s="1"/>
  <c r="Q493" i="6" a="1"/>
  <c r="Q493" i="6" s="1"/>
  <c r="R493" i="6" a="1"/>
  <c r="R493" i="6" s="1"/>
  <c r="S493" i="6" a="1"/>
  <c r="S493" i="6" s="1"/>
  <c r="T493" i="6" a="1"/>
  <c r="T493" i="6" s="1"/>
  <c r="U493" i="6" a="1"/>
  <c r="U493" i="6" s="1"/>
  <c r="Q494" i="6" a="1"/>
  <c r="Q494" i="6" s="1"/>
  <c r="R494" i="6" a="1"/>
  <c r="R494" i="6" s="1"/>
  <c r="S494" i="6" a="1"/>
  <c r="S494" i="6" s="1"/>
  <c r="T494" i="6" a="1"/>
  <c r="T494" i="6" s="1"/>
  <c r="U494" i="6" a="1"/>
  <c r="U494" i="6" s="1"/>
  <c r="Q495" i="6" a="1"/>
  <c r="Q495" i="6" s="1"/>
  <c r="R495" i="6" a="1"/>
  <c r="R495" i="6" s="1"/>
  <c r="S495" i="6" a="1"/>
  <c r="S495" i="6" s="1"/>
  <c r="T495" i="6" a="1"/>
  <c r="T495" i="6" s="1"/>
  <c r="U495" i="6" a="1"/>
  <c r="U495" i="6" s="1"/>
  <c r="Q496" i="6" a="1"/>
  <c r="Q496" i="6" s="1"/>
  <c r="R496" i="6" a="1"/>
  <c r="R496" i="6" s="1"/>
  <c r="S496" i="6" a="1"/>
  <c r="S496" i="6" s="1"/>
  <c r="T496" i="6" a="1"/>
  <c r="T496" i="6" s="1"/>
  <c r="U496" i="6" a="1"/>
  <c r="U496" i="6" s="1"/>
  <c r="Q497" i="6" a="1"/>
  <c r="Q497" i="6" s="1"/>
  <c r="R497" i="6" a="1"/>
  <c r="R497" i="6" s="1"/>
  <c r="S497" i="6" a="1"/>
  <c r="S497" i="6" s="1"/>
  <c r="T497" i="6" a="1"/>
  <c r="T497" i="6" s="1"/>
  <c r="U497" i="6" a="1"/>
  <c r="U497" i="6" s="1"/>
  <c r="Q498" i="6" a="1"/>
  <c r="Q498" i="6" s="1"/>
  <c r="R498" i="6" a="1"/>
  <c r="R498" i="6" s="1"/>
  <c r="S498" i="6" a="1"/>
  <c r="S498" i="6" s="1"/>
  <c r="T498" i="6" a="1"/>
  <c r="T498" i="6" s="1"/>
  <c r="U498" i="6" a="1"/>
  <c r="U498" i="6" s="1"/>
  <c r="Q499" i="6" a="1"/>
  <c r="Q499" i="6" s="1"/>
  <c r="R499" i="6" a="1"/>
  <c r="R499" i="6" s="1"/>
  <c r="S499" i="6" a="1"/>
  <c r="S499" i="6" s="1"/>
  <c r="T499" i="6" a="1"/>
  <c r="T499" i="6" s="1"/>
  <c r="U499" i="6" a="1"/>
  <c r="U499" i="6" s="1"/>
  <c r="Q500" i="6" a="1"/>
  <c r="Q500" i="6" s="1"/>
  <c r="R500" i="6" a="1"/>
  <c r="R500" i="6" s="1"/>
  <c r="S500" i="6" a="1"/>
  <c r="S500" i="6" s="1"/>
  <c r="T500" i="6" a="1"/>
  <c r="T500" i="6" s="1"/>
  <c r="U500" i="6" a="1"/>
  <c r="U500" i="6" s="1"/>
  <c r="Q501" i="6" a="1"/>
  <c r="Q501" i="6" s="1"/>
  <c r="R501" i="6" a="1"/>
  <c r="R501" i="6" s="1"/>
  <c r="S501" i="6" a="1"/>
  <c r="S501" i="6" s="1"/>
  <c r="T501" i="6" a="1"/>
  <c r="T501" i="6" s="1"/>
  <c r="U501" i="6" a="1"/>
  <c r="U501" i="6" s="1"/>
  <c r="Q502" i="6" a="1"/>
  <c r="Q502" i="6" s="1"/>
  <c r="R502" i="6" a="1"/>
  <c r="R502" i="6" s="1"/>
  <c r="S502" i="6" a="1"/>
  <c r="S502" i="6" s="1"/>
  <c r="T502" i="6" a="1"/>
  <c r="T502" i="6" s="1"/>
  <c r="U502" i="6" a="1"/>
  <c r="U502" i="6" s="1"/>
  <c r="Q503" i="6" a="1"/>
  <c r="Q503" i="6" s="1"/>
  <c r="R503" i="6" a="1"/>
  <c r="R503" i="6" s="1"/>
  <c r="S503" i="6" a="1"/>
  <c r="S503" i="6" s="1"/>
  <c r="T503" i="6" a="1"/>
  <c r="T503" i="6" s="1"/>
  <c r="U503" i="6" a="1"/>
  <c r="U503" i="6" s="1"/>
  <c r="Q504" i="6" a="1"/>
  <c r="Q504" i="6" s="1"/>
  <c r="R504" i="6" a="1"/>
  <c r="R504" i="6" s="1"/>
  <c r="S504" i="6" a="1"/>
  <c r="S504" i="6" s="1"/>
  <c r="T504" i="6" a="1"/>
  <c r="T504" i="6" s="1"/>
  <c r="U504" i="6" a="1"/>
  <c r="U504" i="6" s="1"/>
  <c r="Q505" i="6" a="1"/>
  <c r="Q505" i="6" s="1"/>
  <c r="R505" i="6" a="1"/>
  <c r="R505" i="6" s="1"/>
  <c r="S505" i="6" a="1"/>
  <c r="S505" i="6" s="1"/>
  <c r="T505" i="6" a="1"/>
  <c r="T505" i="6" s="1"/>
  <c r="U505" i="6" a="1"/>
  <c r="U505" i="6" s="1"/>
  <c r="Q506" i="6" a="1"/>
  <c r="Q506" i="6" s="1"/>
  <c r="R506" i="6" a="1"/>
  <c r="R506" i="6" s="1"/>
  <c r="S506" i="6" a="1"/>
  <c r="S506" i="6" s="1"/>
  <c r="T506" i="6" a="1"/>
  <c r="T506" i="6" s="1"/>
  <c r="U506" i="6" a="1"/>
  <c r="U506" i="6" s="1"/>
  <c r="Q507" i="6" a="1"/>
  <c r="Q507" i="6" s="1"/>
  <c r="R507" i="6" a="1"/>
  <c r="R507" i="6" s="1"/>
  <c r="S507" i="6" a="1"/>
  <c r="S507" i="6" s="1"/>
  <c r="T507" i="6" a="1"/>
  <c r="T507" i="6" s="1"/>
  <c r="U507" i="6" a="1"/>
  <c r="U507" i="6" s="1"/>
  <c r="Q508" i="6" a="1"/>
  <c r="Q508" i="6" s="1"/>
  <c r="R508" i="6" a="1"/>
  <c r="R508" i="6" s="1"/>
  <c r="S508" i="6" a="1"/>
  <c r="S508" i="6" s="1"/>
  <c r="T508" i="6" a="1"/>
  <c r="T508" i="6" s="1"/>
  <c r="U508" i="6" a="1"/>
  <c r="U508" i="6" s="1"/>
  <c r="Q509" i="6" a="1"/>
  <c r="Q509" i="6" s="1"/>
  <c r="R509" i="6" a="1"/>
  <c r="R509" i="6" s="1"/>
  <c r="S509" i="6" a="1"/>
  <c r="S509" i="6" s="1"/>
  <c r="T509" i="6" a="1"/>
  <c r="T509" i="6" s="1"/>
  <c r="U509" i="6" a="1"/>
  <c r="U509" i="6" s="1"/>
  <c r="Q510" i="6" a="1"/>
  <c r="Q510" i="6" s="1"/>
  <c r="R510" i="6" a="1"/>
  <c r="R510" i="6" s="1"/>
  <c r="S510" i="6" a="1"/>
  <c r="S510" i="6" s="1"/>
  <c r="T510" i="6" a="1"/>
  <c r="T510" i="6" s="1"/>
  <c r="U510" i="6" a="1"/>
  <c r="U510" i="6" s="1"/>
  <c r="Q511" i="6" a="1"/>
  <c r="Q511" i="6" s="1"/>
  <c r="R511" i="6" a="1"/>
  <c r="R511" i="6" s="1"/>
  <c r="S511" i="6" a="1"/>
  <c r="S511" i="6" s="1"/>
  <c r="T511" i="6" a="1"/>
  <c r="T511" i="6" s="1"/>
  <c r="U511" i="6" a="1"/>
  <c r="U511" i="6" s="1"/>
  <c r="Q512" i="6" a="1"/>
  <c r="Q512" i="6" s="1"/>
  <c r="R512" i="6" a="1"/>
  <c r="R512" i="6" s="1"/>
  <c r="S512" i="6" a="1"/>
  <c r="S512" i="6" s="1"/>
  <c r="T512" i="6" a="1"/>
  <c r="T512" i="6" s="1"/>
  <c r="U512" i="6" a="1"/>
  <c r="U512" i="6" s="1"/>
  <c r="Q513" i="6" a="1"/>
  <c r="Q513" i="6" s="1"/>
  <c r="R513" i="6" a="1"/>
  <c r="R513" i="6" s="1"/>
  <c r="S513" i="6" a="1"/>
  <c r="S513" i="6" s="1"/>
  <c r="T513" i="6" a="1"/>
  <c r="T513" i="6" s="1"/>
  <c r="U513" i="6" a="1"/>
  <c r="U513" i="6" s="1"/>
  <c r="Q514" i="6" a="1"/>
  <c r="Q514" i="6" s="1"/>
  <c r="R514" i="6" a="1"/>
  <c r="R514" i="6" s="1"/>
  <c r="S514" i="6" a="1"/>
  <c r="S514" i="6" s="1"/>
  <c r="T514" i="6" a="1"/>
  <c r="T514" i="6" s="1"/>
  <c r="U514" i="6" a="1"/>
  <c r="U514" i="6" s="1"/>
  <c r="Q515" i="6" a="1"/>
  <c r="Q515" i="6" s="1"/>
  <c r="R515" i="6" a="1"/>
  <c r="R515" i="6" s="1"/>
  <c r="S515" i="6" a="1"/>
  <c r="S515" i="6" s="1"/>
  <c r="T515" i="6" a="1"/>
  <c r="T515" i="6" s="1"/>
  <c r="U515" i="6" a="1"/>
  <c r="U515" i="6" s="1"/>
  <c r="Q516" i="6" a="1"/>
  <c r="Q516" i="6" s="1"/>
  <c r="R516" i="6" a="1"/>
  <c r="R516" i="6" s="1"/>
  <c r="S516" i="6" a="1"/>
  <c r="S516" i="6" s="1"/>
  <c r="T516" i="6" a="1"/>
  <c r="T516" i="6" s="1"/>
  <c r="U516" i="6" a="1"/>
  <c r="U516" i="6" s="1"/>
  <c r="Q517" i="6" a="1"/>
  <c r="Q517" i="6" s="1"/>
  <c r="R517" i="6" a="1"/>
  <c r="R517" i="6" s="1"/>
  <c r="S517" i="6" a="1"/>
  <c r="S517" i="6" s="1"/>
  <c r="T517" i="6" a="1"/>
  <c r="T517" i="6" s="1"/>
  <c r="U517" i="6" a="1"/>
  <c r="U517" i="6" s="1"/>
  <c r="Q518" i="6" a="1"/>
  <c r="Q518" i="6" s="1"/>
  <c r="R518" i="6" a="1"/>
  <c r="R518" i="6" s="1"/>
  <c r="S518" i="6" a="1"/>
  <c r="S518" i="6" s="1"/>
  <c r="T518" i="6" a="1"/>
  <c r="T518" i="6" s="1"/>
  <c r="U518" i="6" a="1"/>
  <c r="U518" i="6" s="1"/>
  <c r="Q519" i="6" a="1"/>
  <c r="Q519" i="6" s="1"/>
  <c r="R519" i="6" a="1"/>
  <c r="R519" i="6" s="1"/>
  <c r="S519" i="6" a="1"/>
  <c r="S519" i="6" s="1"/>
  <c r="T519" i="6" a="1"/>
  <c r="T519" i="6" s="1"/>
  <c r="U519" i="6" a="1"/>
  <c r="U519" i="6" s="1"/>
  <c r="Q520" i="6" a="1"/>
  <c r="Q520" i="6" s="1"/>
  <c r="R520" i="6" a="1"/>
  <c r="R520" i="6" s="1"/>
  <c r="S520" i="6" a="1"/>
  <c r="S520" i="6" s="1"/>
  <c r="T520" i="6" a="1"/>
  <c r="T520" i="6" s="1"/>
  <c r="U520" i="6" a="1"/>
  <c r="U520" i="6" s="1"/>
  <c r="Q521" i="6" a="1"/>
  <c r="Q521" i="6" s="1"/>
  <c r="R521" i="6" a="1"/>
  <c r="R521" i="6" s="1"/>
  <c r="S521" i="6" a="1"/>
  <c r="S521" i="6" s="1"/>
  <c r="T521" i="6" a="1"/>
  <c r="T521" i="6" s="1"/>
  <c r="U521" i="6" a="1"/>
  <c r="U521" i="6" s="1"/>
  <c r="Q522" i="6" a="1"/>
  <c r="Q522" i="6" s="1"/>
  <c r="R522" i="6" a="1"/>
  <c r="R522" i="6" s="1"/>
  <c r="S522" i="6" a="1"/>
  <c r="S522" i="6" s="1"/>
  <c r="T522" i="6" a="1"/>
  <c r="T522" i="6" s="1"/>
  <c r="U522" i="6" a="1"/>
  <c r="U522" i="6" s="1"/>
  <c r="Q523" i="6" a="1"/>
  <c r="Q523" i="6" s="1"/>
  <c r="R523" i="6" a="1"/>
  <c r="R523" i="6" s="1"/>
  <c r="S523" i="6" a="1"/>
  <c r="S523" i="6" s="1"/>
  <c r="T523" i="6" a="1"/>
  <c r="T523" i="6" s="1"/>
  <c r="U523" i="6" a="1"/>
  <c r="U523" i="6" s="1"/>
  <c r="Q524" i="6" a="1"/>
  <c r="Q524" i="6" s="1"/>
  <c r="R524" i="6" a="1"/>
  <c r="R524" i="6" s="1"/>
  <c r="S524" i="6" a="1"/>
  <c r="S524" i="6" s="1"/>
  <c r="T524" i="6" a="1"/>
  <c r="T524" i="6" s="1"/>
  <c r="U524" i="6" a="1"/>
  <c r="U524" i="6" s="1"/>
  <c r="Q525" i="6" a="1"/>
  <c r="Q525" i="6" s="1"/>
  <c r="R525" i="6" a="1"/>
  <c r="R525" i="6" s="1"/>
  <c r="S525" i="6" a="1"/>
  <c r="S525" i="6" s="1"/>
  <c r="T525" i="6" a="1"/>
  <c r="T525" i="6" s="1"/>
  <c r="U525" i="6" a="1"/>
  <c r="U525" i="6" s="1"/>
  <c r="Q526" i="6" a="1"/>
  <c r="Q526" i="6" s="1"/>
  <c r="R526" i="6" a="1"/>
  <c r="R526" i="6" s="1"/>
  <c r="S526" i="6" a="1"/>
  <c r="S526" i="6" s="1"/>
  <c r="T526" i="6" a="1"/>
  <c r="T526" i="6" s="1"/>
  <c r="U526" i="6" a="1"/>
  <c r="U526" i="6" s="1"/>
  <c r="Q527" i="6" a="1"/>
  <c r="Q527" i="6" s="1"/>
  <c r="R527" i="6" a="1"/>
  <c r="R527" i="6" s="1"/>
  <c r="S527" i="6" a="1"/>
  <c r="S527" i="6" s="1"/>
  <c r="T527" i="6" a="1"/>
  <c r="T527" i="6" s="1"/>
  <c r="U527" i="6" a="1"/>
  <c r="U527" i="6" s="1"/>
  <c r="Q528" i="6" a="1"/>
  <c r="Q528" i="6" s="1"/>
  <c r="R528" i="6" a="1"/>
  <c r="R528" i="6" s="1"/>
  <c r="S528" i="6" a="1"/>
  <c r="S528" i="6" s="1"/>
  <c r="T528" i="6" a="1"/>
  <c r="T528" i="6" s="1"/>
  <c r="U528" i="6" a="1"/>
  <c r="U528" i="6" s="1"/>
  <c r="Q529" i="6" a="1"/>
  <c r="Q529" i="6" s="1"/>
  <c r="R529" i="6" a="1"/>
  <c r="R529" i="6" s="1"/>
  <c r="S529" i="6" a="1"/>
  <c r="S529" i="6" s="1"/>
  <c r="T529" i="6" a="1"/>
  <c r="T529" i="6" s="1"/>
  <c r="U529" i="6" a="1"/>
  <c r="U529" i="6" s="1"/>
  <c r="Q530" i="6" a="1"/>
  <c r="Q530" i="6" s="1"/>
  <c r="R530" i="6" a="1"/>
  <c r="R530" i="6" s="1"/>
  <c r="S530" i="6" a="1"/>
  <c r="S530" i="6" s="1"/>
  <c r="T530" i="6" a="1"/>
  <c r="T530" i="6" s="1"/>
  <c r="U530" i="6" a="1"/>
  <c r="U530" i="6" s="1"/>
  <c r="Q531" i="6" a="1"/>
  <c r="Q531" i="6" s="1"/>
  <c r="R531" i="6" a="1"/>
  <c r="R531" i="6" s="1"/>
  <c r="S531" i="6" a="1"/>
  <c r="S531" i="6" s="1"/>
  <c r="T531" i="6" a="1"/>
  <c r="T531" i="6" s="1"/>
  <c r="U531" i="6" a="1"/>
  <c r="U531" i="6" s="1"/>
  <c r="Q532" i="6" a="1"/>
  <c r="Q532" i="6" s="1"/>
  <c r="R532" i="6" a="1"/>
  <c r="R532" i="6" s="1"/>
  <c r="S532" i="6" a="1"/>
  <c r="S532" i="6" s="1"/>
  <c r="T532" i="6" a="1"/>
  <c r="T532" i="6" s="1"/>
  <c r="U532" i="6" a="1"/>
  <c r="U532" i="6" s="1"/>
  <c r="Q533" i="6" a="1"/>
  <c r="Q533" i="6" s="1"/>
  <c r="R533" i="6" a="1"/>
  <c r="R533" i="6" s="1"/>
  <c r="S533" i="6" a="1"/>
  <c r="S533" i="6" s="1"/>
  <c r="T533" i="6" a="1"/>
  <c r="T533" i="6" s="1"/>
  <c r="U533" i="6" a="1"/>
  <c r="U533" i="6" s="1"/>
  <c r="Q534" i="6" a="1"/>
  <c r="Q534" i="6" s="1"/>
  <c r="R534" i="6" a="1"/>
  <c r="R534" i="6" s="1"/>
  <c r="S534" i="6" a="1"/>
  <c r="S534" i="6" s="1"/>
  <c r="T534" i="6" a="1"/>
  <c r="T534" i="6" s="1"/>
  <c r="U534" i="6" a="1"/>
  <c r="U534" i="6" s="1"/>
  <c r="Q535" i="6" a="1"/>
  <c r="Q535" i="6" s="1"/>
  <c r="R535" i="6" a="1"/>
  <c r="R535" i="6" s="1"/>
  <c r="S535" i="6" a="1"/>
  <c r="S535" i="6" s="1"/>
  <c r="T535" i="6" a="1"/>
  <c r="T535" i="6" s="1"/>
  <c r="U535" i="6" a="1"/>
  <c r="U535" i="6" s="1"/>
  <c r="Q536" i="6" a="1"/>
  <c r="Q536" i="6" s="1"/>
  <c r="R536" i="6" a="1"/>
  <c r="R536" i="6" s="1"/>
  <c r="S536" i="6" a="1"/>
  <c r="S536" i="6" s="1"/>
  <c r="T536" i="6" a="1"/>
  <c r="T536" i="6" s="1"/>
  <c r="U536" i="6" a="1"/>
  <c r="U536" i="6" s="1"/>
  <c r="Q537" i="6" a="1"/>
  <c r="Q537" i="6" s="1"/>
  <c r="R537" i="6" a="1"/>
  <c r="R537" i="6" s="1"/>
  <c r="S537" i="6" a="1"/>
  <c r="S537" i="6" s="1"/>
  <c r="T537" i="6" a="1"/>
  <c r="T537" i="6" s="1"/>
  <c r="U537" i="6" a="1"/>
  <c r="U537" i="6" s="1"/>
  <c r="Q538" i="6" a="1"/>
  <c r="Q538" i="6" s="1"/>
  <c r="R538" i="6" a="1"/>
  <c r="R538" i="6" s="1"/>
  <c r="S538" i="6" a="1"/>
  <c r="S538" i="6" s="1"/>
  <c r="T538" i="6" a="1"/>
  <c r="T538" i="6" s="1"/>
  <c r="U538" i="6" a="1"/>
  <c r="U538" i="6" s="1"/>
  <c r="Q539" i="6" a="1"/>
  <c r="Q539" i="6" s="1"/>
  <c r="R539" i="6" a="1"/>
  <c r="R539" i="6" s="1"/>
  <c r="S539" i="6" a="1"/>
  <c r="S539" i="6" s="1"/>
  <c r="T539" i="6" a="1"/>
  <c r="T539" i="6" s="1"/>
  <c r="U539" i="6" a="1"/>
  <c r="U539" i="6" s="1"/>
  <c r="Q540" i="6" a="1"/>
  <c r="Q540" i="6" s="1"/>
  <c r="R540" i="6" a="1"/>
  <c r="R540" i="6" s="1"/>
  <c r="S540" i="6" a="1"/>
  <c r="S540" i="6" s="1"/>
  <c r="T540" i="6" a="1"/>
  <c r="T540" i="6" s="1"/>
  <c r="U540" i="6" a="1"/>
  <c r="U540" i="6" s="1"/>
  <c r="Q541" i="6" a="1"/>
  <c r="Q541" i="6" s="1"/>
  <c r="R541" i="6" a="1"/>
  <c r="R541" i="6" s="1"/>
  <c r="S541" i="6" a="1"/>
  <c r="S541" i="6" s="1"/>
  <c r="T541" i="6" a="1"/>
  <c r="T541" i="6" s="1"/>
  <c r="U541" i="6" a="1"/>
  <c r="U541" i="6" s="1"/>
  <c r="Q542" i="6" a="1"/>
  <c r="Q542" i="6" s="1"/>
  <c r="R542" i="6" a="1"/>
  <c r="R542" i="6" s="1"/>
  <c r="S542" i="6" a="1"/>
  <c r="S542" i="6" s="1"/>
  <c r="T542" i="6" a="1"/>
  <c r="T542" i="6" s="1"/>
  <c r="U542" i="6" a="1"/>
  <c r="U542" i="6" s="1"/>
  <c r="Q543" i="6" a="1"/>
  <c r="Q543" i="6" s="1"/>
  <c r="R543" i="6" a="1"/>
  <c r="R543" i="6" s="1"/>
  <c r="S543" i="6" a="1"/>
  <c r="S543" i="6" s="1"/>
  <c r="T543" i="6" a="1"/>
  <c r="T543" i="6" s="1"/>
  <c r="U543" i="6" a="1"/>
  <c r="U543" i="6" s="1"/>
  <c r="Q544" i="6" a="1"/>
  <c r="Q544" i="6" s="1"/>
  <c r="R544" i="6" a="1"/>
  <c r="R544" i="6" s="1"/>
  <c r="S544" i="6" a="1"/>
  <c r="S544" i="6" s="1"/>
  <c r="T544" i="6" a="1"/>
  <c r="T544" i="6" s="1"/>
  <c r="U544" i="6" a="1"/>
  <c r="U544" i="6" s="1"/>
  <c r="Q545" i="6" a="1"/>
  <c r="Q545" i="6" s="1"/>
  <c r="R545" i="6" a="1"/>
  <c r="R545" i="6" s="1"/>
  <c r="S545" i="6" a="1"/>
  <c r="S545" i="6" s="1"/>
  <c r="T545" i="6" a="1"/>
  <c r="T545" i="6" s="1"/>
  <c r="U545" i="6" a="1"/>
  <c r="U545" i="6" s="1"/>
  <c r="Q546" i="6" a="1"/>
  <c r="Q546" i="6" s="1"/>
  <c r="R546" i="6" a="1"/>
  <c r="R546" i="6" s="1"/>
  <c r="S546" i="6" a="1"/>
  <c r="S546" i="6" s="1"/>
  <c r="T546" i="6" a="1"/>
  <c r="T546" i="6" s="1"/>
  <c r="U546" i="6" a="1"/>
  <c r="U546" i="6" s="1"/>
  <c r="Q547" i="6" a="1"/>
  <c r="Q547" i="6" s="1"/>
  <c r="R547" i="6" a="1"/>
  <c r="R547" i="6" s="1"/>
  <c r="S547" i="6" a="1"/>
  <c r="S547" i="6" s="1"/>
  <c r="T547" i="6" a="1"/>
  <c r="T547" i="6" s="1"/>
  <c r="U547" i="6" a="1"/>
  <c r="U547" i="6" s="1"/>
  <c r="Q548" i="6" a="1"/>
  <c r="Q548" i="6" s="1"/>
  <c r="R548" i="6" a="1"/>
  <c r="R548" i="6" s="1"/>
  <c r="S548" i="6" a="1"/>
  <c r="S548" i="6" s="1"/>
  <c r="T548" i="6" a="1"/>
  <c r="T548" i="6" s="1"/>
  <c r="U548" i="6" a="1"/>
  <c r="U548" i="6" s="1"/>
  <c r="Q549" i="6" a="1"/>
  <c r="Q549" i="6" s="1"/>
  <c r="R549" i="6" a="1"/>
  <c r="R549" i="6" s="1"/>
  <c r="S549" i="6" a="1"/>
  <c r="S549" i="6" s="1"/>
  <c r="T549" i="6" a="1"/>
  <c r="T549" i="6" s="1"/>
  <c r="U549" i="6" a="1"/>
  <c r="U549" i="6" s="1"/>
  <c r="Q550" i="6" a="1"/>
  <c r="Q550" i="6" s="1"/>
  <c r="R550" i="6" a="1"/>
  <c r="R550" i="6" s="1"/>
  <c r="S550" i="6" a="1"/>
  <c r="S550" i="6" s="1"/>
  <c r="T550" i="6" a="1"/>
  <c r="T550" i="6" s="1"/>
  <c r="U550" i="6" a="1"/>
  <c r="U550" i="6" s="1"/>
  <c r="Q551" i="6" a="1"/>
  <c r="Q551" i="6" s="1"/>
  <c r="R551" i="6" a="1"/>
  <c r="R551" i="6" s="1"/>
  <c r="S551" i="6" a="1"/>
  <c r="S551" i="6" s="1"/>
  <c r="T551" i="6" a="1"/>
  <c r="T551" i="6" s="1"/>
  <c r="U551" i="6" a="1"/>
  <c r="U551" i="6" s="1"/>
  <c r="Q552" i="6" a="1"/>
  <c r="Q552" i="6" s="1"/>
  <c r="R552" i="6" a="1"/>
  <c r="R552" i="6" s="1"/>
  <c r="S552" i="6" a="1"/>
  <c r="S552" i="6" s="1"/>
  <c r="T552" i="6" a="1"/>
  <c r="T552" i="6" s="1"/>
  <c r="U552" i="6" a="1"/>
  <c r="U552" i="6" s="1"/>
  <c r="Q553" i="6" a="1"/>
  <c r="Q553" i="6" s="1"/>
  <c r="R553" i="6" a="1"/>
  <c r="R553" i="6" s="1"/>
  <c r="S553" i="6" a="1"/>
  <c r="S553" i="6" s="1"/>
  <c r="T553" i="6" a="1"/>
  <c r="T553" i="6" s="1"/>
  <c r="U553" i="6" a="1"/>
  <c r="U553" i="6" s="1"/>
  <c r="Q554" i="6" a="1"/>
  <c r="Q554" i="6" s="1"/>
  <c r="R554" i="6" a="1"/>
  <c r="R554" i="6" s="1"/>
  <c r="S554" i="6" a="1"/>
  <c r="S554" i="6" s="1"/>
  <c r="T554" i="6" a="1"/>
  <c r="T554" i="6" s="1"/>
  <c r="U554" i="6" a="1"/>
  <c r="U554" i="6" s="1"/>
  <c r="Q555" i="6" a="1"/>
  <c r="Q555" i="6" s="1"/>
  <c r="R555" i="6" a="1"/>
  <c r="R555" i="6" s="1"/>
  <c r="S555" i="6" a="1"/>
  <c r="S555" i="6" s="1"/>
  <c r="T555" i="6" a="1"/>
  <c r="T555" i="6" s="1"/>
  <c r="U555" i="6" a="1"/>
  <c r="U555" i="6" s="1"/>
  <c r="Q556" i="6" a="1"/>
  <c r="Q556" i="6" s="1"/>
  <c r="R556" i="6" a="1"/>
  <c r="R556" i="6" s="1"/>
  <c r="S556" i="6" a="1"/>
  <c r="S556" i="6" s="1"/>
  <c r="T556" i="6" a="1"/>
  <c r="T556" i="6" s="1"/>
  <c r="U556" i="6" a="1"/>
  <c r="U556" i="6" s="1"/>
  <c r="Q557" i="6" a="1"/>
  <c r="Q557" i="6" s="1"/>
  <c r="R557" i="6" a="1"/>
  <c r="R557" i="6" s="1"/>
  <c r="S557" i="6" a="1"/>
  <c r="S557" i="6" s="1"/>
  <c r="T557" i="6" a="1"/>
  <c r="T557" i="6" s="1"/>
  <c r="U557" i="6" a="1"/>
  <c r="U557" i="6" s="1"/>
  <c r="Q558" i="6" a="1"/>
  <c r="Q558" i="6" s="1"/>
  <c r="R558" i="6" a="1"/>
  <c r="R558" i="6" s="1"/>
  <c r="S558" i="6" a="1"/>
  <c r="S558" i="6" s="1"/>
  <c r="T558" i="6" a="1"/>
  <c r="T558" i="6" s="1"/>
  <c r="U558" i="6" a="1"/>
  <c r="U558" i="6" s="1"/>
  <c r="Q559" i="6" a="1"/>
  <c r="Q559" i="6" s="1"/>
  <c r="R559" i="6" a="1"/>
  <c r="R559" i="6" s="1"/>
  <c r="S559" i="6" a="1"/>
  <c r="S559" i="6" s="1"/>
  <c r="T559" i="6" a="1"/>
  <c r="T559" i="6" s="1"/>
  <c r="U559" i="6" a="1"/>
  <c r="U559" i="6" s="1"/>
  <c r="Q560" i="6" a="1"/>
  <c r="Q560" i="6" s="1"/>
  <c r="R560" i="6" a="1"/>
  <c r="R560" i="6" s="1"/>
  <c r="S560" i="6" a="1"/>
  <c r="S560" i="6" s="1"/>
  <c r="T560" i="6" a="1"/>
  <c r="T560" i="6" s="1"/>
  <c r="U560" i="6" a="1"/>
  <c r="U560" i="6" s="1"/>
  <c r="Q561" i="6" a="1"/>
  <c r="Q561" i="6" s="1"/>
  <c r="R561" i="6" a="1"/>
  <c r="R561" i="6" s="1"/>
  <c r="S561" i="6" a="1"/>
  <c r="S561" i="6" s="1"/>
  <c r="T561" i="6" a="1"/>
  <c r="T561" i="6" s="1"/>
  <c r="U561" i="6" a="1"/>
  <c r="U561" i="6" s="1"/>
  <c r="Q562" i="6" a="1"/>
  <c r="Q562" i="6" s="1"/>
  <c r="R562" i="6" a="1"/>
  <c r="R562" i="6" s="1"/>
  <c r="S562" i="6" a="1"/>
  <c r="S562" i="6" s="1"/>
  <c r="T562" i="6" a="1"/>
  <c r="T562" i="6" s="1"/>
  <c r="U562" i="6" a="1"/>
  <c r="U562" i="6" s="1"/>
  <c r="Q563" i="6" a="1"/>
  <c r="Q563" i="6" s="1"/>
  <c r="R563" i="6" a="1"/>
  <c r="R563" i="6" s="1"/>
  <c r="S563" i="6" a="1"/>
  <c r="S563" i="6" s="1"/>
  <c r="T563" i="6" a="1"/>
  <c r="T563" i="6" s="1"/>
  <c r="U563" i="6" a="1"/>
  <c r="U563" i="6" s="1"/>
  <c r="Q564" i="6" a="1"/>
  <c r="Q564" i="6" s="1"/>
  <c r="R564" i="6" a="1"/>
  <c r="R564" i="6" s="1"/>
  <c r="S564" i="6" a="1"/>
  <c r="S564" i="6" s="1"/>
  <c r="T564" i="6" a="1"/>
  <c r="T564" i="6" s="1"/>
  <c r="U564" i="6" a="1"/>
  <c r="U564" i="6" s="1"/>
  <c r="Q565" i="6" a="1"/>
  <c r="Q565" i="6" s="1"/>
  <c r="R565" i="6" a="1"/>
  <c r="R565" i="6" s="1"/>
  <c r="S565" i="6" a="1"/>
  <c r="S565" i="6" s="1"/>
  <c r="T565" i="6" a="1"/>
  <c r="T565" i="6" s="1"/>
  <c r="U565" i="6" a="1"/>
  <c r="U565" i="6" s="1"/>
  <c r="Q566" i="6" a="1"/>
  <c r="Q566" i="6" s="1"/>
  <c r="R566" i="6" a="1"/>
  <c r="R566" i="6" s="1"/>
  <c r="S566" i="6" a="1"/>
  <c r="S566" i="6" s="1"/>
  <c r="T566" i="6" a="1"/>
  <c r="T566" i="6" s="1"/>
  <c r="U566" i="6" a="1"/>
  <c r="U566" i="6" s="1"/>
  <c r="Q567" i="6" a="1"/>
  <c r="Q567" i="6" s="1"/>
  <c r="R567" i="6" a="1"/>
  <c r="R567" i="6" s="1"/>
  <c r="S567" i="6" a="1"/>
  <c r="S567" i="6" s="1"/>
  <c r="T567" i="6" a="1"/>
  <c r="T567" i="6" s="1"/>
  <c r="U567" i="6" a="1"/>
  <c r="U567" i="6" s="1"/>
  <c r="Q568" i="6" a="1"/>
  <c r="Q568" i="6" s="1"/>
  <c r="R568" i="6" a="1"/>
  <c r="R568" i="6" s="1"/>
  <c r="S568" i="6" a="1"/>
  <c r="S568" i="6" s="1"/>
  <c r="T568" i="6" a="1"/>
  <c r="T568" i="6" s="1"/>
  <c r="U568" i="6" a="1"/>
  <c r="U568" i="6" s="1"/>
  <c r="Q569" i="6" a="1"/>
  <c r="Q569" i="6" s="1"/>
  <c r="R569" i="6" a="1"/>
  <c r="R569" i="6" s="1"/>
  <c r="S569" i="6" a="1"/>
  <c r="S569" i="6" s="1"/>
  <c r="T569" i="6" a="1"/>
  <c r="T569" i="6" s="1"/>
  <c r="U569" i="6" a="1"/>
  <c r="U569" i="6" s="1"/>
  <c r="Q570" i="6" a="1"/>
  <c r="Q570" i="6" s="1"/>
  <c r="R570" i="6" a="1"/>
  <c r="R570" i="6" s="1"/>
  <c r="S570" i="6" a="1"/>
  <c r="S570" i="6" s="1"/>
  <c r="T570" i="6" a="1"/>
  <c r="T570" i="6" s="1"/>
  <c r="U570" i="6" a="1"/>
  <c r="U570" i="6" s="1"/>
  <c r="Q571" i="6" a="1"/>
  <c r="Q571" i="6" s="1"/>
  <c r="R571" i="6" a="1"/>
  <c r="R571" i="6" s="1"/>
  <c r="S571" i="6" a="1"/>
  <c r="S571" i="6" s="1"/>
  <c r="T571" i="6" a="1"/>
  <c r="T571" i="6" s="1"/>
  <c r="U571" i="6" a="1"/>
  <c r="U571" i="6" s="1"/>
  <c r="Q572" i="6" a="1"/>
  <c r="Q572" i="6" s="1"/>
  <c r="R572" i="6" a="1"/>
  <c r="R572" i="6" s="1"/>
  <c r="S572" i="6" a="1"/>
  <c r="S572" i="6" s="1"/>
  <c r="T572" i="6" a="1"/>
  <c r="T572" i="6" s="1"/>
  <c r="U572" i="6" a="1"/>
  <c r="U572" i="6" s="1"/>
  <c r="Q573" i="6" a="1"/>
  <c r="Q573" i="6" s="1"/>
  <c r="R573" i="6" a="1"/>
  <c r="R573" i="6" s="1"/>
  <c r="S573" i="6" a="1"/>
  <c r="S573" i="6" s="1"/>
  <c r="T573" i="6" a="1"/>
  <c r="T573" i="6" s="1"/>
  <c r="U573" i="6" a="1"/>
  <c r="U573" i="6" s="1"/>
  <c r="Q574" i="6" a="1"/>
  <c r="Q574" i="6" s="1"/>
  <c r="R574" i="6" a="1"/>
  <c r="R574" i="6" s="1"/>
  <c r="S574" i="6" a="1"/>
  <c r="S574" i="6" s="1"/>
  <c r="T574" i="6" a="1"/>
  <c r="T574" i="6" s="1"/>
  <c r="U574" i="6" a="1"/>
  <c r="U574" i="6" s="1"/>
  <c r="Q575" i="6" a="1"/>
  <c r="Q575" i="6" s="1"/>
  <c r="R575" i="6" a="1"/>
  <c r="R575" i="6" s="1"/>
  <c r="S575" i="6" a="1"/>
  <c r="S575" i="6" s="1"/>
  <c r="T575" i="6" a="1"/>
  <c r="T575" i="6" s="1"/>
  <c r="U575" i="6" a="1"/>
  <c r="U575" i="6" s="1"/>
  <c r="Q576" i="6" a="1"/>
  <c r="Q576" i="6" s="1"/>
  <c r="R576" i="6" a="1"/>
  <c r="R576" i="6" s="1"/>
  <c r="S576" i="6" a="1"/>
  <c r="S576" i="6" s="1"/>
  <c r="T576" i="6" a="1"/>
  <c r="T576" i="6" s="1"/>
  <c r="U576" i="6" a="1"/>
  <c r="U576" i="6" s="1"/>
  <c r="Q577" i="6" a="1"/>
  <c r="Q577" i="6" s="1"/>
  <c r="R577" i="6" a="1"/>
  <c r="R577" i="6" s="1"/>
  <c r="S577" i="6" a="1"/>
  <c r="S577" i="6" s="1"/>
  <c r="T577" i="6" a="1"/>
  <c r="T577" i="6" s="1"/>
  <c r="U577" i="6" a="1"/>
  <c r="U577" i="6" s="1"/>
  <c r="Q578" i="6" a="1"/>
  <c r="Q578" i="6" s="1"/>
  <c r="R578" i="6" a="1"/>
  <c r="R578" i="6" s="1"/>
  <c r="S578" i="6" a="1"/>
  <c r="S578" i="6" s="1"/>
  <c r="T578" i="6" a="1"/>
  <c r="T578" i="6" s="1"/>
  <c r="U578" i="6" a="1"/>
  <c r="U578" i="6" s="1"/>
  <c r="Q579" i="6" a="1"/>
  <c r="Q579" i="6" s="1"/>
  <c r="R579" i="6" a="1"/>
  <c r="R579" i="6" s="1"/>
  <c r="S579" i="6" a="1"/>
  <c r="S579" i="6" s="1"/>
  <c r="T579" i="6" a="1"/>
  <c r="T579" i="6" s="1"/>
  <c r="U579" i="6" a="1"/>
  <c r="U579" i="6" s="1"/>
  <c r="Q580" i="6" a="1"/>
  <c r="Q580" i="6" s="1"/>
  <c r="R580" i="6" a="1"/>
  <c r="R580" i="6" s="1"/>
  <c r="S580" i="6" a="1"/>
  <c r="S580" i="6" s="1"/>
  <c r="T580" i="6" a="1"/>
  <c r="T580" i="6" s="1"/>
  <c r="U580" i="6" a="1"/>
  <c r="U580" i="6" s="1"/>
  <c r="Q581" i="6" a="1"/>
  <c r="Q581" i="6" s="1"/>
  <c r="R581" i="6" a="1"/>
  <c r="R581" i="6" s="1"/>
  <c r="S581" i="6" a="1"/>
  <c r="S581" i="6" s="1"/>
  <c r="T581" i="6" a="1"/>
  <c r="T581" i="6" s="1"/>
  <c r="U581" i="6" a="1"/>
  <c r="U581" i="6" s="1"/>
  <c r="Q582" i="6" a="1"/>
  <c r="Q582" i="6" s="1"/>
  <c r="R582" i="6" a="1"/>
  <c r="R582" i="6" s="1"/>
  <c r="S582" i="6" a="1"/>
  <c r="S582" i="6" s="1"/>
  <c r="T582" i="6" a="1"/>
  <c r="T582" i="6" s="1"/>
  <c r="U582" i="6" a="1"/>
  <c r="U582" i="6" s="1"/>
  <c r="Q583" i="6" a="1"/>
  <c r="Q583" i="6" s="1"/>
  <c r="R583" i="6" a="1"/>
  <c r="R583" i="6" s="1"/>
  <c r="S583" i="6" a="1"/>
  <c r="S583" i="6" s="1"/>
  <c r="T583" i="6" a="1"/>
  <c r="T583" i="6" s="1"/>
  <c r="U583" i="6" a="1"/>
  <c r="U583" i="6" s="1"/>
  <c r="Q584" i="6" a="1"/>
  <c r="Q584" i="6" s="1"/>
  <c r="R584" i="6" a="1"/>
  <c r="R584" i="6" s="1"/>
  <c r="S584" i="6" a="1"/>
  <c r="S584" i="6" s="1"/>
  <c r="T584" i="6" a="1"/>
  <c r="T584" i="6" s="1"/>
  <c r="U584" i="6" a="1"/>
  <c r="U584" i="6" s="1"/>
  <c r="Q585" i="6" a="1"/>
  <c r="Q585" i="6" s="1"/>
  <c r="R585" i="6" a="1"/>
  <c r="R585" i="6" s="1"/>
  <c r="S585" i="6" a="1"/>
  <c r="S585" i="6" s="1"/>
  <c r="T585" i="6" a="1"/>
  <c r="T585" i="6" s="1"/>
  <c r="U585" i="6" a="1"/>
  <c r="U585" i="6" s="1"/>
  <c r="Q586" i="6" a="1"/>
  <c r="Q586" i="6" s="1"/>
  <c r="R586" i="6" a="1"/>
  <c r="R586" i="6" s="1"/>
  <c r="S586" i="6" a="1"/>
  <c r="S586" i="6" s="1"/>
  <c r="T586" i="6" a="1"/>
  <c r="T586" i="6" s="1"/>
  <c r="U586" i="6" a="1"/>
  <c r="U586" i="6" s="1"/>
  <c r="Q587" i="6" a="1"/>
  <c r="Q587" i="6" s="1"/>
  <c r="R587" i="6" a="1"/>
  <c r="R587" i="6" s="1"/>
  <c r="S587" i="6" a="1"/>
  <c r="S587" i="6" s="1"/>
  <c r="T587" i="6" a="1"/>
  <c r="T587" i="6" s="1"/>
  <c r="U587" i="6" a="1"/>
  <c r="U587" i="6" s="1"/>
  <c r="Q588" i="6" a="1"/>
  <c r="Q588" i="6" s="1"/>
  <c r="R588" i="6" a="1"/>
  <c r="R588" i="6" s="1"/>
  <c r="S588" i="6" a="1"/>
  <c r="S588" i="6" s="1"/>
  <c r="T588" i="6" a="1"/>
  <c r="T588" i="6" s="1"/>
  <c r="U588" i="6" a="1"/>
  <c r="U588" i="6" s="1"/>
  <c r="Q589" i="6" a="1"/>
  <c r="Q589" i="6" s="1"/>
  <c r="R589" i="6" a="1"/>
  <c r="R589" i="6" s="1"/>
  <c r="S589" i="6" a="1"/>
  <c r="S589" i="6" s="1"/>
  <c r="T589" i="6" a="1"/>
  <c r="T589" i="6" s="1"/>
  <c r="U589" i="6" a="1"/>
  <c r="U589" i="6" s="1"/>
  <c r="Q590" i="6" a="1"/>
  <c r="Q590" i="6" s="1"/>
  <c r="R590" i="6" a="1"/>
  <c r="R590" i="6" s="1"/>
  <c r="S590" i="6" a="1"/>
  <c r="S590" i="6" s="1"/>
  <c r="T590" i="6" a="1"/>
  <c r="T590" i="6" s="1"/>
  <c r="U590" i="6" a="1"/>
  <c r="U590" i="6" s="1"/>
  <c r="Q591" i="6" a="1"/>
  <c r="Q591" i="6" s="1"/>
  <c r="R591" i="6" a="1"/>
  <c r="R591" i="6" s="1"/>
  <c r="S591" i="6" a="1"/>
  <c r="S591" i="6" s="1"/>
  <c r="T591" i="6" a="1"/>
  <c r="T591" i="6" s="1"/>
  <c r="U591" i="6" a="1"/>
  <c r="U591" i="6" s="1"/>
  <c r="Q592" i="6" a="1"/>
  <c r="Q592" i="6" s="1"/>
  <c r="R592" i="6" a="1"/>
  <c r="R592" i="6" s="1"/>
  <c r="S592" i="6" a="1"/>
  <c r="S592" i="6" s="1"/>
  <c r="T592" i="6" a="1"/>
  <c r="T592" i="6" s="1"/>
  <c r="U592" i="6" a="1"/>
  <c r="U592" i="6" s="1"/>
  <c r="Q593" i="6" a="1"/>
  <c r="Q593" i="6" s="1"/>
  <c r="R593" i="6" a="1"/>
  <c r="R593" i="6" s="1"/>
  <c r="S593" i="6" a="1"/>
  <c r="S593" i="6" s="1"/>
  <c r="T593" i="6" a="1"/>
  <c r="T593" i="6" s="1"/>
  <c r="U593" i="6" a="1"/>
  <c r="U593" i="6" s="1"/>
  <c r="Q594" i="6" a="1"/>
  <c r="Q594" i="6" s="1"/>
  <c r="R594" i="6" a="1"/>
  <c r="R594" i="6" s="1"/>
  <c r="S594" i="6" a="1"/>
  <c r="S594" i="6" s="1"/>
  <c r="T594" i="6" a="1"/>
  <c r="T594" i="6" s="1"/>
  <c r="U594" i="6" a="1"/>
  <c r="U594" i="6" s="1"/>
  <c r="Q595" i="6" a="1"/>
  <c r="Q595" i="6" s="1"/>
  <c r="R595" i="6" a="1"/>
  <c r="R595" i="6" s="1"/>
  <c r="S595" i="6" a="1"/>
  <c r="S595" i="6" s="1"/>
  <c r="T595" i="6" a="1"/>
  <c r="T595" i="6" s="1"/>
  <c r="U595" i="6" a="1"/>
  <c r="U595" i="6" s="1"/>
  <c r="Q596" i="6" a="1"/>
  <c r="Q596" i="6" s="1"/>
  <c r="R596" i="6" a="1"/>
  <c r="R596" i="6" s="1"/>
  <c r="S596" i="6" a="1"/>
  <c r="S596" i="6" s="1"/>
  <c r="T596" i="6" a="1"/>
  <c r="T596" i="6" s="1"/>
  <c r="U596" i="6" a="1"/>
  <c r="U596" i="6" s="1"/>
  <c r="Q597" i="6" a="1"/>
  <c r="Q597" i="6" s="1"/>
  <c r="R597" i="6" a="1"/>
  <c r="R597" i="6" s="1"/>
  <c r="S597" i="6" a="1"/>
  <c r="S597" i="6" s="1"/>
  <c r="T597" i="6" a="1"/>
  <c r="T597" i="6" s="1"/>
  <c r="U597" i="6" a="1"/>
  <c r="U597" i="6" s="1"/>
  <c r="Q598" i="6" a="1"/>
  <c r="Q598" i="6" s="1"/>
  <c r="R598" i="6" a="1"/>
  <c r="R598" i="6" s="1"/>
  <c r="S598" i="6" a="1"/>
  <c r="S598" i="6" s="1"/>
  <c r="T598" i="6" a="1"/>
  <c r="T598" i="6" s="1"/>
  <c r="U598" i="6" a="1"/>
  <c r="U598" i="6" s="1"/>
  <c r="Q599" i="6" a="1"/>
  <c r="Q599" i="6" s="1"/>
  <c r="R599" i="6" a="1"/>
  <c r="R599" i="6" s="1"/>
  <c r="S599" i="6" a="1"/>
  <c r="S599" i="6" s="1"/>
  <c r="T599" i="6" a="1"/>
  <c r="T599" i="6" s="1"/>
  <c r="U599" i="6" a="1"/>
  <c r="U599" i="6" s="1"/>
  <c r="Q600" i="6" a="1"/>
  <c r="Q600" i="6" s="1"/>
  <c r="R600" i="6" a="1"/>
  <c r="R600" i="6" s="1"/>
  <c r="S600" i="6" a="1"/>
  <c r="S600" i="6" s="1"/>
  <c r="T600" i="6" a="1"/>
  <c r="T600" i="6" s="1"/>
  <c r="U600" i="6" a="1"/>
  <c r="U600" i="6" s="1"/>
  <c r="Q601" i="6" a="1"/>
  <c r="Q601" i="6" s="1"/>
  <c r="R601" i="6" a="1"/>
  <c r="R601" i="6" s="1"/>
  <c r="S601" i="6" a="1"/>
  <c r="S601" i="6" s="1"/>
  <c r="T601" i="6" a="1"/>
  <c r="T601" i="6" s="1"/>
  <c r="U601" i="6" a="1"/>
  <c r="U601" i="6" s="1"/>
  <c r="Q602" i="6" a="1"/>
  <c r="Q602" i="6" s="1"/>
  <c r="R602" i="6" a="1"/>
  <c r="R602" i="6" s="1"/>
  <c r="S602" i="6" a="1"/>
  <c r="S602" i="6" s="1"/>
  <c r="T602" i="6" a="1"/>
  <c r="T602" i="6" s="1"/>
  <c r="U602" i="6" a="1"/>
  <c r="U602" i="6" s="1"/>
  <c r="Q603" i="6" a="1"/>
  <c r="Q603" i="6" s="1"/>
  <c r="R603" i="6" a="1"/>
  <c r="R603" i="6" s="1"/>
  <c r="S603" i="6" a="1"/>
  <c r="S603" i="6" s="1"/>
  <c r="T603" i="6" a="1"/>
  <c r="T603" i="6" s="1"/>
  <c r="U603" i="6" a="1"/>
  <c r="U603" i="6" s="1"/>
  <c r="Q604" i="6" a="1"/>
  <c r="Q604" i="6" s="1"/>
  <c r="R604" i="6" a="1"/>
  <c r="R604" i="6" s="1"/>
  <c r="S604" i="6" a="1"/>
  <c r="S604" i="6" s="1"/>
  <c r="T604" i="6" a="1"/>
  <c r="T604" i="6" s="1"/>
  <c r="U604" i="6" a="1"/>
  <c r="U604" i="6" s="1"/>
  <c r="Q605" i="6" a="1"/>
  <c r="Q605" i="6" s="1"/>
  <c r="R605" i="6" a="1"/>
  <c r="R605" i="6" s="1"/>
  <c r="S605" i="6" a="1"/>
  <c r="S605" i="6" s="1"/>
  <c r="T605" i="6" a="1"/>
  <c r="T605" i="6" s="1"/>
  <c r="U605" i="6" a="1"/>
  <c r="U605" i="6" s="1"/>
  <c r="Q606" i="6" a="1"/>
  <c r="Q606" i="6" s="1"/>
  <c r="R606" i="6" a="1"/>
  <c r="R606" i="6" s="1"/>
  <c r="S606" i="6" a="1"/>
  <c r="S606" i="6" s="1"/>
  <c r="T606" i="6" a="1"/>
  <c r="T606" i="6" s="1"/>
  <c r="U606" i="6" a="1"/>
  <c r="U606" i="6" s="1"/>
  <c r="Q607" i="6" a="1"/>
  <c r="Q607" i="6" s="1"/>
  <c r="R607" i="6" a="1"/>
  <c r="R607" i="6" s="1"/>
  <c r="S607" i="6" a="1"/>
  <c r="S607" i="6" s="1"/>
  <c r="T607" i="6" a="1"/>
  <c r="T607" i="6" s="1"/>
  <c r="U607" i="6" a="1"/>
  <c r="U607" i="6" s="1"/>
  <c r="Q608" i="6" a="1"/>
  <c r="Q608" i="6" s="1"/>
  <c r="R608" i="6" a="1"/>
  <c r="R608" i="6" s="1"/>
  <c r="S608" i="6" a="1"/>
  <c r="S608" i="6" s="1"/>
  <c r="T608" i="6" a="1"/>
  <c r="T608" i="6" s="1"/>
  <c r="U608" i="6" a="1"/>
  <c r="U608" i="6" s="1"/>
  <c r="Q609" i="6" a="1"/>
  <c r="Q609" i="6" s="1"/>
  <c r="R609" i="6" a="1"/>
  <c r="R609" i="6" s="1"/>
  <c r="S609" i="6" a="1"/>
  <c r="S609" i="6" s="1"/>
  <c r="T609" i="6" a="1"/>
  <c r="T609" i="6" s="1"/>
  <c r="U609" i="6" a="1"/>
  <c r="U609" i="6" s="1"/>
  <c r="Q610" i="6" a="1"/>
  <c r="Q610" i="6" s="1"/>
  <c r="R610" i="6" a="1"/>
  <c r="R610" i="6" s="1"/>
  <c r="S610" i="6" a="1"/>
  <c r="S610" i="6" s="1"/>
  <c r="T610" i="6" a="1"/>
  <c r="T610" i="6" s="1"/>
  <c r="U610" i="6" a="1"/>
  <c r="U610" i="6" s="1"/>
  <c r="Q611" i="6" a="1"/>
  <c r="Q611" i="6" s="1"/>
  <c r="R611" i="6" a="1"/>
  <c r="R611" i="6" s="1"/>
  <c r="S611" i="6" a="1"/>
  <c r="S611" i="6" s="1"/>
  <c r="T611" i="6" a="1"/>
  <c r="T611" i="6" s="1"/>
  <c r="U611" i="6" a="1"/>
  <c r="U611" i="6" s="1"/>
  <c r="Q612" i="6" a="1"/>
  <c r="Q612" i="6" s="1"/>
  <c r="R612" i="6" a="1"/>
  <c r="R612" i="6" s="1"/>
  <c r="S612" i="6" a="1"/>
  <c r="S612" i="6" s="1"/>
  <c r="T612" i="6" a="1"/>
  <c r="T612" i="6" s="1"/>
  <c r="U612" i="6" a="1"/>
  <c r="U612" i="6" s="1"/>
  <c r="Q613" i="6" a="1"/>
  <c r="Q613" i="6" s="1"/>
  <c r="R613" i="6" a="1"/>
  <c r="R613" i="6" s="1"/>
  <c r="S613" i="6" a="1"/>
  <c r="S613" i="6" s="1"/>
  <c r="T613" i="6" a="1"/>
  <c r="T613" i="6" s="1"/>
  <c r="U613" i="6" a="1"/>
  <c r="U613" i="6" s="1"/>
  <c r="Q614" i="6" a="1"/>
  <c r="Q614" i="6" s="1"/>
  <c r="R614" i="6" a="1"/>
  <c r="R614" i="6" s="1"/>
  <c r="S614" i="6" a="1"/>
  <c r="S614" i="6" s="1"/>
  <c r="T614" i="6" a="1"/>
  <c r="T614" i="6" s="1"/>
  <c r="U614" i="6" a="1"/>
  <c r="U614" i="6" s="1"/>
  <c r="Q615" i="6" a="1"/>
  <c r="Q615" i="6" s="1"/>
  <c r="R615" i="6" a="1"/>
  <c r="R615" i="6" s="1"/>
  <c r="S615" i="6" a="1"/>
  <c r="S615" i="6" s="1"/>
  <c r="T615" i="6" a="1"/>
  <c r="T615" i="6" s="1"/>
  <c r="U615" i="6" a="1"/>
  <c r="U615" i="6" s="1"/>
  <c r="Q616" i="6" a="1"/>
  <c r="Q616" i="6" s="1"/>
  <c r="R616" i="6" a="1"/>
  <c r="R616" i="6" s="1"/>
  <c r="S616" i="6" a="1"/>
  <c r="S616" i="6" s="1"/>
  <c r="T616" i="6" a="1"/>
  <c r="T616" i="6" s="1"/>
  <c r="U616" i="6" a="1"/>
  <c r="U616" i="6" s="1"/>
  <c r="Q617" i="6" a="1"/>
  <c r="Q617" i="6" s="1"/>
  <c r="R617" i="6" a="1"/>
  <c r="R617" i="6" s="1"/>
  <c r="S617" i="6" a="1"/>
  <c r="S617" i="6" s="1"/>
  <c r="T617" i="6" a="1"/>
  <c r="T617" i="6" s="1"/>
  <c r="U617" i="6" a="1"/>
  <c r="U617" i="6" s="1"/>
  <c r="Q618" i="6" a="1"/>
  <c r="Q618" i="6" s="1"/>
  <c r="R618" i="6" a="1"/>
  <c r="R618" i="6" s="1"/>
  <c r="S618" i="6" a="1"/>
  <c r="S618" i="6" s="1"/>
  <c r="T618" i="6" a="1"/>
  <c r="T618" i="6" s="1"/>
  <c r="U618" i="6" a="1"/>
  <c r="U618" i="6" s="1"/>
  <c r="Q619" i="6" a="1"/>
  <c r="Q619" i="6" s="1"/>
  <c r="R619" i="6" a="1"/>
  <c r="R619" i="6" s="1"/>
  <c r="S619" i="6" a="1"/>
  <c r="S619" i="6" s="1"/>
  <c r="T619" i="6" a="1"/>
  <c r="T619" i="6" s="1"/>
  <c r="U619" i="6" a="1"/>
  <c r="U619" i="6" s="1"/>
  <c r="Q620" i="6" a="1"/>
  <c r="Q620" i="6" s="1"/>
  <c r="R620" i="6" a="1"/>
  <c r="R620" i="6" s="1"/>
  <c r="S620" i="6" a="1"/>
  <c r="S620" i="6" s="1"/>
  <c r="T620" i="6" a="1"/>
  <c r="T620" i="6" s="1"/>
  <c r="U620" i="6" a="1"/>
  <c r="U620" i="6" s="1"/>
  <c r="Q621" i="6" a="1"/>
  <c r="Q621" i="6" s="1"/>
  <c r="R621" i="6" a="1"/>
  <c r="R621" i="6" s="1"/>
  <c r="S621" i="6" a="1"/>
  <c r="S621" i="6" s="1"/>
  <c r="T621" i="6" a="1"/>
  <c r="T621" i="6" s="1"/>
  <c r="U621" i="6" a="1"/>
  <c r="U621" i="6" s="1"/>
  <c r="Q622" i="6" a="1"/>
  <c r="Q622" i="6" s="1"/>
  <c r="R622" i="6" a="1"/>
  <c r="R622" i="6" s="1"/>
  <c r="S622" i="6" a="1"/>
  <c r="S622" i="6" s="1"/>
  <c r="T622" i="6" a="1"/>
  <c r="T622" i="6" s="1"/>
  <c r="U622" i="6" a="1"/>
  <c r="U622" i="6" s="1"/>
  <c r="Q623" i="6" a="1"/>
  <c r="Q623" i="6" s="1"/>
  <c r="R623" i="6" a="1"/>
  <c r="R623" i="6" s="1"/>
  <c r="S623" i="6" a="1"/>
  <c r="S623" i="6" s="1"/>
  <c r="T623" i="6" a="1"/>
  <c r="T623" i="6" s="1"/>
  <c r="U623" i="6" a="1"/>
  <c r="U623" i="6" s="1"/>
  <c r="Q624" i="6" a="1"/>
  <c r="Q624" i="6" s="1"/>
  <c r="R624" i="6" a="1"/>
  <c r="R624" i="6" s="1"/>
  <c r="S624" i="6" a="1"/>
  <c r="S624" i="6" s="1"/>
  <c r="T624" i="6" a="1"/>
  <c r="T624" i="6" s="1"/>
  <c r="U624" i="6" a="1"/>
  <c r="U624" i="6" s="1"/>
  <c r="Q625" i="6" a="1"/>
  <c r="Q625" i="6" s="1"/>
  <c r="R625" i="6" a="1"/>
  <c r="R625" i="6" s="1"/>
  <c r="S625" i="6" a="1"/>
  <c r="S625" i="6" s="1"/>
  <c r="T625" i="6" a="1"/>
  <c r="T625" i="6" s="1"/>
  <c r="U625" i="6" a="1"/>
  <c r="U625" i="6" s="1"/>
  <c r="Q626" i="6" a="1"/>
  <c r="Q626" i="6" s="1"/>
  <c r="R626" i="6" a="1"/>
  <c r="R626" i="6" s="1"/>
  <c r="S626" i="6" a="1"/>
  <c r="S626" i="6" s="1"/>
  <c r="T626" i="6" a="1"/>
  <c r="T626" i="6" s="1"/>
  <c r="U626" i="6" a="1"/>
  <c r="U626" i="6" s="1"/>
  <c r="Q627" i="6" a="1"/>
  <c r="Q627" i="6" s="1"/>
  <c r="R627" i="6" a="1"/>
  <c r="R627" i="6" s="1"/>
  <c r="S627" i="6" a="1"/>
  <c r="S627" i="6" s="1"/>
  <c r="T627" i="6" a="1"/>
  <c r="T627" i="6" s="1"/>
  <c r="U627" i="6" a="1"/>
  <c r="U627" i="6" s="1"/>
  <c r="Q628" i="6" a="1"/>
  <c r="Q628" i="6" s="1"/>
  <c r="R628" i="6" a="1"/>
  <c r="R628" i="6" s="1"/>
  <c r="S628" i="6" a="1"/>
  <c r="S628" i="6" s="1"/>
  <c r="T628" i="6" a="1"/>
  <c r="T628" i="6" s="1"/>
  <c r="U628" i="6" a="1"/>
  <c r="U628" i="6" s="1"/>
  <c r="Q629" i="6" a="1"/>
  <c r="Q629" i="6" s="1"/>
  <c r="R629" i="6" a="1"/>
  <c r="R629" i="6" s="1"/>
  <c r="S629" i="6" a="1"/>
  <c r="S629" i="6" s="1"/>
  <c r="T629" i="6" a="1"/>
  <c r="T629" i="6" s="1"/>
  <c r="U629" i="6" a="1"/>
  <c r="U629" i="6" s="1"/>
  <c r="Q630" i="6" a="1"/>
  <c r="Q630" i="6" s="1"/>
  <c r="R630" i="6" a="1"/>
  <c r="R630" i="6" s="1"/>
  <c r="S630" i="6" a="1"/>
  <c r="S630" i="6" s="1"/>
  <c r="T630" i="6" a="1"/>
  <c r="T630" i="6" s="1"/>
  <c r="U630" i="6" a="1"/>
  <c r="U630" i="6" s="1"/>
  <c r="Q631" i="6" a="1"/>
  <c r="Q631" i="6" s="1"/>
  <c r="R631" i="6" a="1"/>
  <c r="R631" i="6" s="1"/>
  <c r="S631" i="6" a="1"/>
  <c r="S631" i="6" s="1"/>
  <c r="T631" i="6" a="1"/>
  <c r="T631" i="6" s="1"/>
  <c r="U631" i="6" a="1"/>
  <c r="U631" i="6" s="1"/>
  <c r="Q632" i="6" a="1"/>
  <c r="Q632" i="6" s="1"/>
  <c r="R632" i="6" a="1"/>
  <c r="R632" i="6" s="1"/>
  <c r="S632" i="6" a="1"/>
  <c r="S632" i="6" s="1"/>
  <c r="T632" i="6" a="1"/>
  <c r="T632" i="6" s="1"/>
  <c r="U632" i="6" a="1"/>
  <c r="U632" i="6" s="1"/>
  <c r="Q633" i="6" a="1"/>
  <c r="Q633" i="6" s="1"/>
  <c r="R633" i="6" a="1"/>
  <c r="R633" i="6" s="1"/>
  <c r="S633" i="6" a="1"/>
  <c r="S633" i="6" s="1"/>
  <c r="T633" i="6" a="1"/>
  <c r="T633" i="6" s="1"/>
  <c r="U633" i="6" a="1"/>
  <c r="U633" i="6" s="1"/>
  <c r="Q634" i="6" a="1"/>
  <c r="Q634" i="6" s="1"/>
  <c r="R634" i="6" a="1"/>
  <c r="R634" i="6" s="1"/>
  <c r="S634" i="6" a="1"/>
  <c r="S634" i="6" s="1"/>
  <c r="T634" i="6" a="1"/>
  <c r="T634" i="6" s="1"/>
  <c r="U634" i="6" a="1"/>
  <c r="U634" i="6" s="1"/>
  <c r="Q635" i="6" a="1"/>
  <c r="Q635" i="6" s="1"/>
  <c r="R635" i="6" a="1"/>
  <c r="R635" i="6" s="1"/>
  <c r="S635" i="6" a="1"/>
  <c r="S635" i="6" s="1"/>
  <c r="T635" i="6" a="1"/>
  <c r="T635" i="6" s="1"/>
  <c r="U635" i="6" a="1"/>
  <c r="U635" i="6" s="1"/>
  <c r="Q636" i="6" a="1"/>
  <c r="Q636" i="6" s="1"/>
  <c r="R636" i="6" a="1"/>
  <c r="R636" i="6" s="1"/>
  <c r="S636" i="6" a="1"/>
  <c r="S636" i="6" s="1"/>
  <c r="T636" i="6" a="1"/>
  <c r="T636" i="6" s="1"/>
  <c r="U636" i="6" a="1"/>
  <c r="U636" i="6" s="1"/>
  <c r="Q637" i="6" a="1"/>
  <c r="Q637" i="6" s="1"/>
  <c r="R637" i="6" a="1"/>
  <c r="R637" i="6" s="1"/>
  <c r="S637" i="6" a="1"/>
  <c r="S637" i="6" s="1"/>
  <c r="T637" i="6" a="1"/>
  <c r="T637" i="6" s="1"/>
  <c r="U637" i="6" a="1"/>
  <c r="U637" i="6" s="1"/>
  <c r="Q638" i="6" a="1"/>
  <c r="Q638" i="6" s="1"/>
  <c r="R638" i="6" a="1"/>
  <c r="R638" i="6" s="1"/>
  <c r="S638" i="6" a="1"/>
  <c r="S638" i="6" s="1"/>
  <c r="T638" i="6" a="1"/>
  <c r="T638" i="6" s="1"/>
  <c r="U638" i="6" a="1"/>
  <c r="U638" i="6" s="1"/>
  <c r="Q639" i="6" a="1"/>
  <c r="Q639" i="6" s="1"/>
  <c r="R639" i="6" a="1"/>
  <c r="R639" i="6" s="1"/>
  <c r="S639" i="6" a="1"/>
  <c r="S639" i="6" s="1"/>
  <c r="T639" i="6" a="1"/>
  <c r="T639" i="6" s="1"/>
  <c r="U639" i="6" a="1"/>
  <c r="U639" i="6" s="1"/>
  <c r="Q640" i="6" a="1"/>
  <c r="Q640" i="6" s="1"/>
  <c r="R640" i="6" a="1"/>
  <c r="R640" i="6" s="1"/>
  <c r="S640" i="6" a="1"/>
  <c r="S640" i="6" s="1"/>
  <c r="T640" i="6" a="1"/>
  <c r="T640" i="6" s="1"/>
  <c r="U640" i="6" a="1"/>
  <c r="U640" i="6" s="1"/>
  <c r="Q641" i="6" a="1"/>
  <c r="Q641" i="6" s="1"/>
  <c r="R641" i="6" a="1"/>
  <c r="R641" i="6" s="1"/>
  <c r="S641" i="6" a="1"/>
  <c r="S641" i="6" s="1"/>
  <c r="T641" i="6" a="1"/>
  <c r="T641" i="6" s="1"/>
  <c r="U641" i="6" a="1"/>
  <c r="U641" i="6" s="1"/>
  <c r="Q642" i="6" a="1"/>
  <c r="Q642" i="6" s="1"/>
  <c r="R642" i="6" a="1"/>
  <c r="R642" i="6" s="1"/>
  <c r="S642" i="6" a="1"/>
  <c r="S642" i="6" s="1"/>
  <c r="T642" i="6" a="1"/>
  <c r="T642" i="6" s="1"/>
  <c r="U642" i="6" a="1"/>
  <c r="U642" i="6" s="1"/>
  <c r="Q643" i="6" a="1"/>
  <c r="Q643" i="6" s="1"/>
  <c r="R643" i="6" a="1"/>
  <c r="R643" i="6" s="1"/>
  <c r="S643" i="6" a="1"/>
  <c r="S643" i="6" s="1"/>
  <c r="T643" i="6" a="1"/>
  <c r="T643" i="6" s="1"/>
  <c r="U643" i="6" a="1"/>
  <c r="U643" i="6" s="1"/>
  <c r="Q644" i="6" a="1"/>
  <c r="Q644" i="6" s="1"/>
  <c r="R644" i="6" a="1"/>
  <c r="R644" i="6" s="1"/>
  <c r="S644" i="6" a="1"/>
  <c r="S644" i="6" s="1"/>
  <c r="T644" i="6" a="1"/>
  <c r="T644" i="6" s="1"/>
  <c r="U644" i="6" a="1"/>
  <c r="U644" i="6" s="1"/>
  <c r="Q645" i="6" a="1"/>
  <c r="Q645" i="6" s="1"/>
  <c r="R645" i="6" a="1"/>
  <c r="R645" i="6" s="1"/>
  <c r="S645" i="6" a="1"/>
  <c r="S645" i="6" s="1"/>
  <c r="T645" i="6" a="1"/>
  <c r="T645" i="6" s="1"/>
  <c r="U645" i="6" a="1"/>
  <c r="U645" i="6" s="1"/>
  <c r="Q646" i="6" a="1"/>
  <c r="Q646" i="6" s="1"/>
  <c r="R646" i="6" a="1"/>
  <c r="R646" i="6" s="1"/>
  <c r="S646" i="6" a="1"/>
  <c r="S646" i="6" s="1"/>
  <c r="T646" i="6" a="1"/>
  <c r="T646" i="6" s="1"/>
  <c r="U646" i="6" a="1"/>
  <c r="U646" i="6" s="1"/>
  <c r="Q647" i="6" a="1"/>
  <c r="Q647" i="6" s="1"/>
  <c r="R647" i="6" a="1"/>
  <c r="R647" i="6" s="1"/>
  <c r="S647" i="6" a="1"/>
  <c r="S647" i="6" s="1"/>
  <c r="T647" i="6" a="1"/>
  <c r="T647" i="6" s="1"/>
  <c r="U647" i="6" a="1"/>
  <c r="U647" i="6" s="1"/>
  <c r="Q648" i="6" a="1"/>
  <c r="Q648" i="6" s="1"/>
  <c r="R648" i="6" a="1"/>
  <c r="R648" i="6" s="1"/>
  <c r="S648" i="6" a="1"/>
  <c r="S648" i="6" s="1"/>
  <c r="T648" i="6" a="1"/>
  <c r="T648" i="6" s="1"/>
  <c r="U648" i="6" a="1"/>
  <c r="U648" i="6" s="1"/>
  <c r="Q649" i="6" a="1"/>
  <c r="Q649" i="6" s="1"/>
  <c r="R649" i="6" a="1"/>
  <c r="R649" i="6" s="1"/>
  <c r="S649" i="6" a="1"/>
  <c r="S649" i="6" s="1"/>
  <c r="T649" i="6" a="1"/>
  <c r="T649" i="6" s="1"/>
  <c r="U649" i="6" a="1"/>
  <c r="U649" i="6" s="1"/>
  <c r="Q650" i="6" a="1"/>
  <c r="Q650" i="6" s="1"/>
  <c r="R650" i="6" a="1"/>
  <c r="R650" i="6" s="1"/>
  <c r="S650" i="6" a="1"/>
  <c r="S650" i="6" s="1"/>
  <c r="T650" i="6" a="1"/>
  <c r="T650" i="6" s="1"/>
  <c r="U650" i="6" a="1"/>
  <c r="U650" i="6" s="1"/>
  <c r="Q651" i="6" a="1"/>
  <c r="Q651" i="6" s="1"/>
  <c r="R651" i="6" a="1"/>
  <c r="R651" i="6" s="1"/>
  <c r="S651" i="6" a="1"/>
  <c r="S651" i="6" s="1"/>
  <c r="T651" i="6" a="1"/>
  <c r="T651" i="6" s="1"/>
  <c r="U651" i="6" a="1"/>
  <c r="U651" i="6" s="1"/>
  <c r="Q652" i="6" a="1"/>
  <c r="Q652" i="6" s="1"/>
  <c r="R652" i="6" a="1"/>
  <c r="R652" i="6" s="1"/>
  <c r="S652" i="6" a="1"/>
  <c r="S652" i="6" s="1"/>
  <c r="T652" i="6" a="1"/>
  <c r="T652" i="6" s="1"/>
  <c r="U652" i="6" a="1"/>
  <c r="U652" i="6" s="1"/>
  <c r="Q653" i="6" a="1"/>
  <c r="Q653" i="6" s="1"/>
  <c r="R653" i="6" a="1"/>
  <c r="R653" i="6" s="1"/>
  <c r="S653" i="6" a="1"/>
  <c r="S653" i="6" s="1"/>
  <c r="T653" i="6" a="1"/>
  <c r="T653" i="6" s="1"/>
  <c r="U653" i="6" a="1"/>
  <c r="U653" i="6" s="1"/>
  <c r="Q654" i="6" a="1"/>
  <c r="Q654" i="6" s="1"/>
  <c r="R654" i="6" a="1"/>
  <c r="R654" i="6" s="1"/>
  <c r="S654" i="6" a="1"/>
  <c r="S654" i="6" s="1"/>
  <c r="T654" i="6" a="1"/>
  <c r="T654" i="6" s="1"/>
  <c r="U654" i="6" a="1"/>
  <c r="U654" i="6" s="1"/>
  <c r="Q655" i="6" a="1"/>
  <c r="Q655" i="6" s="1"/>
  <c r="R655" i="6" a="1"/>
  <c r="R655" i="6" s="1"/>
  <c r="S655" i="6" a="1"/>
  <c r="S655" i="6" s="1"/>
  <c r="T655" i="6" a="1"/>
  <c r="T655" i="6" s="1"/>
  <c r="U655" i="6" a="1"/>
  <c r="U655" i="6" s="1"/>
  <c r="Q656" i="6" a="1"/>
  <c r="Q656" i="6" s="1"/>
  <c r="R656" i="6" a="1"/>
  <c r="R656" i="6" s="1"/>
  <c r="S656" i="6" a="1"/>
  <c r="S656" i="6" s="1"/>
  <c r="T656" i="6" a="1"/>
  <c r="T656" i="6" s="1"/>
  <c r="U656" i="6" a="1"/>
  <c r="U656" i="6" s="1"/>
  <c r="Q657" i="6" a="1"/>
  <c r="Q657" i="6" s="1"/>
  <c r="R657" i="6" a="1"/>
  <c r="R657" i="6" s="1"/>
  <c r="S657" i="6" a="1"/>
  <c r="S657" i="6" s="1"/>
  <c r="T657" i="6" a="1"/>
  <c r="T657" i="6" s="1"/>
  <c r="U657" i="6" a="1"/>
  <c r="U657" i="6" s="1"/>
  <c r="Q658" i="6" a="1"/>
  <c r="Q658" i="6" s="1"/>
  <c r="R658" i="6" a="1"/>
  <c r="R658" i="6" s="1"/>
  <c r="S658" i="6" a="1"/>
  <c r="S658" i="6" s="1"/>
  <c r="T658" i="6" a="1"/>
  <c r="T658" i="6" s="1"/>
  <c r="U658" i="6" a="1"/>
  <c r="U658" i="6" s="1"/>
  <c r="Q659" i="6" a="1"/>
  <c r="Q659" i="6" s="1"/>
  <c r="R659" i="6" a="1"/>
  <c r="R659" i="6" s="1"/>
  <c r="S659" i="6" a="1"/>
  <c r="S659" i="6" s="1"/>
  <c r="T659" i="6" a="1"/>
  <c r="T659" i="6" s="1"/>
  <c r="U659" i="6" a="1"/>
  <c r="U659" i="6" s="1"/>
  <c r="Q660" i="6" a="1"/>
  <c r="Q660" i="6" s="1"/>
  <c r="R660" i="6" a="1"/>
  <c r="R660" i="6" s="1"/>
  <c r="S660" i="6" a="1"/>
  <c r="S660" i="6" s="1"/>
  <c r="T660" i="6" a="1"/>
  <c r="T660" i="6" s="1"/>
  <c r="U660" i="6" a="1"/>
  <c r="U660" i="6" s="1"/>
  <c r="Q661" i="6" a="1"/>
  <c r="Q661" i="6" s="1"/>
  <c r="R661" i="6" a="1"/>
  <c r="R661" i="6" s="1"/>
  <c r="S661" i="6" a="1"/>
  <c r="S661" i="6" s="1"/>
  <c r="T661" i="6" a="1"/>
  <c r="T661" i="6" s="1"/>
  <c r="U661" i="6" a="1"/>
  <c r="U661" i="6" s="1"/>
  <c r="Q662" i="6" a="1"/>
  <c r="Q662" i="6" s="1"/>
  <c r="R662" i="6" a="1"/>
  <c r="R662" i="6" s="1"/>
  <c r="S662" i="6" a="1"/>
  <c r="S662" i="6" s="1"/>
  <c r="T662" i="6" a="1"/>
  <c r="T662" i="6" s="1"/>
  <c r="U662" i="6" a="1"/>
  <c r="U662" i="6" s="1"/>
  <c r="Q663" i="6" a="1"/>
  <c r="Q663" i="6" s="1"/>
  <c r="R663" i="6" a="1"/>
  <c r="R663" i="6" s="1"/>
  <c r="S663" i="6" a="1"/>
  <c r="S663" i="6" s="1"/>
  <c r="T663" i="6" a="1"/>
  <c r="T663" i="6" s="1"/>
  <c r="U663" i="6" a="1"/>
  <c r="U663" i="6" s="1"/>
  <c r="Q664" i="6" a="1"/>
  <c r="Q664" i="6" s="1"/>
  <c r="R664" i="6" a="1"/>
  <c r="R664" i="6" s="1"/>
  <c r="S664" i="6" a="1"/>
  <c r="S664" i="6" s="1"/>
  <c r="T664" i="6" a="1"/>
  <c r="T664" i="6" s="1"/>
  <c r="U664" i="6" a="1"/>
  <c r="U664" i="6" s="1"/>
  <c r="Q665" i="6" a="1"/>
  <c r="Q665" i="6" s="1"/>
  <c r="R665" i="6" a="1"/>
  <c r="R665" i="6" s="1"/>
  <c r="S665" i="6" a="1"/>
  <c r="S665" i="6" s="1"/>
  <c r="T665" i="6" a="1"/>
  <c r="T665" i="6" s="1"/>
  <c r="U665" i="6" a="1"/>
  <c r="U665" i="6" s="1"/>
  <c r="Q666" i="6" a="1"/>
  <c r="Q666" i="6" s="1"/>
  <c r="R666" i="6" a="1"/>
  <c r="R666" i="6" s="1"/>
  <c r="S666" i="6" a="1"/>
  <c r="S666" i="6" s="1"/>
  <c r="T666" i="6" a="1"/>
  <c r="T666" i="6" s="1"/>
  <c r="U666" i="6" a="1"/>
  <c r="U666" i="6" s="1"/>
  <c r="Q667" i="6" a="1"/>
  <c r="Q667" i="6" s="1"/>
  <c r="R667" i="6" a="1"/>
  <c r="R667" i="6" s="1"/>
  <c r="S667" i="6" a="1"/>
  <c r="S667" i="6" s="1"/>
  <c r="T667" i="6" a="1"/>
  <c r="T667" i="6" s="1"/>
  <c r="U667" i="6" a="1"/>
  <c r="U667" i="6" s="1"/>
  <c r="Q668" i="6" a="1"/>
  <c r="Q668" i="6" s="1"/>
  <c r="R668" i="6" a="1"/>
  <c r="R668" i="6" s="1"/>
  <c r="S668" i="6" a="1"/>
  <c r="S668" i="6" s="1"/>
  <c r="T668" i="6" a="1"/>
  <c r="T668" i="6" s="1"/>
  <c r="U668" i="6" a="1"/>
  <c r="U668" i="6" s="1"/>
  <c r="Q669" i="6" a="1"/>
  <c r="Q669" i="6" s="1"/>
  <c r="R669" i="6" a="1"/>
  <c r="R669" i="6" s="1"/>
  <c r="S669" i="6" a="1"/>
  <c r="S669" i="6" s="1"/>
  <c r="T669" i="6" a="1"/>
  <c r="T669" i="6" s="1"/>
  <c r="U669" i="6" a="1"/>
  <c r="U669" i="6" s="1"/>
  <c r="Q670" i="6" a="1"/>
  <c r="Q670" i="6" s="1"/>
  <c r="R670" i="6" a="1"/>
  <c r="R670" i="6" s="1"/>
  <c r="S670" i="6" a="1"/>
  <c r="S670" i="6" s="1"/>
  <c r="T670" i="6" a="1"/>
  <c r="T670" i="6" s="1"/>
  <c r="U670" i="6" a="1"/>
  <c r="U670" i="6" s="1"/>
  <c r="Q671" i="6" a="1"/>
  <c r="Q671" i="6" s="1"/>
  <c r="R671" i="6" a="1"/>
  <c r="R671" i="6" s="1"/>
  <c r="S671" i="6" a="1"/>
  <c r="S671" i="6" s="1"/>
  <c r="T671" i="6" a="1"/>
  <c r="T671" i="6" s="1"/>
  <c r="U671" i="6" a="1"/>
  <c r="U671" i="6" s="1"/>
  <c r="Q672" i="6" a="1"/>
  <c r="Q672" i="6" s="1"/>
  <c r="R672" i="6" a="1"/>
  <c r="R672" i="6" s="1"/>
  <c r="S672" i="6" a="1"/>
  <c r="S672" i="6" s="1"/>
  <c r="T672" i="6" a="1"/>
  <c r="T672" i="6" s="1"/>
  <c r="U672" i="6" a="1"/>
  <c r="U672" i="6" s="1"/>
  <c r="Q673" i="6" a="1"/>
  <c r="Q673" i="6" s="1"/>
  <c r="R673" i="6" a="1"/>
  <c r="R673" i="6" s="1"/>
  <c r="S673" i="6" a="1"/>
  <c r="S673" i="6" s="1"/>
  <c r="T673" i="6" a="1"/>
  <c r="T673" i="6" s="1"/>
  <c r="U673" i="6" a="1"/>
  <c r="U673" i="6" s="1"/>
  <c r="Q674" i="6" a="1"/>
  <c r="Q674" i="6" s="1"/>
  <c r="R674" i="6" a="1"/>
  <c r="R674" i="6" s="1"/>
  <c r="S674" i="6" a="1"/>
  <c r="S674" i="6" s="1"/>
  <c r="T674" i="6" a="1"/>
  <c r="T674" i="6" s="1"/>
  <c r="U674" i="6" a="1"/>
  <c r="U674" i="6" s="1"/>
  <c r="Q675" i="6" a="1"/>
  <c r="Q675" i="6" s="1"/>
  <c r="R675" i="6" a="1"/>
  <c r="R675" i="6" s="1"/>
  <c r="S675" i="6" a="1"/>
  <c r="S675" i="6" s="1"/>
  <c r="T675" i="6" a="1"/>
  <c r="T675" i="6" s="1"/>
  <c r="U675" i="6" a="1"/>
  <c r="U675" i="6" s="1"/>
  <c r="Q676" i="6" a="1"/>
  <c r="Q676" i="6" s="1"/>
  <c r="R676" i="6" a="1"/>
  <c r="R676" i="6" s="1"/>
  <c r="S676" i="6" a="1"/>
  <c r="S676" i="6" s="1"/>
  <c r="T676" i="6" a="1"/>
  <c r="T676" i="6" s="1"/>
  <c r="U676" i="6" a="1"/>
  <c r="U676" i="6" s="1"/>
  <c r="Q677" i="6" a="1"/>
  <c r="Q677" i="6" s="1"/>
  <c r="R677" i="6" a="1"/>
  <c r="R677" i="6" s="1"/>
  <c r="S677" i="6" a="1"/>
  <c r="S677" i="6" s="1"/>
  <c r="T677" i="6" a="1"/>
  <c r="T677" i="6" s="1"/>
  <c r="U677" i="6" a="1"/>
  <c r="U677" i="6" s="1"/>
  <c r="Q678" i="6" a="1"/>
  <c r="Q678" i="6" s="1"/>
  <c r="R678" i="6" a="1"/>
  <c r="R678" i="6" s="1"/>
  <c r="S678" i="6" a="1"/>
  <c r="S678" i="6" s="1"/>
  <c r="T678" i="6" a="1"/>
  <c r="T678" i="6" s="1"/>
  <c r="U678" i="6" a="1"/>
  <c r="U678" i="6" s="1"/>
  <c r="Q679" i="6" a="1"/>
  <c r="Q679" i="6" s="1"/>
  <c r="R679" i="6" a="1"/>
  <c r="R679" i="6" s="1"/>
  <c r="S679" i="6" a="1"/>
  <c r="S679" i="6" s="1"/>
  <c r="T679" i="6" a="1"/>
  <c r="T679" i="6" s="1"/>
  <c r="U679" i="6" a="1"/>
  <c r="U679" i="6" s="1"/>
  <c r="Q680" i="6" a="1"/>
  <c r="Q680" i="6" s="1"/>
  <c r="R680" i="6" a="1"/>
  <c r="R680" i="6" s="1"/>
  <c r="S680" i="6" a="1"/>
  <c r="S680" i="6" s="1"/>
  <c r="T680" i="6" a="1"/>
  <c r="T680" i="6" s="1"/>
  <c r="U680" i="6" a="1"/>
  <c r="U680" i="6" s="1"/>
  <c r="Q681" i="6" a="1"/>
  <c r="Q681" i="6" s="1"/>
  <c r="R681" i="6" a="1"/>
  <c r="R681" i="6" s="1"/>
  <c r="S681" i="6" a="1"/>
  <c r="S681" i="6" s="1"/>
  <c r="T681" i="6" a="1"/>
  <c r="T681" i="6" s="1"/>
  <c r="U681" i="6" a="1"/>
  <c r="U681" i="6" s="1"/>
  <c r="Q682" i="6" a="1"/>
  <c r="Q682" i="6" s="1"/>
  <c r="R682" i="6" a="1"/>
  <c r="R682" i="6" s="1"/>
  <c r="S682" i="6" a="1"/>
  <c r="S682" i="6" s="1"/>
  <c r="T682" i="6" a="1"/>
  <c r="T682" i="6" s="1"/>
  <c r="U682" i="6" a="1"/>
  <c r="U682" i="6" s="1"/>
  <c r="Q683" i="6" a="1"/>
  <c r="Q683" i="6" s="1"/>
  <c r="R683" i="6" a="1"/>
  <c r="R683" i="6" s="1"/>
  <c r="S683" i="6" a="1"/>
  <c r="S683" i="6" s="1"/>
  <c r="T683" i="6" a="1"/>
  <c r="T683" i="6" s="1"/>
  <c r="U683" i="6" a="1"/>
  <c r="U683" i="6" s="1"/>
  <c r="Q684" i="6" a="1"/>
  <c r="Q684" i="6" s="1"/>
  <c r="R684" i="6" a="1"/>
  <c r="R684" i="6" s="1"/>
  <c r="S684" i="6" a="1"/>
  <c r="S684" i="6" s="1"/>
  <c r="T684" i="6" a="1"/>
  <c r="T684" i="6" s="1"/>
  <c r="U684" i="6" a="1"/>
  <c r="U684" i="6" s="1"/>
  <c r="Q685" i="6" a="1"/>
  <c r="Q685" i="6" s="1"/>
  <c r="R685" i="6" a="1"/>
  <c r="R685" i="6" s="1"/>
  <c r="S685" i="6" a="1"/>
  <c r="S685" i="6" s="1"/>
  <c r="T685" i="6" a="1"/>
  <c r="T685" i="6" s="1"/>
  <c r="U685" i="6" a="1"/>
  <c r="U685" i="6" s="1"/>
  <c r="Q686" i="6" a="1"/>
  <c r="Q686" i="6" s="1"/>
  <c r="R686" i="6" a="1"/>
  <c r="R686" i="6" s="1"/>
  <c r="S686" i="6" a="1"/>
  <c r="S686" i="6" s="1"/>
  <c r="T686" i="6" a="1"/>
  <c r="T686" i="6" s="1"/>
  <c r="U686" i="6" a="1"/>
  <c r="U686" i="6" s="1"/>
  <c r="Q687" i="6" a="1"/>
  <c r="Q687" i="6" s="1"/>
  <c r="R687" i="6" a="1"/>
  <c r="R687" i="6" s="1"/>
  <c r="S687" i="6" a="1"/>
  <c r="S687" i="6" s="1"/>
  <c r="T687" i="6" a="1"/>
  <c r="T687" i="6" s="1"/>
  <c r="U687" i="6" a="1"/>
  <c r="U687" i="6" s="1"/>
  <c r="Q688" i="6" a="1"/>
  <c r="Q688" i="6" s="1"/>
  <c r="R688" i="6" a="1"/>
  <c r="R688" i="6" s="1"/>
  <c r="S688" i="6" a="1"/>
  <c r="S688" i="6" s="1"/>
  <c r="T688" i="6" a="1"/>
  <c r="T688" i="6" s="1"/>
  <c r="U688" i="6" a="1"/>
  <c r="U688" i="6" s="1"/>
  <c r="Q689" i="6" a="1"/>
  <c r="Q689" i="6" s="1"/>
  <c r="R689" i="6" a="1"/>
  <c r="R689" i="6" s="1"/>
  <c r="S689" i="6" a="1"/>
  <c r="S689" i="6" s="1"/>
  <c r="T689" i="6" a="1"/>
  <c r="T689" i="6" s="1"/>
  <c r="U689" i="6" a="1"/>
  <c r="U689" i="6" s="1"/>
  <c r="Q690" i="6" a="1"/>
  <c r="Q690" i="6" s="1"/>
  <c r="R690" i="6" a="1"/>
  <c r="R690" i="6" s="1"/>
  <c r="S690" i="6" a="1"/>
  <c r="S690" i="6" s="1"/>
  <c r="T690" i="6" a="1"/>
  <c r="T690" i="6" s="1"/>
  <c r="U690" i="6" a="1"/>
  <c r="U690" i="6" s="1"/>
  <c r="Q691" i="6" a="1"/>
  <c r="Q691" i="6" s="1"/>
  <c r="R691" i="6" a="1"/>
  <c r="R691" i="6" s="1"/>
  <c r="S691" i="6" a="1"/>
  <c r="S691" i="6" s="1"/>
  <c r="T691" i="6" a="1"/>
  <c r="T691" i="6" s="1"/>
  <c r="U691" i="6" a="1"/>
  <c r="U691" i="6" s="1"/>
  <c r="Q692" i="6" a="1"/>
  <c r="Q692" i="6" s="1"/>
  <c r="R692" i="6" a="1"/>
  <c r="R692" i="6" s="1"/>
  <c r="S692" i="6" a="1"/>
  <c r="S692" i="6" s="1"/>
  <c r="T692" i="6" a="1"/>
  <c r="T692" i="6" s="1"/>
  <c r="U692" i="6" a="1"/>
  <c r="U692" i="6" s="1"/>
  <c r="Q693" i="6" a="1"/>
  <c r="Q693" i="6" s="1"/>
  <c r="R693" i="6" a="1"/>
  <c r="R693" i="6" s="1"/>
  <c r="S693" i="6" a="1"/>
  <c r="S693" i="6" s="1"/>
  <c r="T693" i="6" a="1"/>
  <c r="T693" i="6" s="1"/>
  <c r="U693" i="6" a="1"/>
  <c r="U693" i="6" s="1"/>
  <c r="Q694" i="6" a="1"/>
  <c r="Q694" i="6" s="1"/>
  <c r="R694" i="6" a="1"/>
  <c r="R694" i="6" s="1"/>
  <c r="S694" i="6" a="1"/>
  <c r="S694" i="6" s="1"/>
  <c r="T694" i="6" a="1"/>
  <c r="T694" i="6" s="1"/>
  <c r="U694" i="6" a="1"/>
  <c r="U694" i="6" s="1"/>
  <c r="Q695" i="6" a="1"/>
  <c r="Q695" i="6" s="1"/>
  <c r="R695" i="6" a="1"/>
  <c r="R695" i="6" s="1"/>
  <c r="S695" i="6" a="1"/>
  <c r="S695" i="6" s="1"/>
  <c r="T695" i="6" a="1"/>
  <c r="T695" i="6" s="1"/>
  <c r="U695" i="6" a="1"/>
  <c r="U695" i="6" s="1"/>
  <c r="Q696" i="6" a="1"/>
  <c r="Q696" i="6" s="1"/>
  <c r="R696" i="6" a="1"/>
  <c r="R696" i="6" s="1"/>
  <c r="S696" i="6" a="1"/>
  <c r="S696" i="6" s="1"/>
  <c r="T696" i="6" a="1"/>
  <c r="T696" i="6" s="1"/>
  <c r="U696" i="6" a="1"/>
  <c r="U696" i="6" s="1"/>
  <c r="Q697" i="6" a="1"/>
  <c r="Q697" i="6" s="1"/>
  <c r="R697" i="6" a="1"/>
  <c r="R697" i="6" s="1"/>
  <c r="S697" i="6" a="1"/>
  <c r="S697" i="6" s="1"/>
  <c r="T697" i="6" a="1"/>
  <c r="T697" i="6" s="1"/>
  <c r="U697" i="6" a="1"/>
  <c r="U697" i="6" s="1"/>
  <c r="Q698" i="6" a="1"/>
  <c r="Q698" i="6" s="1"/>
  <c r="R698" i="6" a="1"/>
  <c r="R698" i="6" s="1"/>
  <c r="S698" i="6" a="1"/>
  <c r="S698" i="6" s="1"/>
  <c r="T698" i="6" a="1"/>
  <c r="T698" i="6" s="1"/>
  <c r="U698" i="6" a="1"/>
  <c r="U698" i="6" s="1"/>
  <c r="Q699" i="6" a="1"/>
  <c r="Q699" i="6" s="1"/>
  <c r="R699" i="6" a="1"/>
  <c r="R699" i="6" s="1"/>
  <c r="S699" i="6" a="1"/>
  <c r="S699" i="6" s="1"/>
  <c r="T699" i="6" a="1"/>
  <c r="T699" i="6" s="1"/>
  <c r="U699" i="6" a="1"/>
  <c r="U699" i="6" s="1"/>
  <c r="Q700" i="6" a="1"/>
  <c r="Q700" i="6" s="1"/>
  <c r="R700" i="6" a="1"/>
  <c r="R700" i="6" s="1"/>
  <c r="S700" i="6" a="1"/>
  <c r="S700" i="6" s="1"/>
  <c r="T700" i="6" a="1"/>
  <c r="T700" i="6" s="1"/>
  <c r="U700" i="6" a="1"/>
  <c r="U700" i="6" s="1"/>
  <c r="Q701" i="6" a="1"/>
  <c r="Q701" i="6" s="1"/>
  <c r="R701" i="6" a="1"/>
  <c r="R701" i="6" s="1"/>
  <c r="S701" i="6" a="1"/>
  <c r="S701" i="6" s="1"/>
  <c r="T701" i="6" a="1"/>
  <c r="T701" i="6" s="1"/>
  <c r="U701" i="6" a="1"/>
  <c r="U701" i="6" s="1"/>
  <c r="Q702" i="6" a="1"/>
  <c r="Q702" i="6" s="1"/>
  <c r="R702" i="6" a="1"/>
  <c r="R702" i="6" s="1"/>
  <c r="S702" i="6" a="1"/>
  <c r="S702" i="6" s="1"/>
  <c r="T702" i="6" a="1"/>
  <c r="T702" i="6" s="1"/>
  <c r="U702" i="6" a="1"/>
  <c r="U702" i="6" s="1"/>
  <c r="Q703" i="6" a="1"/>
  <c r="Q703" i="6" s="1"/>
  <c r="R703" i="6" a="1"/>
  <c r="R703" i="6" s="1"/>
  <c r="S703" i="6" a="1"/>
  <c r="S703" i="6" s="1"/>
  <c r="T703" i="6" a="1"/>
  <c r="T703" i="6" s="1"/>
  <c r="U703" i="6" a="1"/>
  <c r="U703" i="6" s="1"/>
  <c r="Q704" i="6" a="1"/>
  <c r="Q704" i="6" s="1"/>
  <c r="R704" i="6" a="1"/>
  <c r="R704" i="6" s="1"/>
  <c r="S704" i="6" a="1"/>
  <c r="S704" i="6" s="1"/>
  <c r="T704" i="6" a="1"/>
  <c r="T704" i="6" s="1"/>
  <c r="U704" i="6" a="1"/>
  <c r="U704" i="6" s="1"/>
  <c r="Q705" i="6" a="1"/>
  <c r="Q705" i="6" s="1"/>
  <c r="R705" i="6" a="1"/>
  <c r="R705" i="6" s="1"/>
  <c r="S705" i="6" a="1"/>
  <c r="S705" i="6" s="1"/>
  <c r="T705" i="6" a="1"/>
  <c r="T705" i="6" s="1"/>
  <c r="U705" i="6" a="1"/>
  <c r="U705" i="6" s="1"/>
  <c r="Q706" i="6" a="1"/>
  <c r="Q706" i="6" s="1"/>
  <c r="R706" i="6" a="1"/>
  <c r="R706" i="6" s="1"/>
  <c r="S706" i="6" a="1"/>
  <c r="S706" i="6" s="1"/>
  <c r="T706" i="6" a="1"/>
  <c r="T706" i="6" s="1"/>
  <c r="U706" i="6" a="1"/>
  <c r="U706" i="6" s="1"/>
  <c r="Q707" i="6" a="1"/>
  <c r="Q707" i="6" s="1"/>
  <c r="R707" i="6" a="1"/>
  <c r="R707" i="6" s="1"/>
  <c r="S707" i="6" a="1"/>
  <c r="S707" i="6" s="1"/>
  <c r="T707" i="6" a="1"/>
  <c r="T707" i="6" s="1"/>
  <c r="U707" i="6" a="1"/>
  <c r="U707" i="6" s="1"/>
  <c r="Q708" i="6" a="1"/>
  <c r="Q708" i="6" s="1"/>
  <c r="R708" i="6" a="1"/>
  <c r="R708" i="6" s="1"/>
  <c r="S708" i="6" a="1"/>
  <c r="S708" i="6" s="1"/>
  <c r="T708" i="6" a="1"/>
  <c r="T708" i="6" s="1"/>
  <c r="U708" i="6" a="1"/>
  <c r="U708" i="6" s="1"/>
  <c r="Q709" i="6" a="1"/>
  <c r="Q709" i="6" s="1"/>
  <c r="R709" i="6" a="1"/>
  <c r="R709" i="6" s="1"/>
  <c r="S709" i="6" a="1"/>
  <c r="S709" i="6" s="1"/>
  <c r="T709" i="6" a="1"/>
  <c r="T709" i="6" s="1"/>
  <c r="U709" i="6" a="1"/>
  <c r="U709" i="6" s="1"/>
  <c r="Q710" i="6" a="1"/>
  <c r="Q710" i="6" s="1"/>
  <c r="R710" i="6" a="1"/>
  <c r="R710" i="6" s="1"/>
  <c r="S710" i="6" a="1"/>
  <c r="S710" i="6" s="1"/>
  <c r="T710" i="6" a="1"/>
  <c r="T710" i="6" s="1"/>
  <c r="U710" i="6" a="1"/>
  <c r="U710" i="6" s="1"/>
  <c r="Q711" i="6" a="1"/>
  <c r="Q711" i="6" s="1"/>
  <c r="R711" i="6" a="1"/>
  <c r="R711" i="6" s="1"/>
  <c r="S711" i="6" a="1"/>
  <c r="S711" i="6" s="1"/>
  <c r="T711" i="6" a="1"/>
  <c r="T711" i="6" s="1"/>
  <c r="U711" i="6" a="1"/>
  <c r="U711" i="6" s="1"/>
  <c r="Q712" i="6" a="1"/>
  <c r="Q712" i="6" s="1"/>
  <c r="R712" i="6" a="1"/>
  <c r="R712" i="6" s="1"/>
  <c r="S712" i="6" a="1"/>
  <c r="S712" i="6" s="1"/>
  <c r="T712" i="6" a="1"/>
  <c r="T712" i="6" s="1"/>
  <c r="U712" i="6" a="1"/>
  <c r="U712" i="6" s="1"/>
  <c r="Q713" i="6" a="1"/>
  <c r="Q713" i="6" s="1"/>
  <c r="R713" i="6" a="1"/>
  <c r="R713" i="6" s="1"/>
  <c r="S713" i="6" a="1"/>
  <c r="S713" i="6" s="1"/>
  <c r="T713" i="6" a="1"/>
  <c r="T713" i="6" s="1"/>
  <c r="U713" i="6" a="1"/>
  <c r="U713" i="6" s="1"/>
  <c r="Q714" i="6" a="1"/>
  <c r="Q714" i="6" s="1"/>
  <c r="R714" i="6" a="1"/>
  <c r="R714" i="6" s="1"/>
  <c r="S714" i="6" a="1"/>
  <c r="S714" i="6" s="1"/>
  <c r="T714" i="6" a="1"/>
  <c r="T714" i="6" s="1"/>
  <c r="U714" i="6" a="1"/>
  <c r="U714" i="6" s="1"/>
  <c r="Q715" i="6" a="1"/>
  <c r="Q715" i="6" s="1"/>
  <c r="R715" i="6" a="1"/>
  <c r="R715" i="6" s="1"/>
  <c r="S715" i="6" a="1"/>
  <c r="S715" i="6" s="1"/>
  <c r="T715" i="6" a="1"/>
  <c r="T715" i="6" s="1"/>
  <c r="U715" i="6" a="1"/>
  <c r="U715" i="6" s="1"/>
  <c r="Q716" i="6" a="1"/>
  <c r="Q716" i="6" s="1"/>
  <c r="R716" i="6" a="1"/>
  <c r="R716" i="6" s="1"/>
  <c r="S716" i="6" a="1"/>
  <c r="S716" i="6" s="1"/>
  <c r="T716" i="6" a="1"/>
  <c r="T716" i="6" s="1"/>
  <c r="U716" i="6" a="1"/>
  <c r="U716" i="6" s="1"/>
  <c r="Q717" i="6" a="1"/>
  <c r="Q717" i="6" s="1"/>
  <c r="R717" i="6" a="1"/>
  <c r="R717" i="6" s="1"/>
  <c r="S717" i="6" a="1"/>
  <c r="S717" i="6" s="1"/>
  <c r="T717" i="6" a="1"/>
  <c r="T717" i="6" s="1"/>
  <c r="U717" i="6" a="1"/>
  <c r="U717" i="6" s="1"/>
  <c r="Q718" i="6" a="1"/>
  <c r="Q718" i="6" s="1"/>
  <c r="R718" i="6" a="1"/>
  <c r="R718" i="6" s="1"/>
  <c r="S718" i="6" a="1"/>
  <c r="S718" i="6" s="1"/>
  <c r="T718" i="6" a="1"/>
  <c r="T718" i="6" s="1"/>
  <c r="U718" i="6" a="1"/>
  <c r="U718" i="6" s="1"/>
  <c r="Q719" i="6" a="1"/>
  <c r="Q719" i="6" s="1"/>
  <c r="R719" i="6" a="1"/>
  <c r="R719" i="6" s="1"/>
  <c r="S719" i="6" a="1"/>
  <c r="S719" i="6" s="1"/>
  <c r="T719" i="6" a="1"/>
  <c r="T719" i="6" s="1"/>
  <c r="U719" i="6" a="1"/>
  <c r="U719" i="6" s="1"/>
  <c r="Q720" i="6" a="1"/>
  <c r="Q720" i="6" s="1"/>
  <c r="R720" i="6" a="1"/>
  <c r="R720" i="6" s="1"/>
  <c r="S720" i="6" a="1"/>
  <c r="S720" i="6" s="1"/>
  <c r="T720" i="6" a="1"/>
  <c r="T720" i="6" s="1"/>
  <c r="U720" i="6" a="1"/>
  <c r="U720" i="6" s="1"/>
  <c r="Q721" i="6" a="1"/>
  <c r="Q721" i="6" s="1"/>
  <c r="R721" i="6" a="1"/>
  <c r="R721" i="6" s="1"/>
  <c r="S721" i="6" a="1"/>
  <c r="S721" i="6" s="1"/>
  <c r="T721" i="6" a="1"/>
  <c r="T721" i="6" s="1"/>
  <c r="U721" i="6" a="1"/>
  <c r="U721" i="6" s="1"/>
  <c r="Q722" i="6" a="1"/>
  <c r="Q722" i="6" s="1"/>
  <c r="R722" i="6" a="1"/>
  <c r="R722" i="6" s="1"/>
  <c r="S722" i="6" a="1"/>
  <c r="S722" i="6" s="1"/>
  <c r="T722" i="6" a="1"/>
  <c r="T722" i="6" s="1"/>
  <c r="U722" i="6" a="1"/>
  <c r="U722" i="6" s="1"/>
  <c r="Q723" i="6" a="1"/>
  <c r="Q723" i="6" s="1"/>
  <c r="R723" i="6" a="1"/>
  <c r="R723" i="6" s="1"/>
  <c r="S723" i="6" a="1"/>
  <c r="S723" i="6" s="1"/>
  <c r="T723" i="6" a="1"/>
  <c r="T723" i="6" s="1"/>
  <c r="U723" i="6" a="1"/>
  <c r="U723" i="6" s="1"/>
  <c r="Q724" i="6" a="1"/>
  <c r="Q724" i="6" s="1"/>
  <c r="R724" i="6" a="1"/>
  <c r="R724" i="6" s="1"/>
  <c r="S724" i="6" a="1"/>
  <c r="S724" i="6" s="1"/>
  <c r="T724" i="6" a="1"/>
  <c r="T724" i="6" s="1"/>
  <c r="U724" i="6" a="1"/>
  <c r="U724" i="6" s="1"/>
  <c r="Q725" i="6" a="1"/>
  <c r="Q725" i="6" s="1"/>
  <c r="R725" i="6" a="1"/>
  <c r="R725" i="6" s="1"/>
  <c r="S725" i="6" a="1"/>
  <c r="S725" i="6" s="1"/>
  <c r="T725" i="6" a="1"/>
  <c r="T725" i="6" s="1"/>
  <c r="U725" i="6" a="1"/>
  <c r="U725" i="6" s="1"/>
  <c r="Q726" i="6" a="1"/>
  <c r="Q726" i="6" s="1"/>
  <c r="R726" i="6" a="1"/>
  <c r="R726" i="6" s="1"/>
  <c r="S726" i="6" a="1"/>
  <c r="S726" i="6" s="1"/>
  <c r="T726" i="6" a="1"/>
  <c r="T726" i="6" s="1"/>
  <c r="U726" i="6" a="1"/>
  <c r="U726" i="6" s="1"/>
  <c r="Q727" i="6" a="1"/>
  <c r="Q727" i="6" s="1"/>
  <c r="R727" i="6" a="1"/>
  <c r="R727" i="6" s="1"/>
  <c r="S727" i="6" a="1"/>
  <c r="S727" i="6" s="1"/>
  <c r="T727" i="6" a="1"/>
  <c r="T727" i="6" s="1"/>
  <c r="U727" i="6" a="1"/>
  <c r="U727" i="6" s="1"/>
  <c r="Q728" i="6" a="1"/>
  <c r="Q728" i="6" s="1"/>
  <c r="R728" i="6" a="1"/>
  <c r="R728" i="6" s="1"/>
  <c r="S728" i="6" a="1"/>
  <c r="S728" i="6" s="1"/>
  <c r="T728" i="6" a="1"/>
  <c r="T728" i="6" s="1"/>
  <c r="U728" i="6" a="1"/>
  <c r="U728" i="6" s="1"/>
  <c r="Q729" i="6" a="1"/>
  <c r="Q729" i="6" s="1"/>
  <c r="R729" i="6" a="1"/>
  <c r="R729" i="6" s="1"/>
  <c r="S729" i="6" a="1"/>
  <c r="S729" i="6" s="1"/>
  <c r="T729" i="6" a="1"/>
  <c r="T729" i="6" s="1"/>
  <c r="U729" i="6" a="1"/>
  <c r="U729" i="6" s="1"/>
  <c r="Q730" i="6" a="1"/>
  <c r="Q730" i="6" s="1"/>
  <c r="R730" i="6" a="1"/>
  <c r="R730" i="6" s="1"/>
  <c r="S730" i="6" a="1"/>
  <c r="S730" i="6" s="1"/>
  <c r="T730" i="6" a="1"/>
  <c r="T730" i="6" s="1"/>
  <c r="U730" i="6" a="1"/>
  <c r="U730" i="6" s="1"/>
  <c r="Q731" i="6" a="1"/>
  <c r="Q731" i="6" s="1"/>
  <c r="R731" i="6" a="1"/>
  <c r="R731" i="6" s="1"/>
  <c r="S731" i="6" a="1"/>
  <c r="S731" i="6" s="1"/>
  <c r="T731" i="6" a="1"/>
  <c r="T731" i="6" s="1"/>
  <c r="U731" i="6" a="1"/>
  <c r="U731" i="6" s="1"/>
  <c r="Q732" i="6" a="1"/>
  <c r="Q732" i="6" s="1"/>
  <c r="R732" i="6" a="1"/>
  <c r="R732" i="6" s="1"/>
  <c r="S732" i="6" a="1"/>
  <c r="S732" i="6" s="1"/>
  <c r="T732" i="6" a="1"/>
  <c r="T732" i="6" s="1"/>
  <c r="U732" i="6" a="1"/>
  <c r="U732" i="6" s="1"/>
  <c r="Q733" i="6" a="1"/>
  <c r="Q733" i="6" s="1"/>
  <c r="R733" i="6" a="1"/>
  <c r="R733" i="6" s="1"/>
  <c r="S733" i="6" a="1"/>
  <c r="S733" i="6" s="1"/>
  <c r="T733" i="6" a="1"/>
  <c r="T733" i="6" s="1"/>
  <c r="U733" i="6" a="1"/>
  <c r="U733" i="6" s="1"/>
  <c r="Q734" i="6" a="1"/>
  <c r="Q734" i="6" s="1"/>
  <c r="R734" i="6" a="1"/>
  <c r="R734" i="6" s="1"/>
  <c r="S734" i="6" a="1"/>
  <c r="S734" i="6" s="1"/>
  <c r="T734" i="6" a="1"/>
  <c r="T734" i="6" s="1"/>
  <c r="U734" i="6" a="1"/>
  <c r="U734" i="6" s="1"/>
  <c r="Q735" i="6" a="1"/>
  <c r="Q735" i="6" s="1"/>
  <c r="R735" i="6" a="1"/>
  <c r="R735" i="6" s="1"/>
  <c r="S735" i="6" a="1"/>
  <c r="S735" i="6" s="1"/>
  <c r="T735" i="6" a="1"/>
  <c r="T735" i="6" s="1"/>
  <c r="U735" i="6" a="1"/>
  <c r="U735" i="6" s="1"/>
  <c r="Q736" i="6" a="1"/>
  <c r="Q736" i="6" s="1"/>
  <c r="R736" i="6" a="1"/>
  <c r="R736" i="6" s="1"/>
  <c r="S736" i="6" a="1"/>
  <c r="S736" i="6" s="1"/>
  <c r="T736" i="6" a="1"/>
  <c r="T736" i="6" s="1"/>
  <c r="U736" i="6" a="1"/>
  <c r="U736" i="6" s="1"/>
  <c r="Q737" i="6" a="1"/>
  <c r="Q737" i="6" s="1"/>
  <c r="R737" i="6" a="1"/>
  <c r="R737" i="6" s="1"/>
  <c r="S737" i="6" a="1"/>
  <c r="S737" i="6" s="1"/>
  <c r="T737" i="6" a="1"/>
  <c r="T737" i="6" s="1"/>
  <c r="U737" i="6" a="1"/>
  <c r="U737" i="6" s="1"/>
  <c r="Q738" i="6" a="1"/>
  <c r="Q738" i="6" s="1"/>
  <c r="R738" i="6" a="1"/>
  <c r="R738" i="6" s="1"/>
  <c r="S738" i="6" a="1"/>
  <c r="S738" i="6" s="1"/>
  <c r="T738" i="6" a="1"/>
  <c r="T738" i="6" s="1"/>
  <c r="U738" i="6" a="1"/>
  <c r="U738" i="6" s="1"/>
  <c r="Q739" i="6" a="1"/>
  <c r="Q739" i="6" s="1"/>
  <c r="R739" i="6" a="1"/>
  <c r="R739" i="6" s="1"/>
  <c r="S739" i="6" a="1"/>
  <c r="S739" i="6" s="1"/>
  <c r="T739" i="6" a="1"/>
  <c r="T739" i="6" s="1"/>
  <c r="U739" i="6" a="1"/>
  <c r="U739" i="6" s="1"/>
  <c r="Q740" i="6" a="1"/>
  <c r="Q740" i="6" s="1"/>
  <c r="R740" i="6" a="1"/>
  <c r="R740" i="6" s="1"/>
  <c r="S740" i="6" a="1"/>
  <c r="S740" i="6" s="1"/>
  <c r="T740" i="6" a="1"/>
  <c r="T740" i="6" s="1"/>
  <c r="U740" i="6" a="1"/>
  <c r="U740" i="6" s="1"/>
  <c r="Q741" i="6" a="1"/>
  <c r="Q741" i="6" s="1"/>
  <c r="R741" i="6" a="1"/>
  <c r="R741" i="6" s="1"/>
  <c r="S741" i="6" a="1"/>
  <c r="S741" i="6" s="1"/>
  <c r="T741" i="6" a="1"/>
  <c r="T741" i="6" s="1"/>
  <c r="U741" i="6" a="1"/>
  <c r="U741" i="6" s="1"/>
  <c r="Q742" i="6" a="1"/>
  <c r="Q742" i="6" s="1"/>
  <c r="R742" i="6" a="1"/>
  <c r="R742" i="6" s="1"/>
  <c r="S742" i="6" a="1"/>
  <c r="S742" i="6" s="1"/>
  <c r="T742" i="6" a="1"/>
  <c r="T742" i="6" s="1"/>
  <c r="U742" i="6" a="1"/>
  <c r="U742" i="6" s="1"/>
  <c r="Q743" i="6" a="1"/>
  <c r="Q743" i="6" s="1"/>
  <c r="R743" i="6" a="1"/>
  <c r="R743" i="6" s="1"/>
  <c r="S743" i="6" a="1"/>
  <c r="S743" i="6" s="1"/>
  <c r="T743" i="6" a="1"/>
  <c r="T743" i="6" s="1"/>
  <c r="U743" i="6" a="1"/>
  <c r="U743" i="6" s="1"/>
  <c r="Q744" i="6" a="1"/>
  <c r="Q744" i="6" s="1"/>
  <c r="R744" i="6" a="1"/>
  <c r="R744" i="6" s="1"/>
  <c r="S744" i="6" a="1"/>
  <c r="S744" i="6" s="1"/>
  <c r="T744" i="6" a="1"/>
  <c r="T744" i="6" s="1"/>
  <c r="U744" i="6" a="1"/>
  <c r="U744" i="6" s="1"/>
  <c r="Q745" i="6" a="1"/>
  <c r="Q745" i="6" s="1"/>
  <c r="R745" i="6" a="1"/>
  <c r="R745" i="6" s="1"/>
  <c r="S745" i="6" a="1"/>
  <c r="S745" i="6" s="1"/>
  <c r="T745" i="6" a="1"/>
  <c r="T745" i="6" s="1"/>
  <c r="U745" i="6" a="1"/>
  <c r="U745" i="6" s="1"/>
  <c r="Q746" i="6" a="1"/>
  <c r="Q746" i="6" s="1"/>
  <c r="R746" i="6" a="1"/>
  <c r="R746" i="6" s="1"/>
  <c r="S746" i="6" a="1"/>
  <c r="S746" i="6" s="1"/>
  <c r="T746" i="6" a="1"/>
  <c r="T746" i="6" s="1"/>
  <c r="U746" i="6" a="1"/>
  <c r="U746" i="6" s="1"/>
  <c r="Q747" i="6" a="1"/>
  <c r="Q747" i="6" s="1"/>
  <c r="R747" i="6" a="1"/>
  <c r="R747" i="6" s="1"/>
  <c r="S747" i="6" a="1"/>
  <c r="S747" i="6" s="1"/>
  <c r="T747" i="6" a="1"/>
  <c r="T747" i="6" s="1"/>
  <c r="U747" i="6" a="1"/>
  <c r="U747" i="6" s="1"/>
  <c r="Q748" i="6" a="1"/>
  <c r="Q748" i="6" s="1"/>
  <c r="R748" i="6" a="1"/>
  <c r="R748" i="6" s="1"/>
  <c r="S748" i="6" a="1"/>
  <c r="S748" i="6" s="1"/>
  <c r="T748" i="6" a="1"/>
  <c r="T748" i="6" s="1"/>
  <c r="U748" i="6" a="1"/>
  <c r="U748" i="6" s="1"/>
  <c r="Q749" i="6" a="1"/>
  <c r="Q749" i="6" s="1"/>
  <c r="R749" i="6" a="1"/>
  <c r="R749" i="6" s="1"/>
  <c r="S749" i="6" a="1"/>
  <c r="S749" i="6" s="1"/>
  <c r="T749" i="6" a="1"/>
  <c r="T749" i="6" s="1"/>
  <c r="U749" i="6" a="1"/>
  <c r="U749" i="6" s="1"/>
  <c r="Q750" i="6" a="1"/>
  <c r="Q750" i="6" s="1"/>
  <c r="R750" i="6" a="1"/>
  <c r="R750" i="6" s="1"/>
  <c r="S750" i="6" a="1"/>
  <c r="S750" i="6" s="1"/>
  <c r="T750" i="6" a="1"/>
  <c r="T750" i="6" s="1"/>
  <c r="U750" i="6" a="1"/>
  <c r="U750" i="6" s="1"/>
  <c r="Q751" i="6" a="1"/>
  <c r="Q751" i="6" s="1"/>
  <c r="R751" i="6" a="1"/>
  <c r="R751" i="6" s="1"/>
  <c r="S751" i="6" a="1"/>
  <c r="S751" i="6" s="1"/>
  <c r="T751" i="6" a="1"/>
  <c r="T751" i="6" s="1"/>
  <c r="U751" i="6" a="1"/>
  <c r="U751" i="6" s="1"/>
  <c r="Q752" i="6" a="1"/>
  <c r="Q752" i="6" s="1"/>
  <c r="R752" i="6" a="1"/>
  <c r="R752" i="6" s="1"/>
  <c r="S752" i="6" a="1"/>
  <c r="S752" i="6" s="1"/>
  <c r="T752" i="6" a="1"/>
  <c r="T752" i="6" s="1"/>
  <c r="U752" i="6" a="1"/>
  <c r="U752" i="6" s="1"/>
  <c r="Q753" i="6" a="1"/>
  <c r="Q753" i="6" s="1"/>
  <c r="R753" i="6" a="1"/>
  <c r="R753" i="6" s="1"/>
  <c r="S753" i="6" a="1"/>
  <c r="S753" i="6" s="1"/>
  <c r="T753" i="6" a="1"/>
  <c r="T753" i="6" s="1"/>
  <c r="U753" i="6" a="1"/>
  <c r="U753" i="6" s="1"/>
  <c r="Q754" i="6" a="1"/>
  <c r="Q754" i="6" s="1"/>
  <c r="R754" i="6" a="1"/>
  <c r="R754" i="6" s="1"/>
  <c r="S754" i="6" a="1"/>
  <c r="S754" i="6" s="1"/>
  <c r="T754" i="6" a="1"/>
  <c r="T754" i="6" s="1"/>
  <c r="U754" i="6" a="1"/>
  <c r="U754" i="6" s="1"/>
  <c r="Q755" i="6" a="1"/>
  <c r="Q755" i="6" s="1"/>
  <c r="R755" i="6" a="1"/>
  <c r="R755" i="6" s="1"/>
  <c r="S755" i="6" a="1"/>
  <c r="S755" i="6" s="1"/>
  <c r="T755" i="6" a="1"/>
  <c r="T755" i="6" s="1"/>
  <c r="U755" i="6" a="1"/>
  <c r="U755" i="6" s="1"/>
  <c r="Q756" i="6" a="1"/>
  <c r="Q756" i="6" s="1"/>
  <c r="R756" i="6" a="1"/>
  <c r="R756" i="6" s="1"/>
  <c r="S756" i="6" a="1"/>
  <c r="S756" i="6" s="1"/>
  <c r="T756" i="6" a="1"/>
  <c r="T756" i="6" s="1"/>
  <c r="U756" i="6" a="1"/>
  <c r="U756" i="6" s="1"/>
  <c r="Q757" i="6" a="1"/>
  <c r="Q757" i="6" s="1"/>
  <c r="R757" i="6" a="1"/>
  <c r="R757" i="6" s="1"/>
  <c r="S757" i="6" a="1"/>
  <c r="S757" i="6" s="1"/>
  <c r="T757" i="6" a="1"/>
  <c r="T757" i="6" s="1"/>
  <c r="U757" i="6" a="1"/>
  <c r="U757" i="6" s="1"/>
  <c r="Q758" i="6" a="1"/>
  <c r="Q758" i="6" s="1"/>
  <c r="R758" i="6" a="1"/>
  <c r="R758" i="6" s="1"/>
  <c r="S758" i="6" a="1"/>
  <c r="S758" i="6" s="1"/>
  <c r="T758" i="6" a="1"/>
  <c r="T758" i="6" s="1"/>
  <c r="U758" i="6" a="1"/>
  <c r="U758" i="6" s="1"/>
  <c r="Q759" i="6" a="1"/>
  <c r="Q759" i="6" s="1"/>
  <c r="R759" i="6" a="1"/>
  <c r="R759" i="6" s="1"/>
  <c r="S759" i="6" a="1"/>
  <c r="S759" i="6" s="1"/>
  <c r="T759" i="6" a="1"/>
  <c r="T759" i="6" s="1"/>
  <c r="U759" i="6" a="1"/>
  <c r="U759" i="6" s="1"/>
  <c r="Q760" i="6" a="1"/>
  <c r="Q760" i="6" s="1"/>
  <c r="R760" i="6" a="1"/>
  <c r="R760" i="6" s="1"/>
  <c r="S760" i="6" a="1"/>
  <c r="S760" i="6" s="1"/>
  <c r="T760" i="6" a="1"/>
  <c r="T760" i="6" s="1"/>
  <c r="U760" i="6" a="1"/>
  <c r="U760" i="6" s="1"/>
  <c r="Q761" i="6" a="1"/>
  <c r="Q761" i="6" s="1"/>
  <c r="R761" i="6" a="1"/>
  <c r="R761" i="6" s="1"/>
  <c r="S761" i="6" a="1"/>
  <c r="S761" i="6" s="1"/>
  <c r="T761" i="6" a="1"/>
  <c r="T761" i="6" s="1"/>
  <c r="U761" i="6" a="1"/>
  <c r="U761" i="6" s="1"/>
  <c r="Q762" i="6" a="1"/>
  <c r="Q762" i="6" s="1"/>
  <c r="R762" i="6" a="1"/>
  <c r="R762" i="6" s="1"/>
  <c r="S762" i="6" a="1"/>
  <c r="S762" i="6" s="1"/>
  <c r="T762" i="6" a="1"/>
  <c r="T762" i="6" s="1"/>
  <c r="U762" i="6" a="1"/>
  <c r="U762" i="6" s="1"/>
  <c r="Q763" i="6" a="1"/>
  <c r="Q763" i="6" s="1"/>
  <c r="R763" i="6" a="1"/>
  <c r="R763" i="6" s="1"/>
  <c r="S763" i="6" a="1"/>
  <c r="S763" i="6" s="1"/>
  <c r="T763" i="6" a="1"/>
  <c r="T763" i="6" s="1"/>
  <c r="U763" i="6" a="1"/>
  <c r="U763" i="6" s="1"/>
  <c r="Q764" i="6" a="1"/>
  <c r="Q764" i="6" s="1"/>
  <c r="R764" i="6" a="1"/>
  <c r="R764" i="6" s="1"/>
  <c r="S764" i="6" a="1"/>
  <c r="S764" i="6" s="1"/>
  <c r="T764" i="6" a="1"/>
  <c r="T764" i="6" s="1"/>
  <c r="U764" i="6" a="1"/>
  <c r="U764" i="6" s="1"/>
  <c r="Q765" i="6" a="1"/>
  <c r="Q765" i="6" s="1"/>
  <c r="R765" i="6" a="1"/>
  <c r="R765" i="6" s="1"/>
  <c r="S765" i="6" a="1"/>
  <c r="S765" i="6" s="1"/>
  <c r="T765" i="6" a="1"/>
  <c r="T765" i="6" s="1"/>
  <c r="U765" i="6" a="1"/>
  <c r="U765" i="6" s="1"/>
  <c r="Q766" i="6" a="1"/>
  <c r="Q766" i="6" s="1"/>
  <c r="R766" i="6" a="1"/>
  <c r="R766" i="6" s="1"/>
  <c r="S766" i="6" a="1"/>
  <c r="S766" i="6" s="1"/>
  <c r="T766" i="6" a="1"/>
  <c r="T766" i="6" s="1"/>
  <c r="U766" i="6" a="1"/>
  <c r="U766" i="6" s="1"/>
  <c r="Q767" i="6" a="1"/>
  <c r="Q767" i="6" s="1"/>
  <c r="R767" i="6" a="1"/>
  <c r="R767" i="6" s="1"/>
  <c r="S767" i="6" a="1"/>
  <c r="S767" i="6" s="1"/>
  <c r="T767" i="6" a="1"/>
  <c r="T767" i="6" s="1"/>
  <c r="U767" i="6" a="1"/>
  <c r="U767" i="6" s="1"/>
  <c r="Q768" i="6" a="1"/>
  <c r="Q768" i="6" s="1"/>
  <c r="R768" i="6" a="1"/>
  <c r="R768" i="6" s="1"/>
  <c r="S768" i="6" a="1"/>
  <c r="S768" i="6" s="1"/>
  <c r="T768" i="6" a="1"/>
  <c r="T768" i="6" s="1"/>
  <c r="U768" i="6" a="1"/>
  <c r="U768" i="6" s="1"/>
  <c r="Q769" i="6" a="1"/>
  <c r="Q769" i="6" s="1"/>
  <c r="R769" i="6" a="1"/>
  <c r="R769" i="6" s="1"/>
  <c r="S769" i="6" a="1"/>
  <c r="S769" i="6" s="1"/>
  <c r="T769" i="6" a="1"/>
  <c r="T769" i="6" s="1"/>
  <c r="U769" i="6" a="1"/>
  <c r="U769" i="6" s="1"/>
  <c r="Q770" i="6" a="1"/>
  <c r="Q770" i="6" s="1"/>
  <c r="R770" i="6" a="1"/>
  <c r="R770" i="6" s="1"/>
  <c r="S770" i="6" a="1"/>
  <c r="S770" i="6" s="1"/>
  <c r="T770" i="6" a="1"/>
  <c r="T770" i="6" s="1"/>
  <c r="U770" i="6" a="1"/>
  <c r="U770" i="6" s="1"/>
  <c r="Q771" i="6" a="1"/>
  <c r="Q771" i="6" s="1"/>
  <c r="R771" i="6" a="1"/>
  <c r="R771" i="6" s="1"/>
  <c r="S771" i="6" a="1"/>
  <c r="S771" i="6" s="1"/>
  <c r="T771" i="6" a="1"/>
  <c r="T771" i="6" s="1"/>
  <c r="U771" i="6" a="1"/>
  <c r="U771" i="6" s="1"/>
  <c r="Q772" i="6" a="1"/>
  <c r="Q772" i="6" s="1"/>
  <c r="R772" i="6" a="1"/>
  <c r="R772" i="6" s="1"/>
  <c r="S772" i="6" a="1"/>
  <c r="S772" i="6" s="1"/>
  <c r="T772" i="6" a="1"/>
  <c r="T772" i="6" s="1"/>
  <c r="U772" i="6" a="1"/>
  <c r="U772" i="6" s="1"/>
  <c r="Q773" i="6" a="1"/>
  <c r="Q773" i="6" s="1"/>
  <c r="R773" i="6" a="1"/>
  <c r="R773" i="6" s="1"/>
  <c r="S773" i="6" a="1"/>
  <c r="S773" i="6" s="1"/>
  <c r="T773" i="6" a="1"/>
  <c r="T773" i="6" s="1"/>
  <c r="U773" i="6" a="1"/>
  <c r="U773" i="6" s="1"/>
  <c r="Q774" i="6" a="1"/>
  <c r="Q774" i="6" s="1"/>
  <c r="R774" i="6" a="1"/>
  <c r="R774" i="6" s="1"/>
  <c r="S774" i="6" a="1"/>
  <c r="S774" i="6" s="1"/>
  <c r="T774" i="6" a="1"/>
  <c r="T774" i="6" s="1"/>
  <c r="U774" i="6" a="1"/>
  <c r="U774" i="6" s="1"/>
  <c r="Q775" i="6" a="1"/>
  <c r="Q775" i="6" s="1"/>
  <c r="R775" i="6" a="1"/>
  <c r="R775" i="6" s="1"/>
  <c r="S775" i="6" a="1"/>
  <c r="S775" i="6" s="1"/>
  <c r="T775" i="6" a="1"/>
  <c r="T775" i="6" s="1"/>
  <c r="U775" i="6" a="1"/>
  <c r="U775" i="6" s="1"/>
  <c r="Q776" i="6" a="1"/>
  <c r="Q776" i="6" s="1"/>
  <c r="R776" i="6" a="1"/>
  <c r="R776" i="6" s="1"/>
  <c r="S776" i="6" a="1"/>
  <c r="S776" i="6" s="1"/>
  <c r="T776" i="6" a="1"/>
  <c r="T776" i="6" s="1"/>
  <c r="U776" i="6" a="1"/>
  <c r="U776" i="6" s="1"/>
  <c r="Q777" i="6" a="1"/>
  <c r="Q777" i="6" s="1"/>
  <c r="R777" i="6" a="1"/>
  <c r="R777" i="6" s="1"/>
  <c r="S777" i="6" a="1"/>
  <c r="S777" i="6" s="1"/>
  <c r="T777" i="6" a="1"/>
  <c r="T777" i="6" s="1"/>
  <c r="U777" i="6" a="1"/>
  <c r="U777" i="6" s="1"/>
  <c r="Q778" i="6" a="1"/>
  <c r="Q778" i="6" s="1"/>
  <c r="R778" i="6" a="1"/>
  <c r="R778" i="6" s="1"/>
  <c r="S778" i="6" a="1"/>
  <c r="S778" i="6" s="1"/>
  <c r="T778" i="6" a="1"/>
  <c r="T778" i="6" s="1"/>
  <c r="U778" i="6" a="1"/>
  <c r="U778" i="6" s="1"/>
  <c r="Q779" i="6" a="1"/>
  <c r="Q779" i="6" s="1"/>
  <c r="R779" i="6" a="1"/>
  <c r="R779" i="6" s="1"/>
  <c r="S779" i="6" a="1"/>
  <c r="S779" i="6" s="1"/>
  <c r="T779" i="6" a="1"/>
  <c r="T779" i="6" s="1"/>
  <c r="U779" i="6" a="1"/>
  <c r="U779" i="6" s="1"/>
  <c r="Q780" i="6" a="1"/>
  <c r="Q780" i="6" s="1"/>
  <c r="R780" i="6" a="1"/>
  <c r="R780" i="6" s="1"/>
  <c r="S780" i="6" a="1"/>
  <c r="S780" i="6" s="1"/>
  <c r="T780" i="6" a="1"/>
  <c r="T780" i="6" s="1"/>
  <c r="U780" i="6" a="1"/>
  <c r="U780" i="6" s="1"/>
  <c r="Q781" i="6" a="1"/>
  <c r="Q781" i="6" s="1"/>
  <c r="R781" i="6" a="1"/>
  <c r="R781" i="6" s="1"/>
  <c r="S781" i="6" a="1"/>
  <c r="S781" i="6" s="1"/>
  <c r="T781" i="6" a="1"/>
  <c r="T781" i="6" s="1"/>
  <c r="U781" i="6" a="1"/>
  <c r="U781" i="6" s="1"/>
  <c r="Q782" i="6" a="1"/>
  <c r="Q782" i="6" s="1"/>
  <c r="R782" i="6" a="1"/>
  <c r="R782" i="6" s="1"/>
  <c r="S782" i="6" a="1"/>
  <c r="S782" i="6" s="1"/>
  <c r="T782" i="6" a="1"/>
  <c r="T782" i="6" s="1"/>
  <c r="U782" i="6" a="1"/>
  <c r="U782" i="6" s="1"/>
  <c r="Q783" i="6" a="1"/>
  <c r="Q783" i="6" s="1"/>
  <c r="R783" i="6" a="1"/>
  <c r="R783" i="6" s="1"/>
  <c r="S783" i="6" a="1"/>
  <c r="S783" i="6" s="1"/>
  <c r="T783" i="6" a="1"/>
  <c r="T783" i="6" s="1"/>
  <c r="U783" i="6" a="1"/>
  <c r="U783" i="6" s="1"/>
  <c r="Q784" i="6" a="1"/>
  <c r="Q784" i="6" s="1"/>
  <c r="R784" i="6" a="1"/>
  <c r="R784" i="6" s="1"/>
  <c r="S784" i="6" a="1"/>
  <c r="S784" i="6" s="1"/>
  <c r="T784" i="6" a="1"/>
  <c r="T784" i="6" s="1"/>
  <c r="U784" i="6" a="1"/>
  <c r="U784" i="6" s="1"/>
  <c r="Q785" i="6" a="1"/>
  <c r="Q785" i="6" s="1"/>
  <c r="R785" i="6" a="1"/>
  <c r="R785" i="6" s="1"/>
  <c r="S785" i="6" a="1"/>
  <c r="S785" i="6" s="1"/>
  <c r="T785" i="6" a="1"/>
  <c r="T785" i="6" s="1"/>
  <c r="U785" i="6" a="1"/>
  <c r="U785" i="6" s="1"/>
  <c r="Q786" i="6" a="1"/>
  <c r="Q786" i="6" s="1"/>
  <c r="R786" i="6" a="1"/>
  <c r="R786" i="6" s="1"/>
  <c r="S786" i="6" a="1"/>
  <c r="S786" i="6" s="1"/>
  <c r="T786" i="6" a="1"/>
  <c r="T786" i="6" s="1"/>
  <c r="U786" i="6" a="1"/>
  <c r="U786" i="6" s="1"/>
  <c r="Q787" i="6" a="1"/>
  <c r="Q787" i="6" s="1"/>
  <c r="R787" i="6" a="1"/>
  <c r="R787" i="6" s="1"/>
  <c r="S787" i="6" a="1"/>
  <c r="S787" i="6" s="1"/>
  <c r="T787" i="6" a="1"/>
  <c r="T787" i="6" s="1"/>
  <c r="U787" i="6" a="1"/>
  <c r="U787" i="6" s="1"/>
  <c r="Q788" i="6" a="1"/>
  <c r="Q788" i="6" s="1"/>
  <c r="R788" i="6" a="1"/>
  <c r="R788" i="6" s="1"/>
  <c r="S788" i="6" a="1"/>
  <c r="S788" i="6" s="1"/>
  <c r="T788" i="6" a="1"/>
  <c r="T788" i="6" s="1"/>
  <c r="U788" i="6" a="1"/>
  <c r="U788" i="6" s="1"/>
  <c r="Q789" i="6" a="1"/>
  <c r="Q789" i="6" s="1"/>
  <c r="R789" i="6" a="1"/>
  <c r="R789" i="6" s="1"/>
  <c r="S789" i="6" a="1"/>
  <c r="S789" i="6" s="1"/>
  <c r="T789" i="6" a="1"/>
  <c r="T789" i="6" s="1"/>
  <c r="U789" i="6" a="1"/>
  <c r="U789" i="6" s="1"/>
  <c r="Q790" i="6" a="1"/>
  <c r="Q790" i="6" s="1"/>
  <c r="R790" i="6" a="1"/>
  <c r="R790" i="6" s="1"/>
  <c r="S790" i="6" a="1"/>
  <c r="S790" i="6" s="1"/>
  <c r="T790" i="6" a="1"/>
  <c r="T790" i="6" s="1"/>
  <c r="U790" i="6" a="1"/>
  <c r="U790" i="6" s="1"/>
  <c r="Q791" i="6" a="1"/>
  <c r="Q791" i="6" s="1"/>
  <c r="R791" i="6" a="1"/>
  <c r="R791" i="6" s="1"/>
  <c r="S791" i="6" a="1"/>
  <c r="S791" i="6" s="1"/>
  <c r="T791" i="6" a="1"/>
  <c r="T791" i="6" s="1"/>
  <c r="U791" i="6" a="1"/>
  <c r="U791" i="6" s="1"/>
  <c r="Q792" i="6" a="1"/>
  <c r="Q792" i="6" s="1"/>
  <c r="R792" i="6" a="1"/>
  <c r="R792" i="6" s="1"/>
  <c r="S792" i="6" a="1"/>
  <c r="S792" i="6" s="1"/>
  <c r="T792" i="6" a="1"/>
  <c r="T792" i="6" s="1"/>
  <c r="U792" i="6" a="1"/>
  <c r="U792" i="6" s="1"/>
  <c r="Q793" i="6" a="1"/>
  <c r="Q793" i="6" s="1"/>
  <c r="R793" i="6" a="1"/>
  <c r="R793" i="6" s="1"/>
  <c r="S793" i="6" a="1"/>
  <c r="S793" i="6" s="1"/>
  <c r="T793" i="6" a="1"/>
  <c r="T793" i="6" s="1"/>
  <c r="U793" i="6" a="1"/>
  <c r="U793" i="6" s="1"/>
  <c r="Q794" i="6" a="1"/>
  <c r="Q794" i="6" s="1"/>
  <c r="R794" i="6" a="1"/>
  <c r="R794" i="6" s="1"/>
  <c r="S794" i="6" a="1"/>
  <c r="S794" i="6" s="1"/>
  <c r="T794" i="6" a="1"/>
  <c r="T794" i="6" s="1"/>
  <c r="U794" i="6" a="1"/>
  <c r="U794" i="6" s="1"/>
  <c r="Q795" i="6" a="1"/>
  <c r="Q795" i="6" s="1"/>
  <c r="R795" i="6" a="1"/>
  <c r="R795" i="6" s="1"/>
  <c r="S795" i="6" a="1"/>
  <c r="S795" i="6" s="1"/>
  <c r="T795" i="6" a="1"/>
  <c r="T795" i="6" s="1"/>
  <c r="U795" i="6" a="1"/>
  <c r="U795" i="6" s="1"/>
  <c r="Q796" i="6" a="1"/>
  <c r="Q796" i="6" s="1"/>
  <c r="R796" i="6" a="1"/>
  <c r="R796" i="6" s="1"/>
  <c r="S796" i="6" a="1"/>
  <c r="S796" i="6" s="1"/>
  <c r="T796" i="6" a="1"/>
  <c r="T796" i="6" s="1"/>
  <c r="U796" i="6" a="1"/>
  <c r="U796" i="6" s="1"/>
  <c r="Q797" i="6" a="1"/>
  <c r="Q797" i="6" s="1"/>
  <c r="R797" i="6" a="1"/>
  <c r="R797" i="6" s="1"/>
  <c r="S797" i="6" a="1"/>
  <c r="S797" i="6" s="1"/>
  <c r="T797" i="6" a="1"/>
  <c r="T797" i="6" s="1"/>
  <c r="U797" i="6" a="1"/>
  <c r="U797" i="6" s="1"/>
  <c r="Q798" i="6" a="1"/>
  <c r="Q798" i="6" s="1"/>
  <c r="R798" i="6" a="1"/>
  <c r="R798" i="6" s="1"/>
  <c r="S798" i="6" a="1"/>
  <c r="S798" i="6" s="1"/>
  <c r="T798" i="6" a="1"/>
  <c r="T798" i="6" s="1"/>
  <c r="U798" i="6" a="1"/>
  <c r="U798" i="6" s="1"/>
  <c r="Q799" i="6" a="1"/>
  <c r="Q799" i="6" s="1"/>
  <c r="R799" i="6" a="1"/>
  <c r="R799" i="6" s="1"/>
  <c r="S799" i="6" a="1"/>
  <c r="S799" i="6" s="1"/>
  <c r="T799" i="6" a="1"/>
  <c r="T799" i="6" s="1"/>
  <c r="U799" i="6" a="1"/>
  <c r="U799" i="6" s="1"/>
  <c r="Q800" i="6" a="1"/>
  <c r="Q800" i="6" s="1"/>
  <c r="R800" i="6" a="1"/>
  <c r="R800" i="6" s="1"/>
  <c r="S800" i="6" a="1"/>
  <c r="S800" i="6" s="1"/>
  <c r="T800" i="6" a="1"/>
  <c r="T800" i="6" s="1"/>
  <c r="U800" i="6" a="1"/>
  <c r="U800" i="6" s="1"/>
  <c r="Q801" i="6" a="1"/>
  <c r="Q801" i="6" s="1"/>
  <c r="R801" i="6" a="1"/>
  <c r="R801" i="6" s="1"/>
  <c r="S801" i="6" a="1"/>
  <c r="S801" i="6" s="1"/>
  <c r="T801" i="6" a="1"/>
  <c r="T801" i="6" s="1"/>
  <c r="U801" i="6" a="1"/>
  <c r="U801" i="6" s="1"/>
  <c r="Q802" i="6" a="1"/>
  <c r="Q802" i="6" s="1"/>
  <c r="R802" i="6" a="1"/>
  <c r="R802" i="6" s="1"/>
  <c r="S802" i="6" a="1"/>
  <c r="S802" i="6" s="1"/>
  <c r="T802" i="6" a="1"/>
  <c r="T802" i="6" s="1"/>
  <c r="U802" i="6" a="1"/>
  <c r="U802" i="6" s="1"/>
  <c r="Q803" i="6" a="1"/>
  <c r="Q803" i="6" s="1"/>
  <c r="R803" i="6" a="1"/>
  <c r="R803" i="6" s="1"/>
  <c r="S803" i="6" a="1"/>
  <c r="S803" i="6" s="1"/>
  <c r="T803" i="6" a="1"/>
  <c r="T803" i="6" s="1"/>
  <c r="U803" i="6" a="1"/>
  <c r="U803" i="6" s="1"/>
  <c r="Q804" i="6" a="1"/>
  <c r="Q804" i="6" s="1"/>
  <c r="R804" i="6" a="1"/>
  <c r="R804" i="6" s="1"/>
  <c r="S804" i="6" a="1"/>
  <c r="S804" i="6" s="1"/>
  <c r="T804" i="6" a="1"/>
  <c r="T804" i="6" s="1"/>
  <c r="U804" i="6" a="1"/>
  <c r="U804" i="6" s="1"/>
  <c r="Q805" i="6" a="1"/>
  <c r="Q805" i="6" s="1"/>
  <c r="R805" i="6" a="1"/>
  <c r="R805" i="6" s="1"/>
  <c r="S805" i="6" a="1"/>
  <c r="S805" i="6" s="1"/>
  <c r="T805" i="6" a="1"/>
  <c r="T805" i="6" s="1"/>
  <c r="U805" i="6" a="1"/>
  <c r="U805" i="6" s="1"/>
  <c r="Q806" i="6" a="1"/>
  <c r="Q806" i="6" s="1"/>
  <c r="R806" i="6" a="1"/>
  <c r="R806" i="6" s="1"/>
  <c r="S806" i="6" a="1"/>
  <c r="S806" i="6" s="1"/>
  <c r="T806" i="6" a="1"/>
  <c r="T806" i="6" s="1"/>
  <c r="U806" i="6" a="1"/>
  <c r="U806" i="6" s="1"/>
  <c r="Q807" i="6" a="1"/>
  <c r="Q807" i="6" s="1"/>
  <c r="R807" i="6" a="1"/>
  <c r="R807" i="6" s="1"/>
  <c r="S807" i="6" a="1"/>
  <c r="S807" i="6" s="1"/>
  <c r="T807" i="6" a="1"/>
  <c r="T807" i="6" s="1"/>
  <c r="U807" i="6" a="1"/>
  <c r="U807" i="6" s="1"/>
  <c r="Q808" i="6" a="1"/>
  <c r="Q808" i="6" s="1"/>
  <c r="R808" i="6" a="1"/>
  <c r="R808" i="6" s="1"/>
  <c r="S808" i="6" a="1"/>
  <c r="S808" i="6" s="1"/>
  <c r="T808" i="6" a="1"/>
  <c r="T808" i="6" s="1"/>
  <c r="U808" i="6" a="1"/>
  <c r="U808" i="6" s="1"/>
  <c r="Q809" i="6" a="1"/>
  <c r="Q809" i="6" s="1"/>
  <c r="R809" i="6" a="1"/>
  <c r="R809" i="6" s="1"/>
  <c r="S809" i="6" a="1"/>
  <c r="S809" i="6" s="1"/>
  <c r="T809" i="6" a="1"/>
  <c r="T809" i="6" s="1"/>
  <c r="U809" i="6" a="1"/>
  <c r="U809" i="6" s="1"/>
  <c r="Q810" i="6" a="1"/>
  <c r="Q810" i="6" s="1"/>
  <c r="R810" i="6" a="1"/>
  <c r="R810" i="6" s="1"/>
  <c r="S810" i="6" a="1"/>
  <c r="S810" i="6" s="1"/>
  <c r="T810" i="6" a="1"/>
  <c r="T810" i="6" s="1"/>
  <c r="U810" i="6" a="1"/>
  <c r="U810" i="6" s="1"/>
  <c r="Q811" i="6" a="1"/>
  <c r="Q811" i="6" s="1"/>
  <c r="R811" i="6" a="1"/>
  <c r="R811" i="6" s="1"/>
  <c r="S811" i="6" a="1"/>
  <c r="S811" i="6" s="1"/>
  <c r="T811" i="6" a="1"/>
  <c r="T811" i="6" s="1"/>
  <c r="U811" i="6" a="1"/>
  <c r="U811" i="6" s="1"/>
  <c r="Q812" i="6" a="1"/>
  <c r="Q812" i="6" s="1"/>
  <c r="R812" i="6" a="1"/>
  <c r="R812" i="6" s="1"/>
  <c r="S812" i="6" a="1"/>
  <c r="S812" i="6" s="1"/>
  <c r="T812" i="6" a="1"/>
  <c r="T812" i="6" s="1"/>
  <c r="U812" i="6" a="1"/>
  <c r="U812" i="6" s="1"/>
  <c r="Q813" i="6" a="1"/>
  <c r="Q813" i="6" s="1"/>
  <c r="R813" i="6" a="1"/>
  <c r="R813" i="6" s="1"/>
  <c r="S813" i="6" a="1"/>
  <c r="S813" i="6" s="1"/>
  <c r="T813" i="6" a="1"/>
  <c r="T813" i="6" s="1"/>
  <c r="U813" i="6" a="1"/>
  <c r="U813" i="6" s="1"/>
  <c r="Q814" i="6" a="1"/>
  <c r="Q814" i="6" s="1"/>
  <c r="R814" i="6" a="1"/>
  <c r="R814" i="6" s="1"/>
  <c r="S814" i="6" a="1"/>
  <c r="S814" i="6" s="1"/>
  <c r="T814" i="6" a="1"/>
  <c r="T814" i="6" s="1"/>
  <c r="U814" i="6" a="1"/>
  <c r="U814" i="6" s="1"/>
  <c r="Q815" i="6" a="1"/>
  <c r="Q815" i="6" s="1"/>
  <c r="R815" i="6" a="1"/>
  <c r="R815" i="6" s="1"/>
  <c r="S815" i="6" a="1"/>
  <c r="S815" i="6" s="1"/>
  <c r="T815" i="6" a="1"/>
  <c r="T815" i="6" s="1"/>
  <c r="U815" i="6" a="1"/>
  <c r="U815" i="6" s="1"/>
  <c r="Q816" i="6" a="1"/>
  <c r="Q816" i="6" s="1"/>
  <c r="R816" i="6" a="1"/>
  <c r="R816" i="6" s="1"/>
  <c r="S816" i="6" a="1"/>
  <c r="S816" i="6" s="1"/>
  <c r="T816" i="6" a="1"/>
  <c r="T816" i="6" s="1"/>
  <c r="U816" i="6" a="1"/>
  <c r="U816" i="6" s="1"/>
  <c r="Q817" i="6" a="1"/>
  <c r="Q817" i="6" s="1"/>
  <c r="R817" i="6" a="1"/>
  <c r="R817" i="6" s="1"/>
  <c r="S817" i="6" a="1"/>
  <c r="S817" i="6" s="1"/>
  <c r="T817" i="6" a="1"/>
  <c r="T817" i="6" s="1"/>
  <c r="U817" i="6" a="1"/>
  <c r="U817" i="6" s="1"/>
  <c r="Q818" i="6" a="1"/>
  <c r="Q818" i="6" s="1"/>
  <c r="R818" i="6" a="1"/>
  <c r="R818" i="6" s="1"/>
  <c r="S818" i="6" a="1"/>
  <c r="S818" i="6" s="1"/>
  <c r="T818" i="6" a="1"/>
  <c r="T818" i="6" s="1"/>
  <c r="U818" i="6" a="1"/>
  <c r="U818" i="6" s="1"/>
  <c r="Q819" i="6" a="1"/>
  <c r="Q819" i="6" s="1"/>
  <c r="R819" i="6" a="1"/>
  <c r="R819" i="6" s="1"/>
  <c r="S819" i="6" a="1"/>
  <c r="S819" i="6" s="1"/>
  <c r="T819" i="6" a="1"/>
  <c r="T819" i="6" s="1"/>
  <c r="U819" i="6" a="1"/>
  <c r="U819" i="6" s="1"/>
  <c r="Q820" i="6" a="1"/>
  <c r="Q820" i="6" s="1"/>
  <c r="R820" i="6" a="1"/>
  <c r="R820" i="6" s="1"/>
  <c r="S820" i="6" a="1"/>
  <c r="S820" i="6" s="1"/>
  <c r="T820" i="6" a="1"/>
  <c r="T820" i="6" s="1"/>
  <c r="U820" i="6" a="1"/>
  <c r="U820" i="6" s="1"/>
  <c r="Q821" i="6" a="1"/>
  <c r="Q821" i="6" s="1"/>
  <c r="R821" i="6" a="1"/>
  <c r="R821" i="6" s="1"/>
  <c r="S821" i="6" a="1"/>
  <c r="S821" i="6" s="1"/>
  <c r="T821" i="6" a="1"/>
  <c r="T821" i="6" s="1"/>
  <c r="U821" i="6" a="1"/>
  <c r="U821" i="6" s="1"/>
  <c r="Q822" i="6" a="1"/>
  <c r="Q822" i="6" s="1"/>
  <c r="R822" i="6" a="1"/>
  <c r="R822" i="6" s="1"/>
  <c r="S822" i="6" a="1"/>
  <c r="S822" i="6" s="1"/>
  <c r="T822" i="6" a="1"/>
  <c r="T822" i="6" s="1"/>
  <c r="U822" i="6" a="1"/>
  <c r="U822" i="6" s="1"/>
  <c r="Q823" i="6" a="1"/>
  <c r="Q823" i="6" s="1"/>
  <c r="R823" i="6" a="1"/>
  <c r="R823" i="6" s="1"/>
  <c r="S823" i="6" a="1"/>
  <c r="S823" i="6" s="1"/>
  <c r="T823" i="6" a="1"/>
  <c r="T823" i="6" s="1"/>
  <c r="U823" i="6" a="1"/>
  <c r="U823" i="6" s="1"/>
  <c r="Q824" i="6" a="1"/>
  <c r="Q824" i="6" s="1"/>
  <c r="R824" i="6" a="1"/>
  <c r="R824" i="6" s="1"/>
  <c r="S824" i="6" a="1"/>
  <c r="S824" i="6" s="1"/>
  <c r="T824" i="6" a="1"/>
  <c r="T824" i="6" s="1"/>
  <c r="U824" i="6" a="1"/>
  <c r="U824" i="6" s="1"/>
  <c r="Q825" i="6" a="1"/>
  <c r="Q825" i="6" s="1"/>
  <c r="R825" i="6" a="1"/>
  <c r="R825" i="6" s="1"/>
  <c r="S825" i="6" a="1"/>
  <c r="S825" i="6" s="1"/>
  <c r="T825" i="6" a="1"/>
  <c r="T825" i="6" s="1"/>
  <c r="U825" i="6" a="1"/>
  <c r="U825" i="6" s="1"/>
  <c r="Q826" i="6" a="1"/>
  <c r="Q826" i="6" s="1"/>
  <c r="R826" i="6" a="1"/>
  <c r="R826" i="6" s="1"/>
  <c r="S826" i="6" a="1"/>
  <c r="S826" i="6" s="1"/>
  <c r="T826" i="6" a="1"/>
  <c r="T826" i="6" s="1"/>
  <c r="U826" i="6" a="1"/>
  <c r="U826" i="6" s="1"/>
  <c r="Q827" i="6" a="1"/>
  <c r="Q827" i="6" s="1"/>
  <c r="R827" i="6" a="1"/>
  <c r="R827" i="6" s="1"/>
  <c r="S827" i="6" a="1"/>
  <c r="S827" i="6" s="1"/>
  <c r="T827" i="6" a="1"/>
  <c r="T827" i="6" s="1"/>
  <c r="U827" i="6" a="1"/>
  <c r="U827" i="6" s="1"/>
  <c r="Q828" i="6" a="1"/>
  <c r="Q828" i="6" s="1"/>
  <c r="R828" i="6" a="1"/>
  <c r="R828" i="6" s="1"/>
  <c r="S828" i="6" a="1"/>
  <c r="S828" i="6" s="1"/>
  <c r="T828" i="6" a="1"/>
  <c r="T828" i="6" s="1"/>
  <c r="U828" i="6" a="1"/>
  <c r="U828" i="6" s="1"/>
  <c r="Q829" i="6" a="1"/>
  <c r="Q829" i="6" s="1"/>
  <c r="R829" i="6" a="1"/>
  <c r="R829" i="6" s="1"/>
  <c r="S829" i="6" a="1"/>
  <c r="S829" i="6" s="1"/>
  <c r="T829" i="6" a="1"/>
  <c r="T829" i="6" s="1"/>
  <c r="U829" i="6" a="1"/>
  <c r="U829" i="6" s="1"/>
  <c r="Q830" i="6" a="1"/>
  <c r="Q830" i="6" s="1"/>
  <c r="R830" i="6" a="1"/>
  <c r="R830" i="6" s="1"/>
  <c r="S830" i="6" a="1"/>
  <c r="S830" i="6" s="1"/>
  <c r="T830" i="6" a="1"/>
  <c r="T830" i="6" s="1"/>
  <c r="U830" i="6" a="1"/>
  <c r="U830" i="6" s="1"/>
  <c r="Q831" i="6" a="1"/>
  <c r="Q831" i="6" s="1"/>
  <c r="R831" i="6" a="1"/>
  <c r="R831" i="6" s="1"/>
  <c r="S831" i="6" a="1"/>
  <c r="S831" i="6" s="1"/>
  <c r="T831" i="6" a="1"/>
  <c r="T831" i="6" s="1"/>
  <c r="U831" i="6" a="1"/>
  <c r="U831" i="6" s="1"/>
  <c r="Q832" i="6" a="1"/>
  <c r="Q832" i="6" s="1"/>
  <c r="R832" i="6" a="1"/>
  <c r="R832" i="6" s="1"/>
  <c r="S832" i="6" a="1"/>
  <c r="S832" i="6" s="1"/>
  <c r="T832" i="6" a="1"/>
  <c r="T832" i="6" s="1"/>
  <c r="U832" i="6" a="1"/>
  <c r="U832" i="6" s="1"/>
  <c r="Q833" i="6" a="1"/>
  <c r="Q833" i="6" s="1"/>
  <c r="R833" i="6" a="1"/>
  <c r="R833" i="6" s="1"/>
  <c r="S833" i="6" a="1"/>
  <c r="S833" i="6" s="1"/>
  <c r="T833" i="6" a="1"/>
  <c r="T833" i="6" s="1"/>
  <c r="U833" i="6" a="1"/>
  <c r="U833" i="6" s="1"/>
  <c r="Q834" i="6" a="1"/>
  <c r="Q834" i="6" s="1"/>
  <c r="R834" i="6" a="1"/>
  <c r="R834" i="6" s="1"/>
  <c r="S834" i="6" a="1"/>
  <c r="S834" i="6" s="1"/>
  <c r="T834" i="6" a="1"/>
  <c r="T834" i="6" s="1"/>
  <c r="U834" i="6" a="1"/>
  <c r="U834" i="6" s="1"/>
  <c r="Q835" i="6" a="1"/>
  <c r="Q835" i="6" s="1"/>
  <c r="R835" i="6" a="1"/>
  <c r="R835" i="6" s="1"/>
  <c r="S835" i="6" a="1"/>
  <c r="S835" i="6" s="1"/>
  <c r="T835" i="6" a="1"/>
  <c r="T835" i="6" s="1"/>
  <c r="U835" i="6" a="1"/>
  <c r="U835" i="6" s="1"/>
  <c r="Q836" i="6" a="1"/>
  <c r="Q836" i="6" s="1"/>
  <c r="R836" i="6" a="1"/>
  <c r="R836" i="6" s="1"/>
  <c r="S836" i="6" a="1"/>
  <c r="S836" i="6" s="1"/>
  <c r="T836" i="6" a="1"/>
  <c r="T836" i="6" s="1"/>
  <c r="U836" i="6" a="1"/>
  <c r="U836" i="6" s="1"/>
  <c r="Q837" i="6" a="1"/>
  <c r="Q837" i="6" s="1"/>
  <c r="R837" i="6" a="1"/>
  <c r="R837" i="6" s="1"/>
  <c r="S837" i="6" a="1"/>
  <c r="S837" i="6" s="1"/>
  <c r="T837" i="6" a="1"/>
  <c r="T837" i="6" s="1"/>
  <c r="U837" i="6" a="1"/>
  <c r="U837" i="6" s="1"/>
  <c r="Q838" i="6" a="1"/>
  <c r="Q838" i="6" s="1"/>
  <c r="R838" i="6" a="1"/>
  <c r="R838" i="6" s="1"/>
  <c r="S838" i="6" a="1"/>
  <c r="S838" i="6" s="1"/>
  <c r="T838" i="6" a="1"/>
  <c r="T838" i="6" s="1"/>
  <c r="U838" i="6" a="1"/>
  <c r="U838" i="6" s="1"/>
  <c r="Q839" i="6" a="1"/>
  <c r="Q839" i="6" s="1"/>
  <c r="R839" i="6" a="1"/>
  <c r="R839" i="6" s="1"/>
  <c r="S839" i="6" a="1"/>
  <c r="S839" i="6" s="1"/>
  <c r="T839" i="6" a="1"/>
  <c r="T839" i="6" s="1"/>
  <c r="U839" i="6" a="1"/>
  <c r="U839" i="6" s="1"/>
  <c r="Q840" i="6" a="1"/>
  <c r="Q840" i="6" s="1"/>
  <c r="R840" i="6" a="1"/>
  <c r="R840" i="6" s="1"/>
  <c r="S840" i="6" a="1"/>
  <c r="S840" i="6" s="1"/>
  <c r="T840" i="6" a="1"/>
  <c r="T840" i="6" s="1"/>
  <c r="U840" i="6" a="1"/>
  <c r="U840" i="6" s="1"/>
  <c r="Q841" i="6" a="1"/>
  <c r="Q841" i="6" s="1"/>
  <c r="R841" i="6" a="1"/>
  <c r="R841" i="6" s="1"/>
  <c r="S841" i="6" a="1"/>
  <c r="S841" i="6" s="1"/>
  <c r="T841" i="6" a="1"/>
  <c r="T841" i="6" s="1"/>
  <c r="U841" i="6" a="1"/>
  <c r="U841" i="6" s="1"/>
  <c r="Q842" i="6" a="1"/>
  <c r="Q842" i="6" s="1"/>
  <c r="R842" i="6" a="1"/>
  <c r="R842" i="6" s="1"/>
  <c r="S842" i="6" a="1"/>
  <c r="S842" i="6" s="1"/>
  <c r="T842" i="6" a="1"/>
  <c r="T842" i="6" s="1"/>
  <c r="U842" i="6" a="1"/>
  <c r="U842" i="6" s="1"/>
  <c r="Q843" i="6" a="1"/>
  <c r="Q843" i="6" s="1"/>
  <c r="R843" i="6" a="1"/>
  <c r="R843" i="6" s="1"/>
  <c r="S843" i="6" a="1"/>
  <c r="S843" i="6" s="1"/>
  <c r="T843" i="6" a="1"/>
  <c r="T843" i="6" s="1"/>
  <c r="U843" i="6" a="1"/>
  <c r="U843" i="6" s="1"/>
  <c r="Q844" i="6" a="1"/>
  <c r="Q844" i="6" s="1"/>
  <c r="R844" i="6" a="1"/>
  <c r="R844" i="6" s="1"/>
  <c r="S844" i="6" a="1"/>
  <c r="S844" i="6" s="1"/>
  <c r="T844" i="6" a="1"/>
  <c r="T844" i="6" s="1"/>
  <c r="U844" i="6" a="1"/>
  <c r="U844" i="6" s="1"/>
  <c r="Q845" i="6" a="1"/>
  <c r="Q845" i="6" s="1"/>
  <c r="R845" i="6" a="1"/>
  <c r="R845" i="6" s="1"/>
  <c r="S845" i="6" a="1"/>
  <c r="S845" i="6" s="1"/>
  <c r="T845" i="6" a="1"/>
  <c r="T845" i="6" s="1"/>
  <c r="U845" i="6" a="1"/>
  <c r="U845" i="6" s="1"/>
  <c r="Q846" i="6" a="1"/>
  <c r="Q846" i="6" s="1"/>
  <c r="R846" i="6" a="1"/>
  <c r="R846" i="6" s="1"/>
  <c r="S846" i="6" a="1"/>
  <c r="S846" i="6" s="1"/>
  <c r="T846" i="6" a="1"/>
  <c r="T846" i="6" s="1"/>
  <c r="U846" i="6" a="1"/>
  <c r="U846" i="6" s="1"/>
  <c r="Q847" i="6" a="1"/>
  <c r="Q847" i="6" s="1"/>
  <c r="R847" i="6" a="1"/>
  <c r="R847" i="6" s="1"/>
  <c r="S847" i="6" a="1"/>
  <c r="S847" i="6" s="1"/>
  <c r="T847" i="6" a="1"/>
  <c r="T847" i="6" s="1"/>
  <c r="U847" i="6" a="1"/>
  <c r="U847" i="6" s="1"/>
  <c r="Q848" i="6" a="1"/>
  <c r="Q848" i="6" s="1"/>
  <c r="R848" i="6" a="1"/>
  <c r="R848" i="6" s="1"/>
  <c r="S848" i="6" a="1"/>
  <c r="S848" i="6" s="1"/>
  <c r="T848" i="6" a="1"/>
  <c r="T848" i="6" s="1"/>
  <c r="U848" i="6" a="1"/>
  <c r="U848" i="6" s="1"/>
  <c r="Q849" i="6" a="1"/>
  <c r="Q849" i="6" s="1"/>
  <c r="R849" i="6" a="1"/>
  <c r="R849" i="6" s="1"/>
  <c r="S849" i="6" a="1"/>
  <c r="S849" i="6" s="1"/>
  <c r="T849" i="6" a="1"/>
  <c r="T849" i="6" s="1"/>
  <c r="U849" i="6" a="1"/>
  <c r="U849" i="6" s="1"/>
  <c r="Q850" i="6" a="1"/>
  <c r="Q850" i="6" s="1"/>
  <c r="R850" i="6" a="1"/>
  <c r="R850" i="6" s="1"/>
  <c r="S850" i="6" a="1"/>
  <c r="S850" i="6" s="1"/>
  <c r="T850" i="6" a="1"/>
  <c r="T850" i="6" s="1"/>
  <c r="U850" i="6" a="1"/>
  <c r="U850" i="6" s="1"/>
  <c r="Q851" i="6" a="1"/>
  <c r="Q851" i="6" s="1"/>
  <c r="R851" i="6" a="1"/>
  <c r="R851" i="6" s="1"/>
  <c r="S851" i="6" a="1"/>
  <c r="S851" i="6" s="1"/>
  <c r="T851" i="6" a="1"/>
  <c r="T851" i="6" s="1"/>
  <c r="U851" i="6" a="1"/>
  <c r="U851" i="6" s="1"/>
  <c r="Q852" i="6" a="1"/>
  <c r="Q852" i="6" s="1"/>
  <c r="R852" i="6" a="1"/>
  <c r="R852" i="6" s="1"/>
  <c r="S852" i="6" a="1"/>
  <c r="S852" i="6" s="1"/>
  <c r="T852" i="6" a="1"/>
  <c r="T852" i="6" s="1"/>
  <c r="U852" i="6" a="1"/>
  <c r="U852" i="6" s="1"/>
  <c r="Q853" i="6" a="1"/>
  <c r="Q853" i="6" s="1"/>
  <c r="R853" i="6" a="1"/>
  <c r="R853" i="6" s="1"/>
  <c r="S853" i="6" a="1"/>
  <c r="S853" i="6" s="1"/>
  <c r="T853" i="6" a="1"/>
  <c r="T853" i="6" s="1"/>
  <c r="U853" i="6" a="1"/>
  <c r="U853" i="6" s="1"/>
  <c r="Q854" i="6" a="1"/>
  <c r="Q854" i="6" s="1"/>
  <c r="R854" i="6" a="1"/>
  <c r="R854" i="6" s="1"/>
  <c r="S854" i="6" a="1"/>
  <c r="S854" i="6" s="1"/>
  <c r="T854" i="6" a="1"/>
  <c r="T854" i="6" s="1"/>
  <c r="U854" i="6" a="1"/>
  <c r="U854" i="6" s="1"/>
  <c r="Q855" i="6" a="1"/>
  <c r="Q855" i="6" s="1"/>
  <c r="R855" i="6" a="1"/>
  <c r="R855" i="6" s="1"/>
  <c r="S855" i="6" a="1"/>
  <c r="S855" i="6" s="1"/>
  <c r="T855" i="6" a="1"/>
  <c r="T855" i="6" s="1"/>
  <c r="U855" i="6" a="1"/>
  <c r="U855" i="6" s="1"/>
  <c r="Q856" i="6" a="1"/>
  <c r="Q856" i="6" s="1"/>
  <c r="R856" i="6" a="1"/>
  <c r="R856" i="6" s="1"/>
  <c r="S856" i="6" a="1"/>
  <c r="S856" i="6" s="1"/>
  <c r="T856" i="6" a="1"/>
  <c r="T856" i="6" s="1"/>
  <c r="U856" i="6" a="1"/>
  <c r="U856" i="6" s="1"/>
  <c r="Q857" i="6" a="1"/>
  <c r="Q857" i="6" s="1"/>
  <c r="R857" i="6" a="1"/>
  <c r="R857" i="6" s="1"/>
  <c r="S857" i="6" a="1"/>
  <c r="S857" i="6" s="1"/>
  <c r="T857" i="6" a="1"/>
  <c r="T857" i="6" s="1"/>
  <c r="U857" i="6" a="1"/>
  <c r="U857" i="6" s="1"/>
  <c r="Q858" i="6" a="1"/>
  <c r="Q858" i="6" s="1"/>
  <c r="R858" i="6" a="1"/>
  <c r="R858" i="6" s="1"/>
  <c r="S858" i="6" a="1"/>
  <c r="S858" i="6" s="1"/>
  <c r="T858" i="6" a="1"/>
  <c r="T858" i="6" s="1"/>
  <c r="U858" i="6" a="1"/>
  <c r="U858" i="6" s="1"/>
  <c r="Q859" i="6" a="1"/>
  <c r="Q859" i="6" s="1"/>
  <c r="R859" i="6" a="1"/>
  <c r="R859" i="6" s="1"/>
  <c r="S859" i="6" a="1"/>
  <c r="S859" i="6" s="1"/>
  <c r="T859" i="6" a="1"/>
  <c r="T859" i="6" s="1"/>
  <c r="U859" i="6" a="1"/>
  <c r="U859" i="6" s="1"/>
  <c r="Q860" i="6" a="1"/>
  <c r="Q860" i="6" s="1"/>
  <c r="R860" i="6" a="1"/>
  <c r="R860" i="6" s="1"/>
  <c r="S860" i="6" a="1"/>
  <c r="S860" i="6" s="1"/>
  <c r="T860" i="6" a="1"/>
  <c r="T860" i="6" s="1"/>
  <c r="U860" i="6" a="1"/>
  <c r="U860" i="6" s="1"/>
  <c r="Q861" i="6" a="1"/>
  <c r="Q861" i="6" s="1"/>
  <c r="R861" i="6" a="1"/>
  <c r="R861" i="6" s="1"/>
  <c r="S861" i="6" a="1"/>
  <c r="S861" i="6" s="1"/>
  <c r="T861" i="6" a="1"/>
  <c r="T861" i="6" s="1"/>
  <c r="U861" i="6" a="1"/>
  <c r="U861" i="6" s="1"/>
  <c r="Q862" i="6" a="1"/>
  <c r="Q862" i="6" s="1"/>
  <c r="R862" i="6" a="1"/>
  <c r="R862" i="6" s="1"/>
  <c r="S862" i="6" a="1"/>
  <c r="S862" i="6" s="1"/>
  <c r="T862" i="6" a="1"/>
  <c r="T862" i="6" s="1"/>
  <c r="U862" i="6" a="1"/>
  <c r="U862" i="6" s="1"/>
  <c r="Q863" i="6" a="1"/>
  <c r="Q863" i="6" s="1"/>
  <c r="R863" i="6" a="1"/>
  <c r="R863" i="6" s="1"/>
  <c r="S863" i="6" a="1"/>
  <c r="S863" i="6" s="1"/>
  <c r="T863" i="6" a="1"/>
  <c r="T863" i="6" s="1"/>
  <c r="U863" i="6" a="1"/>
  <c r="U863" i="6" s="1"/>
  <c r="Q864" i="6" a="1"/>
  <c r="Q864" i="6" s="1"/>
  <c r="R864" i="6" a="1"/>
  <c r="R864" i="6" s="1"/>
  <c r="S864" i="6" a="1"/>
  <c r="S864" i="6" s="1"/>
  <c r="T864" i="6" a="1"/>
  <c r="T864" i="6" s="1"/>
  <c r="U864" i="6" a="1"/>
  <c r="U864" i="6" s="1"/>
  <c r="Q865" i="6" a="1"/>
  <c r="Q865" i="6" s="1"/>
  <c r="R865" i="6" a="1"/>
  <c r="R865" i="6" s="1"/>
  <c r="S865" i="6" a="1"/>
  <c r="S865" i="6" s="1"/>
  <c r="T865" i="6" a="1"/>
  <c r="T865" i="6" s="1"/>
  <c r="U865" i="6" a="1"/>
  <c r="U865" i="6" s="1"/>
  <c r="Q866" i="6" a="1"/>
  <c r="Q866" i="6" s="1"/>
  <c r="R866" i="6" a="1"/>
  <c r="R866" i="6" s="1"/>
  <c r="S866" i="6" a="1"/>
  <c r="S866" i="6" s="1"/>
  <c r="T866" i="6" a="1"/>
  <c r="T866" i="6" s="1"/>
  <c r="U866" i="6" a="1"/>
  <c r="U866" i="6" s="1"/>
  <c r="Q867" i="6" a="1"/>
  <c r="Q867" i="6" s="1"/>
  <c r="R867" i="6" a="1"/>
  <c r="R867" i="6" s="1"/>
  <c r="S867" i="6" a="1"/>
  <c r="S867" i="6" s="1"/>
  <c r="T867" i="6" a="1"/>
  <c r="T867" i="6" s="1"/>
  <c r="U867" i="6" a="1"/>
  <c r="U867" i="6" s="1"/>
  <c r="Q868" i="6" a="1"/>
  <c r="Q868" i="6" s="1"/>
  <c r="R868" i="6" a="1"/>
  <c r="R868" i="6" s="1"/>
  <c r="S868" i="6" a="1"/>
  <c r="S868" i="6" s="1"/>
  <c r="T868" i="6" a="1"/>
  <c r="T868" i="6" s="1"/>
  <c r="U868" i="6" a="1"/>
  <c r="U868" i="6" s="1"/>
  <c r="Q869" i="6" a="1"/>
  <c r="Q869" i="6" s="1"/>
  <c r="R869" i="6" a="1"/>
  <c r="R869" i="6" s="1"/>
  <c r="S869" i="6" a="1"/>
  <c r="S869" i="6" s="1"/>
  <c r="T869" i="6" a="1"/>
  <c r="T869" i="6" s="1"/>
  <c r="U869" i="6" a="1"/>
  <c r="U869" i="6" s="1"/>
  <c r="Q870" i="6" a="1"/>
  <c r="Q870" i="6" s="1"/>
  <c r="R870" i="6" a="1"/>
  <c r="R870" i="6" s="1"/>
  <c r="S870" i="6" a="1"/>
  <c r="S870" i="6" s="1"/>
  <c r="T870" i="6" a="1"/>
  <c r="T870" i="6" s="1"/>
  <c r="U870" i="6" a="1"/>
  <c r="U870" i="6" s="1"/>
  <c r="Q871" i="6" a="1"/>
  <c r="Q871" i="6" s="1"/>
  <c r="R871" i="6" a="1"/>
  <c r="R871" i="6" s="1"/>
  <c r="S871" i="6" a="1"/>
  <c r="S871" i="6" s="1"/>
  <c r="T871" i="6" a="1"/>
  <c r="T871" i="6" s="1"/>
  <c r="U871" i="6" a="1"/>
  <c r="U871" i="6" s="1"/>
  <c r="Q872" i="6" a="1"/>
  <c r="Q872" i="6" s="1"/>
  <c r="R872" i="6" a="1"/>
  <c r="R872" i="6" s="1"/>
  <c r="S872" i="6" a="1"/>
  <c r="S872" i="6" s="1"/>
  <c r="T872" i="6" a="1"/>
  <c r="T872" i="6" s="1"/>
  <c r="U872" i="6" a="1"/>
  <c r="U872" i="6" s="1"/>
  <c r="Q873" i="6" a="1"/>
  <c r="Q873" i="6" s="1"/>
  <c r="R873" i="6" a="1"/>
  <c r="R873" i="6" s="1"/>
  <c r="S873" i="6" a="1"/>
  <c r="S873" i="6" s="1"/>
  <c r="T873" i="6" a="1"/>
  <c r="T873" i="6" s="1"/>
  <c r="U873" i="6" a="1"/>
  <c r="U873" i="6" s="1"/>
  <c r="Q874" i="6" a="1"/>
  <c r="Q874" i="6" s="1"/>
  <c r="R874" i="6" a="1"/>
  <c r="R874" i="6" s="1"/>
  <c r="S874" i="6" a="1"/>
  <c r="S874" i="6" s="1"/>
  <c r="T874" i="6" a="1"/>
  <c r="T874" i="6" s="1"/>
  <c r="U874" i="6" a="1"/>
  <c r="U874" i="6" s="1"/>
  <c r="Q875" i="6" a="1"/>
  <c r="Q875" i="6" s="1"/>
  <c r="R875" i="6" a="1"/>
  <c r="R875" i="6" s="1"/>
  <c r="S875" i="6" a="1"/>
  <c r="S875" i="6" s="1"/>
  <c r="T875" i="6" a="1"/>
  <c r="T875" i="6" s="1"/>
  <c r="U875" i="6" a="1"/>
  <c r="U875" i="6" s="1"/>
  <c r="Q876" i="6" a="1"/>
  <c r="Q876" i="6" s="1"/>
  <c r="R876" i="6" a="1"/>
  <c r="R876" i="6" s="1"/>
  <c r="S876" i="6" a="1"/>
  <c r="S876" i="6" s="1"/>
  <c r="T876" i="6" a="1"/>
  <c r="T876" i="6" s="1"/>
  <c r="U876" i="6" a="1"/>
  <c r="U876" i="6" s="1"/>
  <c r="Q877" i="6" a="1"/>
  <c r="Q877" i="6" s="1"/>
  <c r="R877" i="6" a="1"/>
  <c r="R877" i="6" s="1"/>
  <c r="S877" i="6" a="1"/>
  <c r="S877" i="6" s="1"/>
  <c r="T877" i="6" a="1"/>
  <c r="T877" i="6" s="1"/>
  <c r="U877" i="6" a="1"/>
  <c r="U877" i="6" s="1"/>
  <c r="Q878" i="6" a="1"/>
  <c r="Q878" i="6" s="1"/>
  <c r="R878" i="6" a="1"/>
  <c r="R878" i="6" s="1"/>
  <c r="S878" i="6" a="1"/>
  <c r="S878" i="6" s="1"/>
  <c r="T878" i="6" a="1"/>
  <c r="T878" i="6" s="1"/>
  <c r="U878" i="6" a="1"/>
  <c r="U878" i="6" s="1"/>
  <c r="Q879" i="6" a="1"/>
  <c r="Q879" i="6" s="1"/>
  <c r="R879" i="6" a="1"/>
  <c r="R879" i="6" s="1"/>
  <c r="S879" i="6" a="1"/>
  <c r="S879" i="6" s="1"/>
  <c r="T879" i="6" a="1"/>
  <c r="T879" i="6" s="1"/>
  <c r="U879" i="6" a="1"/>
  <c r="U879" i="6" s="1"/>
  <c r="Q880" i="6" a="1"/>
  <c r="Q880" i="6" s="1"/>
  <c r="R880" i="6" a="1"/>
  <c r="R880" i="6" s="1"/>
  <c r="S880" i="6" a="1"/>
  <c r="S880" i="6" s="1"/>
  <c r="T880" i="6" a="1"/>
  <c r="T880" i="6" s="1"/>
  <c r="U880" i="6" a="1"/>
  <c r="U880" i="6" s="1"/>
  <c r="Q881" i="6" a="1"/>
  <c r="Q881" i="6" s="1"/>
  <c r="R881" i="6" a="1"/>
  <c r="R881" i="6" s="1"/>
  <c r="S881" i="6" a="1"/>
  <c r="S881" i="6" s="1"/>
  <c r="T881" i="6" a="1"/>
  <c r="T881" i="6" s="1"/>
  <c r="U881" i="6" a="1"/>
  <c r="U881" i="6" s="1"/>
  <c r="Q882" i="6" a="1"/>
  <c r="Q882" i="6" s="1"/>
  <c r="R882" i="6" a="1"/>
  <c r="R882" i="6" s="1"/>
  <c r="S882" i="6" a="1"/>
  <c r="S882" i="6" s="1"/>
  <c r="T882" i="6" a="1"/>
  <c r="T882" i="6" s="1"/>
  <c r="U882" i="6" a="1"/>
  <c r="U882" i="6" s="1"/>
  <c r="Q883" i="6" a="1"/>
  <c r="Q883" i="6" s="1"/>
  <c r="R883" i="6" a="1"/>
  <c r="R883" i="6" s="1"/>
  <c r="S883" i="6" a="1"/>
  <c r="S883" i="6" s="1"/>
  <c r="T883" i="6" a="1"/>
  <c r="T883" i="6" s="1"/>
  <c r="U883" i="6" a="1"/>
  <c r="U883" i="6" s="1"/>
  <c r="Q884" i="6" a="1"/>
  <c r="Q884" i="6" s="1"/>
  <c r="R884" i="6" a="1"/>
  <c r="R884" i="6" s="1"/>
  <c r="S884" i="6" a="1"/>
  <c r="S884" i="6" s="1"/>
  <c r="T884" i="6" a="1"/>
  <c r="T884" i="6" s="1"/>
  <c r="U884" i="6" a="1"/>
  <c r="U884" i="6" s="1"/>
  <c r="Q885" i="6" a="1"/>
  <c r="Q885" i="6" s="1"/>
  <c r="R885" i="6" a="1"/>
  <c r="R885" i="6" s="1"/>
  <c r="S885" i="6" a="1"/>
  <c r="S885" i="6" s="1"/>
  <c r="T885" i="6" a="1"/>
  <c r="T885" i="6" s="1"/>
  <c r="U885" i="6" a="1"/>
  <c r="U885" i="6" s="1"/>
  <c r="Q886" i="6" a="1"/>
  <c r="Q886" i="6" s="1"/>
  <c r="R886" i="6" a="1"/>
  <c r="R886" i="6" s="1"/>
  <c r="S886" i="6" a="1"/>
  <c r="S886" i="6" s="1"/>
  <c r="T886" i="6" a="1"/>
  <c r="T886" i="6" s="1"/>
  <c r="U886" i="6" a="1"/>
  <c r="U886" i="6" s="1"/>
  <c r="Q887" i="6" a="1"/>
  <c r="Q887" i="6" s="1"/>
  <c r="R887" i="6" a="1"/>
  <c r="R887" i="6" s="1"/>
  <c r="S887" i="6" a="1"/>
  <c r="S887" i="6" s="1"/>
  <c r="T887" i="6" a="1"/>
  <c r="T887" i="6" s="1"/>
  <c r="U887" i="6" a="1"/>
  <c r="U887" i="6" s="1"/>
  <c r="Q888" i="6" a="1"/>
  <c r="Q888" i="6" s="1"/>
  <c r="R888" i="6" a="1"/>
  <c r="R888" i="6" s="1"/>
  <c r="S888" i="6" a="1"/>
  <c r="S888" i="6" s="1"/>
  <c r="T888" i="6" a="1"/>
  <c r="T888" i="6" s="1"/>
  <c r="U888" i="6" a="1"/>
  <c r="U888" i="6" s="1"/>
  <c r="Q889" i="6" a="1"/>
  <c r="Q889" i="6" s="1"/>
  <c r="R889" i="6" a="1"/>
  <c r="R889" i="6" s="1"/>
  <c r="S889" i="6" a="1"/>
  <c r="S889" i="6" s="1"/>
  <c r="T889" i="6" a="1"/>
  <c r="T889" i="6" s="1"/>
  <c r="U889" i="6" a="1"/>
  <c r="U889" i="6" s="1"/>
  <c r="Q890" i="6" a="1"/>
  <c r="Q890" i="6" s="1"/>
  <c r="R890" i="6" a="1"/>
  <c r="R890" i="6" s="1"/>
  <c r="S890" i="6" a="1"/>
  <c r="S890" i="6" s="1"/>
  <c r="T890" i="6" a="1"/>
  <c r="T890" i="6" s="1"/>
  <c r="U890" i="6" a="1"/>
  <c r="U890" i="6" s="1"/>
  <c r="Q891" i="6" a="1"/>
  <c r="Q891" i="6" s="1"/>
  <c r="R891" i="6" a="1"/>
  <c r="R891" i="6" s="1"/>
  <c r="S891" i="6" a="1"/>
  <c r="S891" i="6" s="1"/>
  <c r="T891" i="6" a="1"/>
  <c r="T891" i="6" s="1"/>
  <c r="U891" i="6" a="1"/>
  <c r="U891" i="6" s="1"/>
  <c r="Q892" i="6" a="1"/>
  <c r="Q892" i="6" s="1"/>
  <c r="R892" i="6" a="1"/>
  <c r="R892" i="6" s="1"/>
  <c r="S892" i="6" a="1"/>
  <c r="S892" i="6" s="1"/>
  <c r="T892" i="6" a="1"/>
  <c r="T892" i="6" s="1"/>
  <c r="U892" i="6" a="1"/>
  <c r="U892" i="6" s="1"/>
  <c r="Q893" i="6" a="1"/>
  <c r="Q893" i="6" s="1"/>
  <c r="R893" i="6" a="1"/>
  <c r="R893" i="6" s="1"/>
  <c r="S893" i="6" a="1"/>
  <c r="S893" i="6" s="1"/>
  <c r="T893" i="6" a="1"/>
  <c r="T893" i="6" s="1"/>
  <c r="U893" i="6" a="1"/>
  <c r="U893" i="6" s="1"/>
  <c r="Q894" i="6" a="1"/>
  <c r="Q894" i="6" s="1"/>
  <c r="R894" i="6" a="1"/>
  <c r="R894" i="6" s="1"/>
  <c r="S894" i="6" a="1"/>
  <c r="S894" i="6" s="1"/>
  <c r="T894" i="6" a="1"/>
  <c r="T894" i="6" s="1"/>
  <c r="U894" i="6" a="1"/>
  <c r="U894" i="6" s="1"/>
  <c r="Q895" i="6" a="1"/>
  <c r="Q895" i="6" s="1"/>
  <c r="R895" i="6" a="1"/>
  <c r="R895" i="6" s="1"/>
  <c r="S895" i="6" a="1"/>
  <c r="S895" i="6" s="1"/>
  <c r="T895" i="6" a="1"/>
  <c r="T895" i="6" s="1"/>
  <c r="U895" i="6" a="1"/>
  <c r="U895" i="6" s="1"/>
  <c r="Q896" i="6" a="1"/>
  <c r="Q896" i="6" s="1"/>
  <c r="R896" i="6" a="1"/>
  <c r="R896" i="6" s="1"/>
  <c r="S896" i="6" a="1"/>
  <c r="S896" i="6" s="1"/>
  <c r="T896" i="6" a="1"/>
  <c r="T896" i="6" s="1"/>
  <c r="U896" i="6" a="1"/>
  <c r="U896" i="6" s="1"/>
  <c r="Q897" i="6" a="1"/>
  <c r="Q897" i="6" s="1"/>
  <c r="R897" i="6" a="1"/>
  <c r="R897" i="6" s="1"/>
  <c r="S897" i="6" a="1"/>
  <c r="S897" i="6" s="1"/>
  <c r="T897" i="6" a="1"/>
  <c r="T897" i="6" s="1"/>
  <c r="U897" i="6" a="1"/>
  <c r="U897" i="6" s="1"/>
  <c r="Q898" i="6" a="1"/>
  <c r="Q898" i="6" s="1"/>
  <c r="R898" i="6" a="1"/>
  <c r="R898" i="6" s="1"/>
  <c r="S898" i="6" a="1"/>
  <c r="S898" i="6" s="1"/>
  <c r="T898" i="6" a="1"/>
  <c r="T898" i="6" s="1"/>
  <c r="U898" i="6" a="1"/>
  <c r="U898" i="6" s="1"/>
  <c r="Q899" i="6" a="1"/>
  <c r="Q899" i="6" s="1"/>
  <c r="R899" i="6" a="1"/>
  <c r="R899" i="6" s="1"/>
  <c r="S899" i="6" a="1"/>
  <c r="S899" i="6" s="1"/>
  <c r="T899" i="6" a="1"/>
  <c r="T899" i="6" s="1"/>
  <c r="U899" i="6" a="1"/>
  <c r="U899" i="6" s="1"/>
  <c r="Q900" i="6" a="1"/>
  <c r="Q900" i="6" s="1"/>
  <c r="R900" i="6" a="1"/>
  <c r="R900" i="6" s="1"/>
  <c r="S900" i="6" a="1"/>
  <c r="S900" i="6" s="1"/>
  <c r="T900" i="6" a="1"/>
  <c r="T900" i="6" s="1"/>
  <c r="U900" i="6" a="1"/>
  <c r="U900" i="6" s="1"/>
  <c r="Q901" i="6" a="1"/>
  <c r="Q901" i="6" s="1"/>
  <c r="R901" i="6" a="1"/>
  <c r="R901" i="6" s="1"/>
  <c r="S901" i="6" a="1"/>
  <c r="S901" i="6" s="1"/>
  <c r="T901" i="6" a="1"/>
  <c r="T901" i="6" s="1"/>
  <c r="U901" i="6" a="1"/>
  <c r="U901" i="6" s="1"/>
  <c r="Q902" i="6" a="1"/>
  <c r="Q902" i="6" s="1"/>
  <c r="R902" i="6" a="1"/>
  <c r="R902" i="6" s="1"/>
  <c r="S902" i="6" a="1"/>
  <c r="S902" i="6" s="1"/>
  <c r="T902" i="6" a="1"/>
  <c r="T902" i="6" s="1"/>
  <c r="U902" i="6" a="1"/>
  <c r="U902" i="6" s="1"/>
  <c r="Q903" i="6" a="1"/>
  <c r="Q903" i="6" s="1"/>
  <c r="R903" i="6" a="1"/>
  <c r="R903" i="6" s="1"/>
  <c r="S903" i="6" a="1"/>
  <c r="S903" i="6" s="1"/>
  <c r="T903" i="6" a="1"/>
  <c r="T903" i="6" s="1"/>
  <c r="U903" i="6" a="1"/>
  <c r="U903" i="6" s="1"/>
  <c r="Q904" i="6" a="1"/>
  <c r="Q904" i="6" s="1"/>
  <c r="R904" i="6" a="1"/>
  <c r="R904" i="6" s="1"/>
  <c r="S904" i="6" a="1"/>
  <c r="S904" i="6" s="1"/>
  <c r="T904" i="6" a="1"/>
  <c r="T904" i="6" s="1"/>
  <c r="U904" i="6" a="1"/>
  <c r="U904" i="6" s="1"/>
  <c r="Q905" i="6" a="1"/>
  <c r="Q905" i="6" s="1"/>
  <c r="R905" i="6" a="1"/>
  <c r="R905" i="6" s="1"/>
  <c r="S905" i="6" a="1"/>
  <c r="S905" i="6" s="1"/>
  <c r="T905" i="6" a="1"/>
  <c r="T905" i="6" s="1"/>
  <c r="U905" i="6" a="1"/>
  <c r="U905" i="6" s="1"/>
  <c r="Q906" i="6" a="1"/>
  <c r="Q906" i="6" s="1"/>
  <c r="R906" i="6" a="1"/>
  <c r="R906" i="6" s="1"/>
  <c r="S906" i="6" a="1"/>
  <c r="S906" i="6" s="1"/>
  <c r="T906" i="6" a="1"/>
  <c r="T906" i="6" s="1"/>
  <c r="U906" i="6" a="1"/>
  <c r="U906" i="6" s="1"/>
  <c r="Q907" i="6" a="1"/>
  <c r="Q907" i="6" s="1"/>
  <c r="R907" i="6" a="1"/>
  <c r="R907" i="6" s="1"/>
  <c r="S907" i="6" a="1"/>
  <c r="S907" i="6" s="1"/>
  <c r="T907" i="6" a="1"/>
  <c r="T907" i="6" s="1"/>
  <c r="U907" i="6" a="1"/>
  <c r="U907" i="6" s="1"/>
  <c r="Q908" i="6" a="1"/>
  <c r="Q908" i="6" s="1"/>
  <c r="R908" i="6" a="1"/>
  <c r="R908" i="6" s="1"/>
  <c r="S908" i="6" a="1"/>
  <c r="S908" i="6" s="1"/>
  <c r="T908" i="6" a="1"/>
  <c r="T908" i="6" s="1"/>
  <c r="U908" i="6" a="1"/>
  <c r="U908" i="6" s="1"/>
  <c r="Q909" i="6" a="1"/>
  <c r="Q909" i="6" s="1"/>
  <c r="R909" i="6" a="1"/>
  <c r="R909" i="6" s="1"/>
  <c r="S909" i="6" a="1"/>
  <c r="S909" i="6" s="1"/>
  <c r="T909" i="6" a="1"/>
  <c r="T909" i="6" s="1"/>
  <c r="U909" i="6" a="1"/>
  <c r="U909" i="6" s="1"/>
  <c r="Q910" i="6" a="1"/>
  <c r="Q910" i="6" s="1"/>
  <c r="R910" i="6" a="1"/>
  <c r="R910" i="6" s="1"/>
  <c r="S910" i="6" a="1"/>
  <c r="S910" i="6" s="1"/>
  <c r="T910" i="6" a="1"/>
  <c r="T910" i="6" s="1"/>
  <c r="U910" i="6" a="1"/>
  <c r="U910" i="6" s="1"/>
  <c r="Q911" i="6" a="1"/>
  <c r="Q911" i="6" s="1"/>
  <c r="R911" i="6" a="1"/>
  <c r="R911" i="6" s="1"/>
  <c r="S911" i="6" a="1"/>
  <c r="S911" i="6" s="1"/>
  <c r="T911" i="6" a="1"/>
  <c r="T911" i="6" s="1"/>
  <c r="U911" i="6" a="1"/>
  <c r="U911" i="6" s="1"/>
  <c r="Q912" i="6" a="1"/>
  <c r="Q912" i="6" s="1"/>
  <c r="R912" i="6" a="1"/>
  <c r="R912" i="6" s="1"/>
  <c r="S912" i="6" a="1"/>
  <c r="S912" i="6" s="1"/>
  <c r="T912" i="6" a="1"/>
  <c r="T912" i="6" s="1"/>
  <c r="U912" i="6" a="1"/>
  <c r="U912" i="6" s="1"/>
  <c r="Q913" i="6" a="1"/>
  <c r="Q913" i="6" s="1"/>
  <c r="R913" i="6" a="1"/>
  <c r="R913" i="6" s="1"/>
  <c r="S913" i="6" a="1"/>
  <c r="S913" i="6" s="1"/>
  <c r="T913" i="6" a="1"/>
  <c r="T913" i="6" s="1"/>
  <c r="U913" i="6" a="1"/>
  <c r="U913" i="6" s="1"/>
  <c r="Q914" i="6" a="1"/>
  <c r="Q914" i="6" s="1"/>
  <c r="R914" i="6" a="1"/>
  <c r="R914" i="6" s="1"/>
  <c r="S914" i="6" a="1"/>
  <c r="S914" i="6" s="1"/>
  <c r="T914" i="6" a="1"/>
  <c r="T914" i="6" s="1"/>
  <c r="U914" i="6" a="1"/>
  <c r="U914" i="6" s="1"/>
  <c r="Q915" i="6" a="1"/>
  <c r="Q915" i="6" s="1"/>
  <c r="R915" i="6" a="1"/>
  <c r="R915" i="6" s="1"/>
  <c r="S915" i="6" a="1"/>
  <c r="S915" i="6" s="1"/>
  <c r="T915" i="6" a="1"/>
  <c r="T915" i="6" s="1"/>
  <c r="U915" i="6" a="1"/>
  <c r="U915" i="6" s="1"/>
  <c r="Q916" i="6" a="1"/>
  <c r="Q916" i="6" s="1"/>
  <c r="R916" i="6" a="1"/>
  <c r="R916" i="6" s="1"/>
  <c r="S916" i="6" a="1"/>
  <c r="S916" i="6" s="1"/>
  <c r="T916" i="6" a="1"/>
  <c r="T916" i="6" s="1"/>
  <c r="U916" i="6" a="1"/>
  <c r="U916" i="6" s="1"/>
  <c r="Q917" i="6" a="1"/>
  <c r="Q917" i="6" s="1"/>
  <c r="R917" i="6" a="1"/>
  <c r="R917" i="6" s="1"/>
  <c r="S917" i="6" a="1"/>
  <c r="S917" i="6" s="1"/>
  <c r="T917" i="6" a="1"/>
  <c r="T917" i="6" s="1"/>
  <c r="U917" i="6" a="1"/>
  <c r="U917" i="6" s="1"/>
  <c r="Q918" i="6" a="1"/>
  <c r="Q918" i="6" s="1"/>
  <c r="R918" i="6" a="1"/>
  <c r="R918" i="6" s="1"/>
  <c r="S918" i="6" a="1"/>
  <c r="S918" i="6" s="1"/>
  <c r="T918" i="6" a="1"/>
  <c r="T918" i="6" s="1"/>
  <c r="U918" i="6" a="1"/>
  <c r="U918" i="6" s="1"/>
  <c r="Q919" i="6" a="1"/>
  <c r="Q919" i="6" s="1"/>
  <c r="R919" i="6" a="1"/>
  <c r="R919" i="6" s="1"/>
  <c r="S919" i="6" a="1"/>
  <c r="S919" i="6" s="1"/>
  <c r="T919" i="6" a="1"/>
  <c r="T919" i="6" s="1"/>
  <c r="U919" i="6" a="1"/>
  <c r="U919" i="6" s="1"/>
  <c r="Q920" i="6" a="1"/>
  <c r="Q920" i="6" s="1"/>
  <c r="R920" i="6" a="1"/>
  <c r="R920" i="6" s="1"/>
  <c r="S920" i="6" a="1"/>
  <c r="S920" i="6" s="1"/>
  <c r="T920" i="6" a="1"/>
  <c r="T920" i="6" s="1"/>
  <c r="U920" i="6" a="1"/>
  <c r="U920" i="6" s="1"/>
  <c r="Q921" i="6" a="1"/>
  <c r="Q921" i="6" s="1"/>
  <c r="R921" i="6" a="1"/>
  <c r="R921" i="6" s="1"/>
  <c r="S921" i="6" a="1"/>
  <c r="S921" i="6" s="1"/>
  <c r="T921" i="6" a="1"/>
  <c r="T921" i="6" s="1"/>
  <c r="U921" i="6" a="1"/>
  <c r="U921" i="6" s="1"/>
  <c r="Q922" i="6" a="1"/>
  <c r="Q922" i="6" s="1"/>
  <c r="R922" i="6" a="1"/>
  <c r="R922" i="6" s="1"/>
  <c r="S922" i="6" a="1"/>
  <c r="S922" i="6" s="1"/>
  <c r="T922" i="6" a="1"/>
  <c r="T922" i="6" s="1"/>
  <c r="U922" i="6" a="1"/>
  <c r="U922" i="6" s="1"/>
  <c r="Q923" i="6" a="1"/>
  <c r="Q923" i="6" s="1"/>
  <c r="R923" i="6" a="1"/>
  <c r="R923" i="6" s="1"/>
  <c r="S923" i="6" a="1"/>
  <c r="S923" i="6" s="1"/>
  <c r="T923" i="6" a="1"/>
  <c r="T923" i="6" s="1"/>
  <c r="U923" i="6" a="1"/>
  <c r="U923" i="6" s="1"/>
  <c r="Q924" i="6" a="1"/>
  <c r="Q924" i="6" s="1"/>
  <c r="R924" i="6" a="1"/>
  <c r="R924" i="6" s="1"/>
  <c r="S924" i="6" a="1"/>
  <c r="S924" i="6" s="1"/>
  <c r="T924" i="6" a="1"/>
  <c r="T924" i="6" s="1"/>
  <c r="U924" i="6" a="1"/>
  <c r="U924" i="6" s="1"/>
  <c r="Q925" i="6" a="1"/>
  <c r="Q925" i="6" s="1"/>
  <c r="R925" i="6" a="1"/>
  <c r="R925" i="6" s="1"/>
  <c r="S925" i="6" a="1"/>
  <c r="S925" i="6" s="1"/>
  <c r="T925" i="6" a="1"/>
  <c r="T925" i="6" s="1"/>
  <c r="U925" i="6" a="1"/>
  <c r="U925" i="6" s="1"/>
  <c r="Q926" i="6" a="1"/>
  <c r="Q926" i="6" s="1"/>
  <c r="R926" i="6" a="1"/>
  <c r="R926" i="6" s="1"/>
  <c r="S926" i="6" a="1"/>
  <c r="S926" i="6" s="1"/>
  <c r="T926" i="6" a="1"/>
  <c r="T926" i="6" s="1"/>
  <c r="U926" i="6" a="1"/>
  <c r="U926" i="6" s="1"/>
  <c r="Q927" i="6" a="1"/>
  <c r="Q927" i="6" s="1"/>
  <c r="R927" i="6" a="1"/>
  <c r="R927" i="6" s="1"/>
  <c r="S927" i="6" a="1"/>
  <c r="S927" i="6" s="1"/>
  <c r="T927" i="6" a="1"/>
  <c r="T927" i="6" s="1"/>
  <c r="U927" i="6" a="1"/>
  <c r="U927" i="6" s="1"/>
  <c r="Q928" i="6" a="1"/>
  <c r="Q928" i="6" s="1"/>
  <c r="R928" i="6" a="1"/>
  <c r="R928" i="6" s="1"/>
  <c r="S928" i="6" a="1"/>
  <c r="S928" i="6" s="1"/>
  <c r="T928" i="6" a="1"/>
  <c r="T928" i="6" s="1"/>
  <c r="U928" i="6" a="1"/>
  <c r="U928" i="6" s="1"/>
  <c r="Q929" i="6" a="1"/>
  <c r="Q929" i="6" s="1"/>
  <c r="R929" i="6" a="1"/>
  <c r="R929" i="6" s="1"/>
  <c r="S929" i="6" a="1"/>
  <c r="S929" i="6" s="1"/>
  <c r="T929" i="6" a="1"/>
  <c r="T929" i="6" s="1"/>
  <c r="U929" i="6" a="1"/>
  <c r="U929" i="6" s="1"/>
  <c r="Q930" i="6" a="1"/>
  <c r="Q930" i="6" s="1"/>
  <c r="R930" i="6" a="1"/>
  <c r="R930" i="6" s="1"/>
  <c r="S930" i="6" a="1"/>
  <c r="S930" i="6" s="1"/>
  <c r="T930" i="6" a="1"/>
  <c r="T930" i="6" s="1"/>
  <c r="U930" i="6" a="1"/>
  <c r="U930" i="6" s="1"/>
  <c r="Q931" i="6" a="1"/>
  <c r="Q931" i="6" s="1"/>
  <c r="R931" i="6" a="1"/>
  <c r="R931" i="6" s="1"/>
  <c r="S931" i="6" a="1"/>
  <c r="S931" i="6" s="1"/>
  <c r="T931" i="6" a="1"/>
  <c r="T931" i="6" s="1"/>
  <c r="U931" i="6" a="1"/>
  <c r="U931" i="6" s="1"/>
  <c r="Q932" i="6" a="1"/>
  <c r="Q932" i="6" s="1"/>
  <c r="R932" i="6" a="1"/>
  <c r="R932" i="6" s="1"/>
  <c r="S932" i="6" a="1"/>
  <c r="S932" i="6" s="1"/>
  <c r="T932" i="6" a="1"/>
  <c r="T932" i="6" s="1"/>
  <c r="U932" i="6" a="1"/>
  <c r="U932" i="6" s="1"/>
  <c r="Q933" i="6" a="1"/>
  <c r="Q933" i="6" s="1"/>
  <c r="R933" i="6" a="1"/>
  <c r="R933" i="6" s="1"/>
  <c r="S933" i="6" a="1"/>
  <c r="S933" i="6" s="1"/>
  <c r="T933" i="6" a="1"/>
  <c r="T933" i="6" s="1"/>
  <c r="U933" i="6" a="1"/>
  <c r="U933" i="6" s="1"/>
  <c r="Q934" i="6" a="1"/>
  <c r="Q934" i="6" s="1"/>
  <c r="R934" i="6" a="1"/>
  <c r="R934" i="6" s="1"/>
  <c r="S934" i="6" a="1"/>
  <c r="S934" i="6" s="1"/>
  <c r="T934" i="6" a="1"/>
  <c r="T934" i="6" s="1"/>
  <c r="U934" i="6" a="1"/>
  <c r="U934" i="6" s="1"/>
  <c r="Q935" i="6" a="1"/>
  <c r="Q935" i="6" s="1"/>
  <c r="R935" i="6" a="1"/>
  <c r="R935" i="6" s="1"/>
  <c r="S935" i="6" a="1"/>
  <c r="S935" i="6" s="1"/>
  <c r="T935" i="6" a="1"/>
  <c r="T935" i="6" s="1"/>
  <c r="U935" i="6" a="1"/>
  <c r="U935" i="6" s="1"/>
  <c r="Q936" i="6" a="1"/>
  <c r="Q936" i="6" s="1"/>
  <c r="R936" i="6" a="1"/>
  <c r="R936" i="6" s="1"/>
  <c r="S936" i="6" a="1"/>
  <c r="S936" i="6" s="1"/>
  <c r="T936" i="6" a="1"/>
  <c r="T936" i="6" s="1"/>
  <c r="U936" i="6" a="1"/>
  <c r="U936" i="6" s="1"/>
  <c r="Q937" i="6" a="1"/>
  <c r="Q937" i="6" s="1"/>
  <c r="R937" i="6" a="1"/>
  <c r="R937" i="6" s="1"/>
  <c r="S937" i="6" a="1"/>
  <c r="S937" i="6" s="1"/>
  <c r="T937" i="6" a="1"/>
  <c r="T937" i="6" s="1"/>
  <c r="U937" i="6" a="1"/>
  <c r="U937" i="6" s="1"/>
  <c r="Q938" i="6" a="1"/>
  <c r="Q938" i="6" s="1"/>
  <c r="R938" i="6" a="1"/>
  <c r="R938" i="6" s="1"/>
  <c r="S938" i="6" a="1"/>
  <c r="S938" i="6" s="1"/>
  <c r="T938" i="6" a="1"/>
  <c r="T938" i="6" s="1"/>
  <c r="U938" i="6" a="1"/>
  <c r="U938" i="6" s="1"/>
  <c r="Q939" i="6" a="1"/>
  <c r="Q939" i="6" s="1"/>
  <c r="R939" i="6" a="1"/>
  <c r="R939" i="6" s="1"/>
  <c r="S939" i="6" a="1"/>
  <c r="S939" i="6" s="1"/>
  <c r="T939" i="6" a="1"/>
  <c r="T939" i="6" s="1"/>
  <c r="U939" i="6" a="1"/>
  <c r="U939" i="6" s="1"/>
  <c r="Q940" i="6" a="1"/>
  <c r="Q940" i="6" s="1"/>
  <c r="R940" i="6" a="1"/>
  <c r="R940" i="6" s="1"/>
  <c r="S940" i="6" a="1"/>
  <c r="S940" i="6" s="1"/>
  <c r="T940" i="6" a="1"/>
  <c r="T940" i="6" s="1"/>
  <c r="U940" i="6" a="1"/>
  <c r="U940" i="6" s="1"/>
  <c r="Q941" i="6" a="1"/>
  <c r="Q941" i="6" s="1"/>
  <c r="R941" i="6" a="1"/>
  <c r="R941" i="6" s="1"/>
  <c r="S941" i="6" a="1"/>
  <c r="S941" i="6" s="1"/>
  <c r="T941" i="6" a="1"/>
  <c r="T941" i="6" s="1"/>
  <c r="U941" i="6" a="1"/>
  <c r="U941" i="6" s="1"/>
  <c r="Q942" i="6" a="1"/>
  <c r="Q942" i="6" s="1"/>
  <c r="R942" i="6" a="1"/>
  <c r="R942" i="6" s="1"/>
  <c r="S942" i="6" a="1"/>
  <c r="S942" i="6" s="1"/>
  <c r="T942" i="6" a="1"/>
  <c r="T942" i="6" s="1"/>
  <c r="U942" i="6" a="1"/>
  <c r="U942" i="6" s="1"/>
  <c r="Q943" i="6" a="1"/>
  <c r="Q943" i="6" s="1"/>
  <c r="R943" i="6" a="1"/>
  <c r="R943" i="6" s="1"/>
  <c r="S943" i="6" a="1"/>
  <c r="S943" i="6" s="1"/>
  <c r="T943" i="6" a="1"/>
  <c r="T943" i="6" s="1"/>
  <c r="U943" i="6" a="1"/>
  <c r="U943" i="6" s="1"/>
  <c r="Q944" i="6" a="1"/>
  <c r="Q944" i="6" s="1"/>
  <c r="R944" i="6" a="1"/>
  <c r="R944" i="6" s="1"/>
  <c r="S944" i="6" a="1"/>
  <c r="S944" i="6" s="1"/>
  <c r="T944" i="6" a="1"/>
  <c r="T944" i="6" s="1"/>
  <c r="U944" i="6" a="1"/>
  <c r="U944" i="6" s="1"/>
  <c r="Q945" i="6" a="1"/>
  <c r="Q945" i="6" s="1"/>
  <c r="R945" i="6" a="1"/>
  <c r="R945" i="6" s="1"/>
  <c r="S945" i="6" a="1"/>
  <c r="S945" i="6" s="1"/>
  <c r="T945" i="6" a="1"/>
  <c r="T945" i="6" s="1"/>
  <c r="U945" i="6" a="1"/>
  <c r="U945" i="6" s="1"/>
  <c r="Q946" i="6" a="1"/>
  <c r="Q946" i="6" s="1"/>
  <c r="R946" i="6" a="1"/>
  <c r="R946" i="6" s="1"/>
  <c r="S946" i="6" a="1"/>
  <c r="S946" i="6" s="1"/>
  <c r="T946" i="6" a="1"/>
  <c r="T946" i="6" s="1"/>
  <c r="U946" i="6" a="1"/>
  <c r="U946" i="6" s="1"/>
  <c r="Q947" i="6" a="1"/>
  <c r="Q947" i="6" s="1"/>
  <c r="R947" i="6" a="1"/>
  <c r="R947" i="6" s="1"/>
  <c r="S947" i="6" a="1"/>
  <c r="S947" i="6" s="1"/>
  <c r="T947" i="6" a="1"/>
  <c r="T947" i="6" s="1"/>
  <c r="U947" i="6" a="1"/>
  <c r="U947" i="6" s="1"/>
  <c r="Q948" i="6" a="1"/>
  <c r="Q948" i="6" s="1"/>
  <c r="R948" i="6" a="1"/>
  <c r="R948" i="6" s="1"/>
  <c r="S948" i="6" a="1"/>
  <c r="S948" i="6" s="1"/>
  <c r="T948" i="6" a="1"/>
  <c r="T948" i="6" s="1"/>
  <c r="U948" i="6" a="1"/>
  <c r="U948" i="6" s="1"/>
  <c r="Q949" i="6" a="1"/>
  <c r="Q949" i="6" s="1"/>
  <c r="R949" i="6" a="1"/>
  <c r="R949" i="6" s="1"/>
  <c r="S949" i="6" a="1"/>
  <c r="S949" i="6" s="1"/>
  <c r="T949" i="6" a="1"/>
  <c r="T949" i="6" s="1"/>
  <c r="U949" i="6" a="1"/>
  <c r="U949" i="6" s="1"/>
  <c r="Q950" i="6" a="1"/>
  <c r="Q950" i="6" s="1"/>
  <c r="R950" i="6" a="1"/>
  <c r="R950" i="6" s="1"/>
  <c r="S950" i="6" a="1"/>
  <c r="S950" i="6" s="1"/>
  <c r="T950" i="6" a="1"/>
  <c r="T950" i="6" s="1"/>
  <c r="U950" i="6" a="1"/>
  <c r="U950" i="6" s="1"/>
  <c r="Q951" i="6" a="1"/>
  <c r="Q951" i="6" s="1"/>
  <c r="R951" i="6" a="1"/>
  <c r="R951" i="6" s="1"/>
  <c r="S951" i="6" a="1"/>
  <c r="S951" i="6" s="1"/>
  <c r="T951" i="6" a="1"/>
  <c r="T951" i="6" s="1"/>
  <c r="U951" i="6" a="1"/>
  <c r="U951" i="6" s="1"/>
  <c r="Q952" i="6" a="1"/>
  <c r="Q952" i="6" s="1"/>
  <c r="R952" i="6" a="1"/>
  <c r="R952" i="6" s="1"/>
  <c r="S952" i="6" a="1"/>
  <c r="S952" i="6" s="1"/>
  <c r="T952" i="6" a="1"/>
  <c r="T952" i="6" s="1"/>
  <c r="U952" i="6" a="1"/>
  <c r="U952" i="6" s="1"/>
  <c r="Q953" i="6" a="1"/>
  <c r="Q953" i="6" s="1"/>
  <c r="R953" i="6" a="1"/>
  <c r="R953" i="6" s="1"/>
  <c r="S953" i="6" a="1"/>
  <c r="S953" i="6" s="1"/>
  <c r="T953" i="6" a="1"/>
  <c r="T953" i="6" s="1"/>
  <c r="U953" i="6" a="1"/>
  <c r="U953" i="6" s="1"/>
  <c r="Q954" i="6" a="1"/>
  <c r="Q954" i="6" s="1"/>
  <c r="R954" i="6" a="1"/>
  <c r="R954" i="6" s="1"/>
  <c r="S954" i="6" a="1"/>
  <c r="S954" i="6" s="1"/>
  <c r="T954" i="6" a="1"/>
  <c r="T954" i="6" s="1"/>
  <c r="U954" i="6" a="1"/>
  <c r="U954" i="6" s="1"/>
  <c r="Q955" i="6" a="1"/>
  <c r="Q955" i="6" s="1"/>
  <c r="R955" i="6" a="1"/>
  <c r="R955" i="6" s="1"/>
  <c r="S955" i="6" a="1"/>
  <c r="S955" i="6" s="1"/>
  <c r="T955" i="6" a="1"/>
  <c r="T955" i="6" s="1"/>
  <c r="U955" i="6" a="1"/>
  <c r="U955" i="6" s="1"/>
  <c r="Q956" i="6" a="1"/>
  <c r="Q956" i="6" s="1"/>
  <c r="R956" i="6" a="1"/>
  <c r="R956" i="6" s="1"/>
  <c r="S956" i="6" a="1"/>
  <c r="S956" i="6" s="1"/>
  <c r="T956" i="6" a="1"/>
  <c r="T956" i="6" s="1"/>
  <c r="U956" i="6" a="1"/>
  <c r="U956" i="6" s="1"/>
  <c r="Q957" i="6" a="1"/>
  <c r="Q957" i="6" s="1"/>
  <c r="R957" i="6" a="1"/>
  <c r="R957" i="6" s="1"/>
  <c r="S957" i="6" a="1"/>
  <c r="S957" i="6" s="1"/>
  <c r="T957" i="6" a="1"/>
  <c r="T957" i="6" s="1"/>
  <c r="U957" i="6" a="1"/>
  <c r="U957" i="6" s="1"/>
  <c r="Q958" i="6" a="1"/>
  <c r="Q958" i="6" s="1"/>
  <c r="R958" i="6" a="1"/>
  <c r="R958" i="6" s="1"/>
  <c r="S958" i="6" a="1"/>
  <c r="S958" i="6" s="1"/>
  <c r="T958" i="6" a="1"/>
  <c r="T958" i="6" s="1"/>
  <c r="U958" i="6" a="1"/>
  <c r="U958" i="6" s="1"/>
  <c r="Q959" i="6" a="1"/>
  <c r="Q959" i="6" s="1"/>
  <c r="R959" i="6" a="1"/>
  <c r="R959" i="6" s="1"/>
  <c r="S959" i="6" a="1"/>
  <c r="S959" i="6" s="1"/>
  <c r="T959" i="6" a="1"/>
  <c r="T959" i="6" s="1"/>
  <c r="U959" i="6" a="1"/>
  <c r="U959" i="6" s="1"/>
  <c r="Q960" i="6" a="1"/>
  <c r="Q960" i="6" s="1"/>
  <c r="R960" i="6" a="1"/>
  <c r="R960" i="6" s="1"/>
  <c r="S960" i="6" a="1"/>
  <c r="S960" i="6" s="1"/>
  <c r="T960" i="6" a="1"/>
  <c r="T960" i="6" s="1"/>
  <c r="U960" i="6" a="1"/>
  <c r="U960" i="6" s="1"/>
  <c r="Q961" i="6" a="1"/>
  <c r="Q961" i="6" s="1"/>
  <c r="R961" i="6" a="1"/>
  <c r="R961" i="6" s="1"/>
  <c r="S961" i="6" a="1"/>
  <c r="S961" i="6" s="1"/>
  <c r="T961" i="6" a="1"/>
  <c r="T961" i="6" s="1"/>
  <c r="U961" i="6" a="1"/>
  <c r="U961" i="6" s="1"/>
  <c r="Q962" i="6" a="1"/>
  <c r="Q962" i="6" s="1"/>
  <c r="R962" i="6" a="1"/>
  <c r="R962" i="6" s="1"/>
  <c r="S962" i="6" a="1"/>
  <c r="S962" i="6" s="1"/>
  <c r="T962" i="6" a="1"/>
  <c r="T962" i="6" s="1"/>
  <c r="U962" i="6" a="1"/>
  <c r="U962" i="6" s="1"/>
  <c r="Q963" i="6" a="1"/>
  <c r="Q963" i="6" s="1"/>
  <c r="R963" i="6" a="1"/>
  <c r="R963" i="6" s="1"/>
  <c r="S963" i="6" a="1"/>
  <c r="S963" i="6" s="1"/>
  <c r="T963" i="6" a="1"/>
  <c r="T963" i="6" s="1"/>
  <c r="U963" i="6" a="1"/>
  <c r="U963" i="6" s="1"/>
  <c r="Q964" i="6" a="1"/>
  <c r="Q964" i="6" s="1"/>
  <c r="R964" i="6" a="1"/>
  <c r="R964" i="6" s="1"/>
  <c r="S964" i="6" a="1"/>
  <c r="S964" i="6" s="1"/>
  <c r="T964" i="6" a="1"/>
  <c r="T964" i="6" s="1"/>
  <c r="U964" i="6" a="1"/>
  <c r="U964" i="6" s="1"/>
  <c r="Q965" i="6" a="1"/>
  <c r="Q965" i="6" s="1"/>
  <c r="R965" i="6" a="1"/>
  <c r="R965" i="6" s="1"/>
  <c r="S965" i="6" a="1"/>
  <c r="S965" i="6" s="1"/>
  <c r="T965" i="6" a="1"/>
  <c r="T965" i="6" s="1"/>
  <c r="U965" i="6" a="1"/>
  <c r="U965" i="6" s="1"/>
  <c r="Q966" i="6" a="1"/>
  <c r="Q966" i="6" s="1"/>
  <c r="R966" i="6" a="1"/>
  <c r="R966" i="6" s="1"/>
  <c r="S966" i="6" a="1"/>
  <c r="S966" i="6" s="1"/>
  <c r="T966" i="6" a="1"/>
  <c r="T966" i="6" s="1"/>
  <c r="U966" i="6" a="1"/>
  <c r="U966" i="6" s="1"/>
  <c r="Q967" i="6" a="1"/>
  <c r="Q967" i="6" s="1"/>
  <c r="R967" i="6" a="1"/>
  <c r="R967" i="6" s="1"/>
  <c r="S967" i="6" a="1"/>
  <c r="S967" i="6" s="1"/>
  <c r="T967" i="6" a="1"/>
  <c r="T967" i="6" s="1"/>
  <c r="U967" i="6" a="1"/>
  <c r="U967" i="6" s="1"/>
  <c r="Q968" i="6" a="1"/>
  <c r="Q968" i="6" s="1"/>
  <c r="R968" i="6" a="1"/>
  <c r="R968" i="6" s="1"/>
  <c r="S968" i="6" a="1"/>
  <c r="S968" i="6" s="1"/>
  <c r="T968" i="6" a="1"/>
  <c r="T968" i="6" s="1"/>
  <c r="U968" i="6" a="1"/>
  <c r="U968" i="6" s="1"/>
  <c r="Q969" i="6" a="1"/>
  <c r="Q969" i="6" s="1"/>
  <c r="R969" i="6" a="1"/>
  <c r="R969" i="6" s="1"/>
  <c r="S969" i="6" a="1"/>
  <c r="S969" i="6" s="1"/>
  <c r="T969" i="6" a="1"/>
  <c r="T969" i="6" s="1"/>
  <c r="U969" i="6" a="1"/>
  <c r="U969" i="6" s="1"/>
  <c r="Q970" i="6" a="1"/>
  <c r="Q970" i="6" s="1"/>
  <c r="R970" i="6" a="1"/>
  <c r="R970" i="6" s="1"/>
  <c r="S970" i="6" a="1"/>
  <c r="S970" i="6" s="1"/>
  <c r="T970" i="6" a="1"/>
  <c r="T970" i="6" s="1"/>
  <c r="U970" i="6" a="1"/>
  <c r="U970" i="6" s="1"/>
  <c r="Q971" i="6" a="1"/>
  <c r="Q971" i="6" s="1"/>
  <c r="R971" i="6" a="1"/>
  <c r="R971" i="6" s="1"/>
  <c r="S971" i="6" a="1"/>
  <c r="S971" i="6" s="1"/>
  <c r="T971" i="6" a="1"/>
  <c r="T971" i="6" s="1"/>
  <c r="U971" i="6" a="1"/>
  <c r="U971" i="6" s="1"/>
  <c r="Q972" i="6" a="1"/>
  <c r="Q972" i="6" s="1"/>
  <c r="R972" i="6" a="1"/>
  <c r="R972" i="6" s="1"/>
  <c r="S972" i="6" a="1"/>
  <c r="S972" i="6" s="1"/>
  <c r="T972" i="6" a="1"/>
  <c r="T972" i="6" s="1"/>
  <c r="U972" i="6" a="1"/>
  <c r="U972" i="6" s="1"/>
  <c r="Q973" i="6" a="1"/>
  <c r="Q973" i="6" s="1"/>
  <c r="R973" i="6" a="1"/>
  <c r="R973" i="6" s="1"/>
  <c r="S973" i="6" a="1"/>
  <c r="S973" i="6" s="1"/>
  <c r="T973" i="6" a="1"/>
  <c r="T973" i="6" s="1"/>
  <c r="U973" i="6" a="1"/>
  <c r="U973" i="6" s="1"/>
  <c r="Q974" i="6" a="1"/>
  <c r="Q974" i="6" s="1"/>
  <c r="R974" i="6" a="1"/>
  <c r="R974" i="6" s="1"/>
  <c r="S974" i="6" a="1"/>
  <c r="S974" i="6" s="1"/>
  <c r="T974" i="6" a="1"/>
  <c r="T974" i="6" s="1"/>
  <c r="U974" i="6" a="1"/>
  <c r="U974" i="6" s="1"/>
  <c r="Q975" i="6" a="1"/>
  <c r="Q975" i="6" s="1"/>
  <c r="R975" i="6" a="1"/>
  <c r="R975" i="6" s="1"/>
  <c r="S975" i="6" a="1"/>
  <c r="S975" i="6" s="1"/>
  <c r="T975" i="6" a="1"/>
  <c r="T975" i="6" s="1"/>
  <c r="U975" i="6" a="1"/>
  <c r="U975" i="6" s="1"/>
  <c r="Q976" i="6" a="1"/>
  <c r="Q976" i="6" s="1"/>
  <c r="R976" i="6" a="1"/>
  <c r="R976" i="6" s="1"/>
  <c r="S976" i="6" a="1"/>
  <c r="S976" i="6" s="1"/>
  <c r="T976" i="6" a="1"/>
  <c r="T976" i="6" s="1"/>
  <c r="U976" i="6" a="1"/>
  <c r="U976" i="6" s="1"/>
  <c r="Q977" i="6" a="1"/>
  <c r="Q977" i="6" s="1"/>
  <c r="R977" i="6" a="1"/>
  <c r="R977" i="6" s="1"/>
  <c r="S977" i="6" a="1"/>
  <c r="S977" i="6" s="1"/>
  <c r="T977" i="6" a="1"/>
  <c r="T977" i="6" s="1"/>
  <c r="U977" i="6" a="1"/>
  <c r="U977" i="6" s="1"/>
  <c r="Q978" i="6" a="1"/>
  <c r="Q978" i="6" s="1"/>
  <c r="R978" i="6" a="1"/>
  <c r="R978" i="6" s="1"/>
  <c r="S978" i="6" a="1"/>
  <c r="S978" i="6" s="1"/>
  <c r="T978" i="6" a="1"/>
  <c r="T978" i="6" s="1"/>
  <c r="U978" i="6" a="1"/>
  <c r="U978" i="6" s="1"/>
  <c r="Q979" i="6" a="1"/>
  <c r="Q979" i="6" s="1"/>
  <c r="R979" i="6" a="1"/>
  <c r="R979" i="6" s="1"/>
  <c r="S979" i="6" a="1"/>
  <c r="S979" i="6" s="1"/>
  <c r="T979" i="6" a="1"/>
  <c r="T979" i="6" s="1"/>
  <c r="U979" i="6" a="1"/>
  <c r="U979" i="6" s="1"/>
  <c r="Q980" i="6" a="1"/>
  <c r="Q980" i="6" s="1"/>
  <c r="R980" i="6" a="1"/>
  <c r="R980" i="6" s="1"/>
  <c r="S980" i="6" a="1"/>
  <c r="S980" i="6" s="1"/>
  <c r="T980" i="6" a="1"/>
  <c r="T980" i="6" s="1"/>
  <c r="U980" i="6" a="1"/>
  <c r="U980" i="6" s="1"/>
  <c r="Q981" i="6" a="1"/>
  <c r="Q981" i="6" s="1"/>
  <c r="R981" i="6" a="1"/>
  <c r="R981" i="6" s="1"/>
  <c r="S981" i="6" a="1"/>
  <c r="S981" i="6" s="1"/>
  <c r="T981" i="6" a="1"/>
  <c r="T981" i="6" s="1"/>
  <c r="U981" i="6" a="1"/>
  <c r="U981" i="6" s="1"/>
  <c r="Q982" i="6" a="1"/>
  <c r="Q982" i="6" s="1"/>
  <c r="R982" i="6" a="1"/>
  <c r="R982" i="6" s="1"/>
  <c r="S982" i="6" a="1"/>
  <c r="S982" i="6" s="1"/>
  <c r="T982" i="6" a="1"/>
  <c r="T982" i="6" s="1"/>
  <c r="U982" i="6" a="1"/>
  <c r="U982" i="6" s="1"/>
  <c r="Q983" i="6" a="1"/>
  <c r="Q983" i="6" s="1"/>
  <c r="R983" i="6" a="1"/>
  <c r="R983" i="6" s="1"/>
  <c r="S983" i="6" a="1"/>
  <c r="S983" i="6" s="1"/>
  <c r="T983" i="6" a="1"/>
  <c r="T983" i="6" s="1"/>
  <c r="U983" i="6" a="1"/>
  <c r="U983" i="6" s="1"/>
  <c r="Q984" i="6" a="1"/>
  <c r="Q984" i="6" s="1"/>
  <c r="R984" i="6" a="1"/>
  <c r="R984" i="6" s="1"/>
  <c r="S984" i="6" a="1"/>
  <c r="S984" i="6" s="1"/>
  <c r="T984" i="6" a="1"/>
  <c r="T984" i="6" s="1"/>
  <c r="U984" i="6" a="1"/>
  <c r="U984" i="6" s="1"/>
  <c r="Q985" i="6" a="1"/>
  <c r="Q985" i="6" s="1"/>
  <c r="R985" i="6" a="1"/>
  <c r="R985" i="6" s="1"/>
  <c r="S985" i="6" a="1"/>
  <c r="S985" i="6" s="1"/>
  <c r="T985" i="6" a="1"/>
  <c r="T985" i="6" s="1"/>
  <c r="U985" i="6" a="1"/>
  <c r="U985" i="6" s="1"/>
  <c r="Q986" i="6" a="1"/>
  <c r="Q986" i="6" s="1"/>
  <c r="R986" i="6" a="1"/>
  <c r="R986" i="6" s="1"/>
  <c r="S986" i="6" a="1"/>
  <c r="S986" i="6" s="1"/>
  <c r="T986" i="6" a="1"/>
  <c r="T986" i="6" s="1"/>
  <c r="U986" i="6" a="1"/>
  <c r="U986" i="6" s="1"/>
  <c r="Q987" i="6" a="1"/>
  <c r="Q987" i="6" s="1"/>
  <c r="R987" i="6" a="1"/>
  <c r="R987" i="6" s="1"/>
  <c r="S987" i="6" a="1"/>
  <c r="S987" i="6" s="1"/>
  <c r="T987" i="6" a="1"/>
  <c r="T987" i="6" s="1"/>
  <c r="U987" i="6" a="1"/>
  <c r="U987" i="6" s="1"/>
  <c r="Q988" i="6" a="1"/>
  <c r="Q988" i="6" s="1"/>
  <c r="R988" i="6" a="1"/>
  <c r="R988" i="6" s="1"/>
  <c r="S988" i="6" a="1"/>
  <c r="S988" i="6" s="1"/>
  <c r="T988" i="6" a="1"/>
  <c r="T988" i="6" s="1"/>
  <c r="U988" i="6" a="1"/>
  <c r="U988" i="6" s="1"/>
  <c r="Q989" i="6" a="1"/>
  <c r="Q989" i="6" s="1"/>
  <c r="R989" i="6" a="1"/>
  <c r="R989" i="6" s="1"/>
  <c r="S989" i="6" a="1"/>
  <c r="S989" i="6" s="1"/>
  <c r="T989" i="6" a="1"/>
  <c r="T989" i="6" s="1"/>
  <c r="U989" i="6" a="1"/>
  <c r="U989" i="6" s="1"/>
  <c r="Q990" i="6" a="1"/>
  <c r="Q990" i="6" s="1"/>
  <c r="R990" i="6" a="1"/>
  <c r="R990" i="6" s="1"/>
  <c r="S990" i="6" a="1"/>
  <c r="S990" i="6" s="1"/>
  <c r="T990" i="6" a="1"/>
  <c r="T990" i="6" s="1"/>
  <c r="U990" i="6" a="1"/>
  <c r="U990" i="6" s="1"/>
  <c r="Q991" i="6" a="1"/>
  <c r="Q991" i="6" s="1"/>
  <c r="R991" i="6" a="1"/>
  <c r="R991" i="6" s="1"/>
  <c r="S991" i="6" a="1"/>
  <c r="S991" i="6" s="1"/>
  <c r="T991" i="6" a="1"/>
  <c r="T991" i="6" s="1"/>
  <c r="U991" i="6" a="1"/>
  <c r="U991" i="6" s="1"/>
  <c r="Q992" i="6" a="1"/>
  <c r="Q992" i="6" s="1"/>
  <c r="R992" i="6" a="1"/>
  <c r="R992" i="6" s="1"/>
  <c r="S992" i="6" a="1"/>
  <c r="S992" i="6" s="1"/>
  <c r="T992" i="6" a="1"/>
  <c r="T992" i="6" s="1"/>
  <c r="U992" i="6" a="1"/>
  <c r="U992" i="6" s="1"/>
  <c r="Q993" i="6" a="1"/>
  <c r="Q993" i="6" s="1"/>
  <c r="R993" i="6" a="1"/>
  <c r="R993" i="6" s="1"/>
  <c r="S993" i="6" a="1"/>
  <c r="S993" i="6" s="1"/>
  <c r="T993" i="6" a="1"/>
  <c r="T993" i="6" s="1"/>
  <c r="U993" i="6" a="1"/>
  <c r="U993" i="6" s="1"/>
  <c r="Q994" i="6" a="1"/>
  <c r="Q994" i="6" s="1"/>
  <c r="R994" i="6" a="1"/>
  <c r="R994" i="6" s="1"/>
  <c r="S994" i="6" a="1"/>
  <c r="S994" i="6" s="1"/>
  <c r="T994" i="6" a="1"/>
  <c r="T994" i="6" s="1"/>
  <c r="U994" i="6" a="1"/>
  <c r="U994" i="6" s="1"/>
  <c r="Q995" i="6" a="1"/>
  <c r="Q995" i="6" s="1"/>
  <c r="R995" i="6" a="1"/>
  <c r="R995" i="6" s="1"/>
  <c r="S995" i="6" a="1"/>
  <c r="S995" i="6" s="1"/>
  <c r="T995" i="6" a="1"/>
  <c r="T995" i="6" s="1"/>
  <c r="U995" i="6" a="1"/>
  <c r="U995" i="6" s="1"/>
  <c r="Q996" i="6" a="1"/>
  <c r="Q996" i="6" s="1"/>
  <c r="R996" i="6" a="1"/>
  <c r="R996" i="6" s="1"/>
  <c r="S996" i="6" a="1"/>
  <c r="S996" i="6" s="1"/>
  <c r="T996" i="6" a="1"/>
  <c r="T996" i="6" s="1"/>
  <c r="U996" i="6" a="1"/>
  <c r="U996" i="6" s="1"/>
  <c r="Q997" i="6" a="1"/>
  <c r="Q997" i="6" s="1"/>
  <c r="R997" i="6" a="1"/>
  <c r="R997" i="6" s="1"/>
  <c r="S997" i="6" a="1"/>
  <c r="S997" i="6" s="1"/>
  <c r="T997" i="6" a="1"/>
  <c r="T997" i="6" s="1"/>
  <c r="U997" i="6" a="1"/>
  <c r="U997" i="6" s="1"/>
  <c r="Q998" i="6" a="1"/>
  <c r="Q998" i="6" s="1"/>
  <c r="R998" i="6" a="1"/>
  <c r="R998" i="6" s="1"/>
  <c r="S998" i="6" a="1"/>
  <c r="S998" i="6" s="1"/>
  <c r="T998" i="6" a="1"/>
  <c r="T998" i="6" s="1"/>
  <c r="U998" i="6" a="1"/>
  <c r="U998" i="6" s="1"/>
  <c r="Q999" i="6" a="1"/>
  <c r="Q999" i="6" s="1"/>
  <c r="R999" i="6" a="1"/>
  <c r="R999" i="6" s="1"/>
  <c r="S999" i="6" a="1"/>
  <c r="S999" i="6" s="1"/>
  <c r="T999" i="6" a="1"/>
  <c r="T999" i="6" s="1"/>
  <c r="U999" i="6" a="1"/>
  <c r="U999" i="6" s="1"/>
  <c r="Q1000" i="6" a="1"/>
  <c r="Q1000" i="6" s="1"/>
  <c r="R1000" i="6" a="1"/>
  <c r="R1000" i="6" s="1"/>
  <c r="S1000" i="6" a="1"/>
  <c r="S1000" i="6" s="1"/>
  <c r="T1000" i="6" a="1"/>
  <c r="T1000" i="6" s="1"/>
  <c r="U1000" i="6" a="1"/>
  <c r="U1000" i="6" s="1"/>
  <c r="Q1001" i="6" a="1"/>
  <c r="Q1001" i="6" s="1"/>
  <c r="R1001" i="6" a="1"/>
  <c r="R1001" i="6" s="1"/>
  <c r="S1001" i="6" a="1"/>
  <c r="S1001" i="6" s="1"/>
  <c r="T1001" i="6" a="1"/>
  <c r="T1001" i="6" s="1"/>
  <c r="U1001" i="6" a="1"/>
  <c r="U1001" i="6" s="1"/>
  <c r="Q1002" i="6" a="1"/>
  <c r="Q1002" i="6" s="1"/>
  <c r="R1002" i="6" a="1"/>
  <c r="R1002" i="6" s="1"/>
  <c r="S1002" i="6" a="1"/>
  <c r="S1002" i="6" s="1"/>
  <c r="T1002" i="6" a="1"/>
  <c r="T1002" i="6" s="1"/>
  <c r="U1002" i="6" a="1"/>
  <c r="U1002" i="6" s="1"/>
  <c r="U3" i="6" a="1"/>
  <c r="U3" i="6" s="1"/>
  <c r="T3" i="6" a="1"/>
  <c r="T3" i="6" s="1"/>
  <c r="S3" i="6" a="1"/>
  <c r="S3" i="6" s="1"/>
  <c r="R3" i="6" a="1"/>
  <c r="R3" i="6" s="1"/>
  <c r="Q3" i="6" a="1"/>
  <c r="Q3" i="6" s="1"/>
  <c r="D2" i="5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17" i="14"/>
  <c r="B618" i="14"/>
  <c r="B619" i="14"/>
  <c r="B620" i="14"/>
  <c r="B621" i="14"/>
  <c r="B622" i="14"/>
  <c r="B623" i="14"/>
  <c r="B624" i="14"/>
  <c r="B625" i="14"/>
  <c r="B626" i="14"/>
  <c r="B627" i="14"/>
  <c r="B628" i="14"/>
  <c r="B629" i="14"/>
  <c r="B630" i="14"/>
  <c r="B631" i="14"/>
  <c r="B632" i="14"/>
  <c r="B633" i="14"/>
  <c r="B634" i="14"/>
  <c r="B635" i="14"/>
  <c r="B636" i="14"/>
  <c r="B637" i="14"/>
  <c r="B638" i="14"/>
  <c r="B639" i="14"/>
  <c r="B640" i="14"/>
  <c r="B641" i="14"/>
  <c r="B642" i="14"/>
  <c r="B643" i="14"/>
  <c r="B644" i="14"/>
  <c r="B645" i="14"/>
  <c r="B646" i="14"/>
  <c r="B647" i="14"/>
  <c r="B648" i="14"/>
  <c r="B649" i="14"/>
  <c r="B650" i="14"/>
  <c r="B651" i="14"/>
  <c r="B652" i="14"/>
  <c r="B653" i="14"/>
  <c r="B654" i="14"/>
  <c r="B655" i="14"/>
  <c r="B656" i="14"/>
  <c r="B657" i="14"/>
  <c r="B658" i="14"/>
  <c r="B659" i="14"/>
  <c r="B660" i="14"/>
  <c r="B661" i="14"/>
  <c r="B662" i="14"/>
  <c r="B663" i="14"/>
  <c r="B664" i="14"/>
  <c r="B665" i="14"/>
  <c r="B666" i="14"/>
  <c r="B667" i="14"/>
  <c r="B668" i="14"/>
  <c r="B669" i="14"/>
  <c r="B670" i="14"/>
  <c r="B671" i="14"/>
  <c r="B672" i="14"/>
  <c r="B673" i="14"/>
  <c r="B674" i="14"/>
  <c r="B675" i="14"/>
  <c r="B676" i="14"/>
  <c r="B677" i="14"/>
  <c r="B678" i="14"/>
  <c r="B679" i="14"/>
  <c r="B680" i="14"/>
  <c r="B681" i="14"/>
  <c r="B682" i="14"/>
  <c r="B683" i="14"/>
  <c r="B684" i="14"/>
  <c r="B685" i="14"/>
  <c r="B686" i="14"/>
  <c r="B687" i="14"/>
  <c r="B688" i="14"/>
  <c r="B689" i="14"/>
  <c r="B690" i="14"/>
  <c r="B691" i="14"/>
  <c r="B692" i="14"/>
  <c r="B693" i="14"/>
  <c r="B694" i="14"/>
  <c r="B695" i="14"/>
  <c r="B696" i="14"/>
  <c r="B697" i="14"/>
  <c r="B698" i="14"/>
  <c r="B699" i="14"/>
  <c r="B700" i="14"/>
  <c r="B701" i="14"/>
  <c r="B702" i="14"/>
  <c r="B703" i="14"/>
  <c r="B704" i="14"/>
  <c r="B705" i="14"/>
  <c r="B706" i="14"/>
  <c r="B707" i="14"/>
  <c r="B708" i="14"/>
  <c r="B709" i="14"/>
  <c r="B710" i="14"/>
  <c r="B711" i="14"/>
  <c r="B712" i="14"/>
  <c r="B713" i="14"/>
  <c r="B714" i="14"/>
  <c r="B715" i="14"/>
  <c r="B716" i="14"/>
  <c r="B717" i="14"/>
  <c r="B718" i="14"/>
  <c r="B719" i="14"/>
  <c r="B720" i="14"/>
  <c r="B721" i="14"/>
  <c r="B722" i="14"/>
  <c r="B723" i="14"/>
  <c r="B724" i="14"/>
  <c r="B725" i="14"/>
  <c r="B726" i="14"/>
  <c r="B727" i="14"/>
  <c r="B728" i="14"/>
  <c r="B729" i="14"/>
  <c r="B730" i="14"/>
  <c r="B731" i="14"/>
  <c r="B732" i="14"/>
  <c r="B733" i="14"/>
  <c r="B734" i="14"/>
  <c r="B735" i="14"/>
  <c r="B736" i="14"/>
  <c r="B737" i="14"/>
  <c r="B738" i="14"/>
  <c r="B739" i="14"/>
  <c r="B740" i="14"/>
  <c r="B741" i="14"/>
  <c r="B742" i="14"/>
  <c r="B743" i="14"/>
  <c r="B744" i="14"/>
  <c r="B745" i="14"/>
  <c r="B746" i="14"/>
  <c r="B747" i="14"/>
  <c r="B748" i="14"/>
  <c r="B749" i="14"/>
  <c r="B750" i="14"/>
  <c r="B751" i="14"/>
  <c r="B752" i="14"/>
  <c r="B753" i="14"/>
  <c r="B754" i="14"/>
  <c r="B755" i="14"/>
  <c r="B756" i="14"/>
  <c r="B757" i="14"/>
  <c r="B758" i="14"/>
  <c r="B759" i="14"/>
  <c r="B760" i="14"/>
  <c r="B761" i="14"/>
  <c r="B762" i="14"/>
  <c r="B763" i="14"/>
  <c r="B764" i="14"/>
  <c r="B765" i="14"/>
  <c r="B766" i="14"/>
  <c r="B767" i="14"/>
  <c r="B768" i="14"/>
  <c r="B769" i="14"/>
  <c r="B770" i="14"/>
  <c r="B771" i="14"/>
  <c r="B772" i="14"/>
  <c r="B773" i="14"/>
  <c r="B774" i="14"/>
  <c r="B775" i="14"/>
  <c r="B776" i="14"/>
  <c r="B777" i="14"/>
  <c r="B778" i="14"/>
  <c r="B779" i="14"/>
  <c r="B780" i="14"/>
  <c r="B781" i="14"/>
  <c r="B782" i="14"/>
  <c r="B783" i="14"/>
  <c r="B784" i="14"/>
  <c r="B785" i="14"/>
  <c r="B786" i="14"/>
  <c r="B787" i="14"/>
  <c r="B788" i="14"/>
  <c r="B789" i="14"/>
  <c r="B790" i="14"/>
  <c r="B791" i="14"/>
  <c r="B792" i="14"/>
  <c r="B793" i="14"/>
  <c r="B794" i="14"/>
  <c r="B795" i="14"/>
  <c r="B796" i="14"/>
  <c r="B797" i="14"/>
  <c r="B798" i="14"/>
  <c r="B799" i="14"/>
  <c r="B800" i="14"/>
  <c r="B801" i="14"/>
  <c r="B802" i="14"/>
  <c r="B803" i="14"/>
  <c r="B804" i="14"/>
  <c r="B805" i="14"/>
  <c r="B806" i="14"/>
  <c r="B807" i="14"/>
  <c r="B808" i="14"/>
  <c r="B809" i="14"/>
  <c r="B810" i="14"/>
  <c r="B811" i="14"/>
  <c r="B812" i="14"/>
  <c r="B813" i="14"/>
  <c r="B814" i="14"/>
  <c r="B815" i="14"/>
  <c r="B816" i="14"/>
  <c r="B817" i="14"/>
  <c r="B818" i="14"/>
  <c r="B819" i="14"/>
  <c r="B820" i="14"/>
  <c r="B821" i="14"/>
  <c r="B822" i="14"/>
  <c r="B823" i="14"/>
  <c r="B824" i="14"/>
  <c r="B825" i="14"/>
  <c r="B826" i="14"/>
  <c r="B827" i="14"/>
  <c r="B828" i="14"/>
  <c r="B829" i="14"/>
  <c r="B830" i="14"/>
  <c r="B831" i="14"/>
  <c r="B832" i="14"/>
  <c r="B833" i="14"/>
  <c r="B834" i="14"/>
  <c r="B835" i="14"/>
  <c r="B836" i="14"/>
  <c r="B837" i="14"/>
  <c r="B838" i="14"/>
  <c r="B839" i="14"/>
  <c r="B840" i="14"/>
  <c r="B841" i="14"/>
  <c r="B842" i="14"/>
  <c r="B843" i="14"/>
  <c r="B844" i="14"/>
  <c r="B845" i="14"/>
  <c r="B846" i="14"/>
  <c r="B847" i="14"/>
  <c r="B848" i="14"/>
  <c r="B849" i="14"/>
  <c r="B850" i="14"/>
  <c r="B851" i="14"/>
  <c r="B852" i="14"/>
  <c r="B853" i="14"/>
  <c r="B854" i="14"/>
  <c r="B855" i="14"/>
  <c r="B856" i="14"/>
  <c r="B857" i="14"/>
  <c r="B858" i="14"/>
  <c r="B859" i="14"/>
  <c r="B860" i="14"/>
  <c r="B861" i="14"/>
  <c r="B862" i="14"/>
  <c r="B863" i="14"/>
  <c r="B864" i="14"/>
  <c r="B865" i="14"/>
  <c r="B866" i="14"/>
  <c r="B867" i="14"/>
  <c r="B868" i="14"/>
  <c r="B869" i="14"/>
  <c r="B870" i="14"/>
  <c r="B871" i="14"/>
  <c r="B872" i="14"/>
  <c r="B873" i="14"/>
  <c r="B874" i="14"/>
  <c r="B875" i="14"/>
  <c r="B876" i="14"/>
  <c r="B877" i="14"/>
  <c r="B878" i="14"/>
  <c r="B879" i="14"/>
  <c r="B880" i="14"/>
  <c r="B881" i="14"/>
  <c r="B882" i="14"/>
  <c r="B883" i="14"/>
  <c r="B884" i="14"/>
  <c r="B885" i="14"/>
  <c r="B886" i="14"/>
  <c r="B887" i="14"/>
  <c r="B888" i="14"/>
  <c r="B889" i="14"/>
  <c r="B890" i="14"/>
  <c r="B891" i="14"/>
  <c r="B892" i="14"/>
  <c r="B893" i="14"/>
  <c r="B894" i="14"/>
  <c r="B895" i="14"/>
  <c r="B896" i="14"/>
  <c r="B897" i="14"/>
  <c r="B898" i="14"/>
  <c r="B899" i="14"/>
  <c r="B900" i="14"/>
  <c r="B901" i="14"/>
  <c r="B902" i="14"/>
  <c r="B903" i="14"/>
  <c r="B904" i="14"/>
  <c r="B905" i="14"/>
  <c r="B906" i="14"/>
  <c r="B907" i="14"/>
  <c r="B908" i="14"/>
  <c r="B909" i="14"/>
  <c r="B910" i="14"/>
  <c r="B911" i="14"/>
  <c r="B912" i="14"/>
  <c r="B913" i="14"/>
  <c r="B914" i="14"/>
  <c r="B915" i="14"/>
  <c r="B916" i="14"/>
  <c r="B917" i="14"/>
  <c r="B918" i="14"/>
  <c r="B919" i="14"/>
  <c r="B920" i="14"/>
  <c r="B921" i="14"/>
  <c r="B922" i="14"/>
  <c r="B923" i="14"/>
  <c r="B924" i="14"/>
  <c r="B925" i="14"/>
  <c r="B926" i="14"/>
  <c r="B927" i="14"/>
  <c r="B928" i="14"/>
  <c r="B929" i="14"/>
  <c r="B930" i="14"/>
  <c r="B931" i="14"/>
  <c r="B932" i="14"/>
  <c r="B933" i="14"/>
  <c r="B934" i="14"/>
  <c r="B935" i="14"/>
  <c r="B936" i="14"/>
  <c r="B937" i="14"/>
  <c r="B938" i="14"/>
  <c r="B939" i="14"/>
  <c r="B940" i="14"/>
  <c r="B941" i="14"/>
  <c r="B942" i="14"/>
  <c r="B943" i="14"/>
  <c r="B944" i="14"/>
  <c r="B945" i="14"/>
  <c r="B946" i="14"/>
  <c r="B947" i="14"/>
  <c r="B948" i="14"/>
  <c r="B949" i="14"/>
  <c r="L4" i="6" l="1" a="1"/>
  <c r="L4" i="6" s="1"/>
  <c r="L5" i="6" a="1"/>
  <c r="L5" i="6" s="1"/>
  <c r="L6" i="6" a="1"/>
  <c r="L6" i="6" s="1"/>
  <c r="L7" i="6" a="1"/>
  <c r="L7" i="6" s="1"/>
  <c r="L8" i="6" a="1"/>
  <c r="L8" i="6" s="1"/>
  <c r="L9" i="6" a="1"/>
  <c r="L9" i="6" s="1"/>
  <c r="L10" i="6" a="1"/>
  <c r="L10" i="6" s="1"/>
  <c r="L11" i="6" a="1"/>
  <c r="L11" i="6" s="1"/>
  <c r="L12" i="6" a="1"/>
  <c r="L12" i="6" s="1"/>
  <c r="L13" i="6" a="1"/>
  <c r="L13" i="6" s="1"/>
  <c r="L14" i="6" a="1"/>
  <c r="L14" i="6" s="1"/>
  <c r="L15" i="6" a="1"/>
  <c r="L15" i="6" s="1"/>
  <c r="L16" i="6" a="1"/>
  <c r="L16" i="6" s="1"/>
  <c r="L17" i="6" a="1"/>
  <c r="L17" i="6" s="1"/>
  <c r="L18" i="6" a="1"/>
  <c r="L18" i="6" s="1"/>
  <c r="L19" i="6" a="1"/>
  <c r="L19" i="6" s="1"/>
  <c r="L20" i="6" a="1"/>
  <c r="L20" i="6" s="1"/>
  <c r="L21" i="6" a="1"/>
  <c r="L21" i="6" s="1"/>
  <c r="L22" i="6" a="1"/>
  <c r="L22" i="6" s="1"/>
  <c r="L23" i="6" a="1"/>
  <c r="L23" i="6" s="1"/>
  <c r="L24" i="6" a="1"/>
  <c r="L24" i="6" s="1"/>
  <c r="L25" i="6" a="1"/>
  <c r="L25" i="6" s="1"/>
  <c r="L26" i="6" a="1"/>
  <c r="L26" i="6" s="1"/>
  <c r="L27" i="6" a="1"/>
  <c r="L27" i="6" s="1"/>
  <c r="L28" i="6" a="1"/>
  <c r="L28" i="6" s="1"/>
  <c r="L29" i="6" a="1"/>
  <c r="L29" i="6" s="1"/>
  <c r="L30" i="6" a="1"/>
  <c r="L30" i="6" s="1"/>
  <c r="L31" i="6" a="1"/>
  <c r="L31" i="6" s="1"/>
  <c r="L32" i="6" a="1"/>
  <c r="L32" i="6" s="1"/>
  <c r="L33" i="6" a="1"/>
  <c r="L33" i="6" s="1"/>
  <c r="L34" i="6" a="1"/>
  <c r="L34" i="6" s="1"/>
  <c r="L35" i="6" a="1"/>
  <c r="L35" i="6" s="1"/>
  <c r="L36" i="6" a="1"/>
  <c r="L36" i="6" s="1"/>
  <c r="L37" i="6" a="1"/>
  <c r="L37" i="6" s="1"/>
  <c r="L38" i="6" a="1"/>
  <c r="L38" i="6" s="1"/>
  <c r="L39" i="6" a="1"/>
  <c r="L39" i="6" s="1"/>
  <c r="L40" i="6" a="1"/>
  <c r="L40" i="6" s="1"/>
  <c r="L41" i="6" a="1"/>
  <c r="L41" i="6" s="1"/>
  <c r="L42" i="6" a="1"/>
  <c r="L42" i="6" s="1"/>
  <c r="L43" i="6" a="1"/>
  <c r="L43" i="6" s="1"/>
  <c r="L44" i="6" a="1"/>
  <c r="L44" i="6" s="1"/>
  <c r="L45" i="6" a="1"/>
  <c r="L45" i="6" s="1"/>
  <c r="L46" i="6" a="1"/>
  <c r="L46" i="6" s="1"/>
  <c r="L47" i="6" a="1"/>
  <c r="L47" i="6" s="1"/>
  <c r="L48" i="6" a="1"/>
  <c r="L48" i="6" s="1"/>
  <c r="L49" i="6" a="1"/>
  <c r="L49" i="6" s="1"/>
  <c r="L50" i="6" a="1"/>
  <c r="L50" i="6" s="1"/>
  <c r="L51" i="6" a="1"/>
  <c r="L51" i="6" s="1"/>
  <c r="L52" i="6" a="1"/>
  <c r="L52" i="6" s="1"/>
  <c r="L53" i="6" a="1"/>
  <c r="L53" i="6" s="1"/>
  <c r="L54" i="6" a="1"/>
  <c r="L54" i="6" s="1"/>
  <c r="L55" i="6" a="1"/>
  <c r="L55" i="6" s="1"/>
  <c r="L56" i="6" a="1"/>
  <c r="L56" i="6" s="1"/>
  <c r="L57" i="6" a="1"/>
  <c r="L57" i="6" s="1"/>
  <c r="L58" i="6" a="1"/>
  <c r="L58" i="6" s="1"/>
  <c r="L59" i="6" a="1"/>
  <c r="L59" i="6" s="1"/>
  <c r="L60" i="6" a="1"/>
  <c r="L60" i="6" s="1"/>
  <c r="L61" i="6" a="1"/>
  <c r="L61" i="6" s="1"/>
  <c r="L62" i="6" a="1"/>
  <c r="L62" i="6" s="1"/>
  <c r="L63" i="6" a="1"/>
  <c r="L63" i="6" s="1"/>
  <c r="L64" i="6" a="1"/>
  <c r="L64" i="6" s="1"/>
  <c r="L65" i="6" a="1"/>
  <c r="L65" i="6" s="1"/>
  <c r="L66" i="6" a="1"/>
  <c r="L66" i="6" s="1"/>
  <c r="L67" i="6" a="1"/>
  <c r="L67" i="6" s="1"/>
  <c r="L68" i="6" a="1"/>
  <c r="L68" i="6" s="1"/>
  <c r="L69" i="6" a="1"/>
  <c r="L69" i="6" s="1"/>
  <c r="L70" i="6" a="1"/>
  <c r="L70" i="6" s="1"/>
  <c r="L71" i="6" a="1"/>
  <c r="L71" i="6" s="1"/>
  <c r="L72" i="6" a="1"/>
  <c r="L72" i="6" s="1"/>
  <c r="L73" i="6" a="1"/>
  <c r="L73" i="6" s="1"/>
  <c r="L74" i="6" a="1"/>
  <c r="L74" i="6" s="1"/>
  <c r="L75" i="6" a="1"/>
  <c r="L75" i="6" s="1"/>
  <c r="L76" i="6" a="1"/>
  <c r="L76" i="6" s="1"/>
  <c r="L77" i="6" a="1"/>
  <c r="L77" i="6" s="1"/>
  <c r="L78" i="6" a="1"/>
  <c r="L78" i="6" s="1"/>
  <c r="L79" i="6" a="1"/>
  <c r="L79" i="6" s="1"/>
  <c r="L80" i="6" a="1"/>
  <c r="L80" i="6" s="1"/>
  <c r="L81" i="6" a="1"/>
  <c r="L81" i="6" s="1"/>
  <c r="L82" i="6" a="1"/>
  <c r="L82" i="6" s="1"/>
  <c r="L83" i="6" a="1"/>
  <c r="L83" i="6" s="1"/>
  <c r="L84" i="6" a="1"/>
  <c r="L84" i="6" s="1"/>
  <c r="L85" i="6" a="1"/>
  <c r="L85" i="6" s="1"/>
  <c r="L86" i="6" a="1"/>
  <c r="L86" i="6" s="1"/>
  <c r="L87" i="6" a="1"/>
  <c r="L87" i="6" s="1"/>
  <c r="L88" i="6" a="1"/>
  <c r="L88" i="6" s="1"/>
  <c r="L89" i="6" a="1"/>
  <c r="L89" i="6" s="1"/>
  <c r="L90" i="6" a="1"/>
  <c r="L90" i="6" s="1"/>
  <c r="L91" i="6" a="1"/>
  <c r="L91" i="6" s="1"/>
  <c r="L92" i="6" a="1"/>
  <c r="L92" i="6" s="1"/>
  <c r="L93" i="6" a="1"/>
  <c r="L93" i="6" s="1"/>
  <c r="L94" i="6" a="1"/>
  <c r="L94" i="6" s="1"/>
  <c r="L95" i="6" a="1"/>
  <c r="L95" i="6" s="1"/>
  <c r="L96" i="6" a="1"/>
  <c r="L96" i="6" s="1"/>
  <c r="L97" i="6" a="1"/>
  <c r="L97" i="6" s="1"/>
  <c r="L98" i="6" a="1"/>
  <c r="L98" i="6" s="1"/>
  <c r="L99" i="6" a="1"/>
  <c r="L99" i="6" s="1"/>
  <c r="L100" i="6" a="1"/>
  <c r="L100" i="6" s="1"/>
  <c r="L101" i="6" a="1"/>
  <c r="L101" i="6" s="1"/>
  <c r="L102" i="6" a="1"/>
  <c r="L102" i="6" s="1"/>
  <c r="L103" i="6" a="1"/>
  <c r="L103" i="6" s="1"/>
  <c r="L104" i="6" a="1"/>
  <c r="L104" i="6" s="1"/>
  <c r="L105" i="6" a="1"/>
  <c r="L105" i="6" s="1"/>
  <c r="L106" i="6" a="1"/>
  <c r="L106" i="6" s="1"/>
  <c r="L107" i="6" a="1"/>
  <c r="L107" i="6" s="1"/>
  <c r="L108" i="6" a="1"/>
  <c r="L108" i="6" s="1"/>
  <c r="L109" i="6" a="1"/>
  <c r="L109" i="6" s="1"/>
  <c r="L110" i="6" a="1"/>
  <c r="L110" i="6" s="1"/>
  <c r="L111" i="6" a="1"/>
  <c r="L111" i="6" s="1"/>
  <c r="L112" i="6" a="1"/>
  <c r="L112" i="6" s="1"/>
  <c r="L113" i="6" a="1"/>
  <c r="L113" i="6" s="1"/>
  <c r="L114" i="6" a="1"/>
  <c r="L114" i="6" s="1"/>
  <c r="L115" i="6" a="1"/>
  <c r="L115" i="6" s="1"/>
  <c r="L116" i="6" a="1"/>
  <c r="L116" i="6" s="1"/>
  <c r="L117" i="6" a="1"/>
  <c r="L117" i="6" s="1"/>
  <c r="L118" i="6" a="1"/>
  <c r="L118" i="6" s="1"/>
  <c r="L119" i="6" a="1"/>
  <c r="L119" i="6" s="1"/>
  <c r="L120" i="6" a="1"/>
  <c r="L120" i="6" s="1"/>
  <c r="L121" i="6" a="1"/>
  <c r="L121" i="6" s="1"/>
  <c r="L122" i="6" a="1"/>
  <c r="L122" i="6" s="1"/>
  <c r="L123" i="6" a="1"/>
  <c r="L123" i="6" s="1"/>
  <c r="L124" i="6" a="1"/>
  <c r="L124" i="6" s="1"/>
  <c r="L125" i="6" a="1"/>
  <c r="L125" i="6" s="1"/>
  <c r="L126" i="6" a="1"/>
  <c r="L126" i="6" s="1"/>
  <c r="L127" i="6" a="1"/>
  <c r="L127" i="6" s="1"/>
  <c r="L128" i="6" a="1"/>
  <c r="L128" i="6" s="1"/>
  <c r="L129" i="6" a="1"/>
  <c r="L129" i="6" s="1"/>
  <c r="L130" i="6" a="1"/>
  <c r="L130" i="6" s="1"/>
  <c r="L131" i="6" a="1"/>
  <c r="L131" i="6" s="1"/>
  <c r="L132" i="6" a="1"/>
  <c r="L132" i="6" s="1"/>
  <c r="L133" i="6" a="1"/>
  <c r="L133" i="6" s="1"/>
  <c r="L134" i="6" a="1"/>
  <c r="L134" i="6" s="1"/>
  <c r="L135" i="6" a="1"/>
  <c r="L135" i="6" s="1"/>
  <c r="L136" i="6" a="1"/>
  <c r="L136" i="6" s="1"/>
  <c r="L137" i="6" a="1"/>
  <c r="L137" i="6" s="1"/>
  <c r="L138" i="6" a="1"/>
  <c r="L138" i="6" s="1"/>
  <c r="L139" i="6" a="1"/>
  <c r="L139" i="6" s="1"/>
  <c r="L140" i="6" a="1"/>
  <c r="L140" i="6" s="1"/>
  <c r="L141" i="6" a="1"/>
  <c r="L141" i="6" s="1"/>
  <c r="L142" i="6" a="1"/>
  <c r="L142" i="6" s="1"/>
  <c r="L143" i="6" a="1"/>
  <c r="L143" i="6" s="1"/>
  <c r="L144" i="6" a="1"/>
  <c r="L144" i="6" s="1"/>
  <c r="L145" i="6" a="1"/>
  <c r="L145" i="6" s="1"/>
  <c r="L146" i="6" a="1"/>
  <c r="L146" i="6" s="1"/>
  <c r="L147" i="6" a="1"/>
  <c r="L147" i="6" s="1"/>
  <c r="L148" i="6" a="1"/>
  <c r="L148" i="6" s="1"/>
  <c r="L149" i="6" a="1"/>
  <c r="L149" i="6" s="1"/>
  <c r="L150" i="6" a="1"/>
  <c r="L150" i="6" s="1"/>
  <c r="L151" i="6" a="1"/>
  <c r="L151" i="6" s="1"/>
  <c r="L152" i="6" a="1"/>
  <c r="L152" i="6" s="1"/>
  <c r="L153" i="6" a="1"/>
  <c r="L153" i="6" s="1"/>
  <c r="L154" i="6" a="1"/>
  <c r="L154" i="6" s="1"/>
  <c r="L155" i="6" a="1"/>
  <c r="L155" i="6" s="1"/>
  <c r="L156" i="6" a="1"/>
  <c r="L156" i="6" s="1"/>
  <c r="L157" i="6" a="1"/>
  <c r="L157" i="6" s="1"/>
  <c r="L158" i="6" a="1"/>
  <c r="L158" i="6" s="1"/>
  <c r="L159" i="6" a="1"/>
  <c r="L159" i="6" s="1"/>
  <c r="L160" i="6" a="1"/>
  <c r="L160" i="6" s="1"/>
  <c r="L161" i="6" a="1"/>
  <c r="L161" i="6" s="1"/>
  <c r="L162" i="6" a="1"/>
  <c r="L162" i="6" s="1"/>
  <c r="L163" i="6" a="1"/>
  <c r="L163" i="6" s="1"/>
  <c r="L164" i="6" a="1"/>
  <c r="L164" i="6" s="1"/>
  <c r="L165" i="6" a="1"/>
  <c r="L165" i="6" s="1"/>
  <c r="L166" i="6" a="1"/>
  <c r="L166" i="6" s="1"/>
  <c r="L167" i="6" a="1"/>
  <c r="L167" i="6" s="1"/>
  <c r="L168" i="6" a="1"/>
  <c r="L168" i="6" s="1"/>
  <c r="L169" i="6" a="1"/>
  <c r="L169" i="6" s="1"/>
  <c r="L170" i="6" a="1"/>
  <c r="L170" i="6" s="1"/>
  <c r="L171" i="6" a="1"/>
  <c r="L171" i="6" s="1"/>
  <c r="L172" i="6" a="1"/>
  <c r="L172" i="6" s="1"/>
  <c r="L173" i="6" a="1"/>
  <c r="L173" i="6" s="1"/>
  <c r="L174" i="6" a="1"/>
  <c r="L174" i="6" s="1"/>
  <c r="L175" i="6" a="1"/>
  <c r="L175" i="6" s="1"/>
  <c r="L176" i="6" a="1"/>
  <c r="L176" i="6" s="1"/>
  <c r="L177" i="6" a="1"/>
  <c r="L177" i="6" s="1"/>
  <c r="L178" i="6" a="1"/>
  <c r="L178" i="6" s="1"/>
  <c r="L179" i="6" a="1"/>
  <c r="L179" i="6" s="1"/>
  <c r="L180" i="6" a="1"/>
  <c r="L180" i="6" s="1"/>
  <c r="L181" i="6" a="1"/>
  <c r="L181" i="6" s="1"/>
  <c r="L182" i="6" a="1"/>
  <c r="L182" i="6" s="1"/>
  <c r="L183" i="6" a="1"/>
  <c r="L183" i="6" s="1"/>
  <c r="L184" i="6" a="1"/>
  <c r="L184" i="6" s="1"/>
  <c r="L185" i="6" a="1"/>
  <c r="L185" i="6" s="1"/>
  <c r="L186" i="6" a="1"/>
  <c r="L186" i="6" s="1"/>
  <c r="L187" i="6" a="1"/>
  <c r="L187" i="6" s="1"/>
  <c r="L188" i="6" a="1"/>
  <c r="L188" i="6" s="1"/>
  <c r="L189" i="6" a="1"/>
  <c r="L189" i="6" s="1"/>
  <c r="L190" i="6" a="1"/>
  <c r="L190" i="6" s="1"/>
  <c r="L191" i="6" a="1"/>
  <c r="L191" i="6" s="1"/>
  <c r="L192" i="6" a="1"/>
  <c r="L192" i="6" s="1"/>
  <c r="L193" i="6" a="1"/>
  <c r="L193" i="6" s="1"/>
  <c r="L194" i="6" a="1"/>
  <c r="L194" i="6" s="1"/>
  <c r="L195" i="6" a="1"/>
  <c r="L195" i="6" s="1"/>
  <c r="L196" i="6" a="1"/>
  <c r="L196" i="6" s="1"/>
  <c r="L197" i="6" a="1"/>
  <c r="L197" i="6" s="1"/>
  <c r="L198" i="6" a="1"/>
  <c r="L198" i="6" s="1"/>
  <c r="L199" i="6" a="1"/>
  <c r="L199" i="6" s="1"/>
  <c r="L200" i="6" a="1"/>
  <c r="L200" i="6" s="1"/>
  <c r="L201" i="6" a="1"/>
  <c r="L201" i="6" s="1"/>
  <c r="L202" i="6" a="1"/>
  <c r="L202" i="6" s="1"/>
  <c r="L203" i="6" a="1"/>
  <c r="L203" i="6" s="1"/>
  <c r="L204" i="6" a="1"/>
  <c r="L204" i="6" s="1"/>
  <c r="L205" i="6" a="1"/>
  <c r="L205" i="6" s="1"/>
  <c r="L206" i="6" a="1"/>
  <c r="L206" i="6" s="1"/>
  <c r="L207" i="6" a="1"/>
  <c r="L207" i="6" s="1"/>
  <c r="L208" i="6" a="1"/>
  <c r="L208" i="6" s="1"/>
  <c r="L209" i="6" a="1"/>
  <c r="L209" i="6" s="1"/>
  <c r="L210" i="6" a="1"/>
  <c r="L210" i="6" s="1"/>
  <c r="L211" i="6" a="1"/>
  <c r="L211" i="6" s="1"/>
  <c r="L212" i="6" a="1"/>
  <c r="L212" i="6" s="1"/>
  <c r="L213" i="6" a="1"/>
  <c r="L213" i="6" s="1"/>
  <c r="L214" i="6" a="1"/>
  <c r="L214" i="6" s="1"/>
  <c r="L215" i="6" a="1"/>
  <c r="L215" i="6" s="1"/>
  <c r="L216" i="6" a="1"/>
  <c r="L216" i="6" s="1"/>
  <c r="L217" i="6" a="1"/>
  <c r="L217" i="6" s="1"/>
  <c r="L218" i="6" a="1"/>
  <c r="L218" i="6" s="1"/>
  <c r="L219" i="6" a="1"/>
  <c r="L219" i="6" s="1"/>
  <c r="L220" i="6" a="1"/>
  <c r="L220" i="6" s="1"/>
  <c r="L221" i="6" a="1"/>
  <c r="L221" i="6" s="1"/>
  <c r="L222" i="6" a="1"/>
  <c r="L222" i="6" s="1"/>
  <c r="L223" i="6" a="1"/>
  <c r="L223" i="6" s="1"/>
  <c r="L224" i="6" a="1"/>
  <c r="L224" i="6" s="1"/>
  <c r="L225" i="6" a="1"/>
  <c r="L225" i="6" s="1"/>
  <c r="L226" i="6" a="1"/>
  <c r="L226" i="6" s="1"/>
  <c r="L227" i="6" a="1"/>
  <c r="L227" i="6" s="1"/>
  <c r="L228" i="6" a="1"/>
  <c r="L228" i="6" s="1"/>
  <c r="L229" i="6" a="1"/>
  <c r="L229" i="6" s="1"/>
  <c r="L230" i="6" a="1"/>
  <c r="L230" i="6" s="1"/>
  <c r="L231" i="6" a="1"/>
  <c r="L231" i="6" s="1"/>
  <c r="L232" i="6" a="1"/>
  <c r="L232" i="6" s="1"/>
  <c r="L233" i="6" a="1"/>
  <c r="L233" i="6" s="1"/>
  <c r="L234" i="6" a="1"/>
  <c r="L234" i="6" s="1"/>
  <c r="L235" i="6" a="1"/>
  <c r="L235" i="6" s="1"/>
  <c r="L236" i="6" a="1"/>
  <c r="L236" i="6" s="1"/>
  <c r="L237" i="6" a="1"/>
  <c r="L237" i="6" s="1"/>
  <c r="L238" i="6" a="1"/>
  <c r="L238" i="6" s="1"/>
  <c r="L239" i="6" a="1"/>
  <c r="L239" i="6" s="1"/>
  <c r="L240" i="6" a="1"/>
  <c r="L240" i="6" s="1"/>
  <c r="L241" i="6" a="1"/>
  <c r="L241" i="6" s="1"/>
  <c r="L242" i="6" a="1"/>
  <c r="L242" i="6" s="1"/>
  <c r="L243" i="6" a="1"/>
  <c r="L243" i="6" s="1"/>
  <c r="L244" i="6" a="1"/>
  <c r="L244" i="6" s="1"/>
  <c r="L245" i="6" a="1"/>
  <c r="L245" i="6" s="1"/>
  <c r="L246" i="6" a="1"/>
  <c r="L246" i="6" s="1"/>
  <c r="L247" i="6" a="1"/>
  <c r="L247" i="6" s="1"/>
  <c r="L248" i="6" a="1"/>
  <c r="L248" i="6" s="1"/>
  <c r="L249" i="6" a="1"/>
  <c r="L249" i="6" s="1"/>
  <c r="L250" i="6" a="1"/>
  <c r="L250" i="6" s="1"/>
  <c r="L251" i="6" a="1"/>
  <c r="L251" i="6" s="1"/>
  <c r="L252" i="6" a="1"/>
  <c r="L252" i="6" s="1"/>
  <c r="L253" i="6" a="1"/>
  <c r="L253" i="6" s="1"/>
  <c r="L254" i="6" a="1"/>
  <c r="L254" i="6" s="1"/>
  <c r="L255" i="6" a="1"/>
  <c r="L255" i="6" s="1"/>
  <c r="L256" i="6" a="1"/>
  <c r="L256" i="6" s="1"/>
  <c r="L257" i="6" a="1"/>
  <c r="L257" i="6" s="1"/>
  <c r="L258" i="6" a="1"/>
  <c r="L258" i="6" s="1"/>
  <c r="L259" i="6" a="1"/>
  <c r="L259" i="6" s="1"/>
  <c r="L260" i="6" a="1"/>
  <c r="L260" i="6" s="1"/>
  <c r="L261" i="6" a="1"/>
  <c r="L261" i="6" s="1"/>
  <c r="L262" i="6" a="1"/>
  <c r="L262" i="6" s="1"/>
  <c r="L263" i="6" a="1"/>
  <c r="L263" i="6" s="1"/>
  <c r="L264" i="6" a="1"/>
  <c r="L264" i="6" s="1"/>
  <c r="L265" i="6" a="1"/>
  <c r="L265" i="6" s="1"/>
  <c r="L266" i="6" a="1"/>
  <c r="L266" i="6" s="1"/>
  <c r="L267" i="6" a="1"/>
  <c r="L267" i="6" s="1"/>
  <c r="L268" i="6" a="1"/>
  <c r="L268" i="6" s="1"/>
  <c r="L269" i="6" a="1"/>
  <c r="L269" i="6" s="1"/>
  <c r="L270" i="6" a="1"/>
  <c r="L270" i="6" s="1"/>
  <c r="L271" i="6" a="1"/>
  <c r="L271" i="6" s="1"/>
  <c r="L272" i="6" a="1"/>
  <c r="L272" i="6" s="1"/>
  <c r="L273" i="6" a="1"/>
  <c r="L273" i="6" s="1"/>
  <c r="L274" i="6" a="1"/>
  <c r="L274" i="6" s="1"/>
  <c r="L275" i="6" a="1"/>
  <c r="L275" i="6" s="1"/>
  <c r="L276" i="6" a="1"/>
  <c r="L276" i="6" s="1"/>
  <c r="L277" i="6" a="1"/>
  <c r="L277" i="6" s="1"/>
  <c r="L278" i="6" a="1"/>
  <c r="L278" i="6" s="1"/>
  <c r="L279" i="6" a="1"/>
  <c r="L279" i="6" s="1"/>
  <c r="L280" i="6" a="1"/>
  <c r="L280" i="6" s="1"/>
  <c r="L281" i="6" a="1"/>
  <c r="L281" i="6" s="1"/>
  <c r="L282" i="6" a="1"/>
  <c r="L282" i="6" s="1"/>
  <c r="L283" i="6" a="1"/>
  <c r="L283" i="6" s="1"/>
  <c r="L284" i="6" a="1"/>
  <c r="L284" i="6" s="1"/>
  <c r="L285" i="6" a="1"/>
  <c r="L285" i="6" s="1"/>
  <c r="L286" i="6" a="1"/>
  <c r="L286" i="6" s="1"/>
  <c r="L287" i="6" a="1"/>
  <c r="L287" i="6" s="1"/>
  <c r="L288" i="6" a="1"/>
  <c r="L288" i="6" s="1"/>
  <c r="L289" i="6" a="1"/>
  <c r="L289" i="6" s="1"/>
  <c r="L290" i="6" a="1"/>
  <c r="L290" i="6" s="1"/>
  <c r="L291" i="6" a="1"/>
  <c r="L291" i="6" s="1"/>
  <c r="L292" i="6" a="1"/>
  <c r="L292" i="6" s="1"/>
  <c r="L293" i="6" a="1"/>
  <c r="L293" i="6" s="1"/>
  <c r="L294" i="6" a="1"/>
  <c r="L294" i="6" s="1"/>
  <c r="L295" i="6" a="1"/>
  <c r="L295" i="6" s="1"/>
  <c r="L296" i="6" a="1"/>
  <c r="L296" i="6" s="1"/>
  <c r="L297" i="6" a="1"/>
  <c r="L297" i="6" s="1"/>
  <c r="L298" i="6" a="1"/>
  <c r="L298" i="6" s="1"/>
  <c r="L299" i="6" a="1"/>
  <c r="L299" i="6" s="1"/>
  <c r="L300" i="6" a="1"/>
  <c r="L300" i="6" s="1"/>
  <c r="L301" i="6" a="1"/>
  <c r="L301" i="6" s="1"/>
  <c r="L302" i="6" a="1"/>
  <c r="L302" i="6" s="1"/>
  <c r="L303" i="6" a="1"/>
  <c r="L303" i="6" s="1"/>
  <c r="L304" i="6" a="1"/>
  <c r="L304" i="6" s="1"/>
  <c r="L305" i="6" a="1"/>
  <c r="L305" i="6" s="1"/>
  <c r="L306" i="6" a="1"/>
  <c r="L306" i="6" s="1"/>
  <c r="L307" i="6" a="1"/>
  <c r="L307" i="6" s="1"/>
  <c r="L308" i="6" a="1"/>
  <c r="L308" i="6" s="1"/>
  <c r="L309" i="6" a="1"/>
  <c r="L309" i="6" s="1"/>
  <c r="L310" i="6" a="1"/>
  <c r="L310" i="6" s="1"/>
  <c r="L311" i="6" a="1"/>
  <c r="L311" i="6" s="1"/>
  <c r="L312" i="6" a="1"/>
  <c r="L312" i="6" s="1"/>
  <c r="L313" i="6" a="1"/>
  <c r="L313" i="6" s="1"/>
  <c r="L314" i="6" a="1"/>
  <c r="L314" i="6" s="1"/>
  <c r="L315" i="6" a="1"/>
  <c r="L315" i="6" s="1"/>
  <c r="L316" i="6" a="1"/>
  <c r="L316" i="6" s="1"/>
  <c r="L317" i="6" a="1"/>
  <c r="L317" i="6" s="1"/>
  <c r="L318" i="6" a="1"/>
  <c r="L318" i="6" s="1"/>
  <c r="L319" i="6" a="1"/>
  <c r="L319" i="6" s="1"/>
  <c r="L320" i="6" a="1"/>
  <c r="L320" i="6" s="1"/>
  <c r="L321" i="6" a="1"/>
  <c r="L321" i="6" s="1"/>
  <c r="L322" i="6" a="1"/>
  <c r="L322" i="6" s="1"/>
  <c r="L323" i="6" a="1"/>
  <c r="L323" i="6" s="1"/>
  <c r="L324" i="6" a="1"/>
  <c r="L324" i="6" s="1"/>
  <c r="L325" i="6" a="1"/>
  <c r="L325" i="6" s="1"/>
  <c r="L326" i="6" a="1"/>
  <c r="L326" i="6" s="1"/>
  <c r="L327" i="6" a="1"/>
  <c r="L327" i="6" s="1"/>
  <c r="L328" i="6" a="1"/>
  <c r="L328" i="6" s="1"/>
  <c r="L329" i="6" a="1"/>
  <c r="L329" i="6" s="1"/>
  <c r="L330" i="6" a="1"/>
  <c r="L330" i="6" s="1"/>
  <c r="L331" i="6" a="1"/>
  <c r="L331" i="6" s="1"/>
  <c r="L332" i="6" a="1"/>
  <c r="L332" i="6" s="1"/>
  <c r="L333" i="6" a="1"/>
  <c r="L333" i="6" s="1"/>
  <c r="L334" i="6" a="1"/>
  <c r="L334" i="6" s="1"/>
  <c r="L335" i="6" a="1"/>
  <c r="L335" i="6" s="1"/>
  <c r="L336" i="6" a="1"/>
  <c r="L336" i="6" s="1"/>
  <c r="L337" i="6" a="1"/>
  <c r="L337" i="6" s="1"/>
  <c r="L338" i="6" a="1"/>
  <c r="L338" i="6" s="1"/>
  <c r="L339" i="6" a="1"/>
  <c r="L339" i="6" s="1"/>
  <c r="L340" i="6" a="1"/>
  <c r="L340" i="6" s="1"/>
  <c r="L341" i="6" a="1"/>
  <c r="L341" i="6" s="1"/>
  <c r="L342" i="6" a="1"/>
  <c r="L342" i="6" s="1"/>
  <c r="L343" i="6" a="1"/>
  <c r="L343" i="6" s="1"/>
  <c r="L344" i="6" a="1"/>
  <c r="L344" i="6" s="1"/>
  <c r="L345" i="6" a="1"/>
  <c r="L345" i="6" s="1"/>
  <c r="L346" i="6" a="1"/>
  <c r="L346" i="6" s="1"/>
  <c r="L347" i="6" a="1"/>
  <c r="L347" i="6" s="1"/>
  <c r="L348" i="6" a="1"/>
  <c r="L348" i="6" s="1"/>
  <c r="L349" i="6" a="1"/>
  <c r="L349" i="6" s="1"/>
  <c r="L350" i="6" a="1"/>
  <c r="L350" i="6" s="1"/>
  <c r="L351" i="6" a="1"/>
  <c r="L351" i="6" s="1"/>
  <c r="L352" i="6" a="1"/>
  <c r="L352" i="6" s="1"/>
  <c r="L353" i="6" a="1"/>
  <c r="L353" i="6" s="1"/>
  <c r="L354" i="6" a="1"/>
  <c r="L354" i="6" s="1"/>
  <c r="L355" i="6" a="1"/>
  <c r="L355" i="6" s="1"/>
  <c r="L356" i="6" a="1"/>
  <c r="L356" i="6" s="1"/>
  <c r="L357" i="6" a="1"/>
  <c r="L357" i="6" s="1"/>
  <c r="L358" i="6" a="1"/>
  <c r="L358" i="6" s="1"/>
  <c r="L359" i="6" a="1"/>
  <c r="L359" i="6" s="1"/>
  <c r="L360" i="6" a="1"/>
  <c r="L360" i="6" s="1"/>
  <c r="L361" i="6" a="1"/>
  <c r="L361" i="6" s="1"/>
  <c r="L362" i="6" a="1"/>
  <c r="L362" i="6" s="1"/>
  <c r="L363" i="6" a="1"/>
  <c r="L363" i="6" s="1"/>
  <c r="L364" i="6" a="1"/>
  <c r="L364" i="6" s="1"/>
  <c r="L365" i="6" a="1"/>
  <c r="L365" i="6" s="1"/>
  <c r="L366" i="6" a="1"/>
  <c r="L366" i="6" s="1"/>
  <c r="L367" i="6" a="1"/>
  <c r="L367" i="6" s="1"/>
  <c r="L368" i="6" a="1"/>
  <c r="L368" i="6" s="1"/>
  <c r="L369" i="6" a="1"/>
  <c r="L369" i="6" s="1"/>
  <c r="L370" i="6" a="1"/>
  <c r="L370" i="6" s="1"/>
  <c r="L371" i="6" a="1"/>
  <c r="L371" i="6" s="1"/>
  <c r="L372" i="6" a="1"/>
  <c r="L372" i="6" s="1"/>
  <c r="L373" i="6" a="1"/>
  <c r="L373" i="6" s="1"/>
  <c r="L374" i="6" a="1"/>
  <c r="L374" i="6" s="1"/>
  <c r="L375" i="6" a="1"/>
  <c r="L375" i="6" s="1"/>
  <c r="L376" i="6" a="1"/>
  <c r="L376" i="6" s="1"/>
  <c r="L377" i="6" a="1"/>
  <c r="L377" i="6" s="1"/>
  <c r="L378" i="6" a="1"/>
  <c r="L378" i="6" s="1"/>
  <c r="L379" i="6" a="1"/>
  <c r="L379" i="6" s="1"/>
  <c r="L380" i="6" a="1"/>
  <c r="L380" i="6" s="1"/>
  <c r="L381" i="6" a="1"/>
  <c r="L381" i="6" s="1"/>
  <c r="L382" i="6" a="1"/>
  <c r="L382" i="6" s="1"/>
  <c r="L383" i="6" a="1"/>
  <c r="L383" i="6" s="1"/>
  <c r="L384" i="6" a="1"/>
  <c r="L384" i="6" s="1"/>
  <c r="L385" i="6" a="1"/>
  <c r="L385" i="6" s="1"/>
  <c r="L386" i="6" a="1"/>
  <c r="L386" i="6" s="1"/>
  <c r="L387" i="6" a="1"/>
  <c r="L387" i="6" s="1"/>
  <c r="L388" i="6" a="1"/>
  <c r="L388" i="6" s="1"/>
  <c r="L389" i="6" a="1"/>
  <c r="L389" i="6" s="1"/>
  <c r="L390" i="6" a="1"/>
  <c r="L390" i="6" s="1"/>
  <c r="L391" i="6" a="1"/>
  <c r="L391" i="6" s="1"/>
  <c r="L392" i="6" a="1"/>
  <c r="L392" i="6" s="1"/>
  <c r="L393" i="6" a="1"/>
  <c r="L393" i="6" s="1"/>
  <c r="L394" i="6" a="1"/>
  <c r="L394" i="6" s="1"/>
  <c r="L395" i="6" a="1"/>
  <c r="L395" i="6" s="1"/>
  <c r="L396" i="6" a="1"/>
  <c r="L396" i="6" s="1"/>
  <c r="L397" i="6" a="1"/>
  <c r="L397" i="6" s="1"/>
  <c r="L398" i="6" a="1"/>
  <c r="L398" i="6" s="1"/>
  <c r="L399" i="6" a="1"/>
  <c r="L399" i="6" s="1"/>
  <c r="L400" i="6" a="1"/>
  <c r="L400" i="6" s="1"/>
  <c r="L401" i="6" a="1"/>
  <c r="L401" i="6" s="1"/>
  <c r="L402" i="6" a="1"/>
  <c r="L402" i="6" s="1"/>
  <c r="L403" i="6" a="1"/>
  <c r="L403" i="6" s="1"/>
  <c r="L404" i="6" a="1"/>
  <c r="L404" i="6" s="1"/>
  <c r="L405" i="6" a="1"/>
  <c r="L405" i="6" s="1"/>
  <c r="L406" i="6" a="1"/>
  <c r="L406" i="6" s="1"/>
  <c r="L407" i="6" a="1"/>
  <c r="L407" i="6" s="1"/>
  <c r="L408" i="6" a="1"/>
  <c r="L408" i="6" s="1"/>
  <c r="L409" i="6" a="1"/>
  <c r="L409" i="6" s="1"/>
  <c r="L410" i="6" a="1"/>
  <c r="L410" i="6" s="1"/>
  <c r="L411" i="6" a="1"/>
  <c r="L411" i="6" s="1"/>
  <c r="L412" i="6" a="1"/>
  <c r="L412" i="6" s="1"/>
  <c r="L413" i="6" a="1"/>
  <c r="L413" i="6" s="1"/>
  <c r="L414" i="6" a="1"/>
  <c r="L414" i="6" s="1"/>
  <c r="L415" i="6" a="1"/>
  <c r="L415" i="6" s="1"/>
  <c r="L416" i="6" a="1"/>
  <c r="L416" i="6" s="1"/>
  <c r="L417" i="6" a="1"/>
  <c r="L417" i="6" s="1"/>
  <c r="L418" i="6" a="1"/>
  <c r="L418" i="6" s="1"/>
  <c r="L419" i="6" a="1"/>
  <c r="L419" i="6" s="1"/>
  <c r="L420" i="6" a="1"/>
  <c r="L420" i="6" s="1"/>
  <c r="L421" i="6" a="1"/>
  <c r="L421" i="6" s="1"/>
  <c r="L422" i="6" a="1"/>
  <c r="L422" i="6" s="1"/>
  <c r="L423" i="6" a="1"/>
  <c r="L423" i="6" s="1"/>
  <c r="L424" i="6" a="1"/>
  <c r="L424" i="6" s="1"/>
  <c r="L425" i="6" a="1"/>
  <c r="L425" i="6" s="1"/>
  <c r="L426" i="6" a="1"/>
  <c r="L426" i="6" s="1"/>
  <c r="L427" i="6" a="1"/>
  <c r="L427" i="6" s="1"/>
  <c r="L428" i="6" a="1"/>
  <c r="L428" i="6" s="1"/>
  <c r="L429" i="6" a="1"/>
  <c r="L429" i="6" s="1"/>
  <c r="L430" i="6" a="1"/>
  <c r="L430" i="6" s="1"/>
  <c r="L431" i="6" a="1"/>
  <c r="L431" i="6" s="1"/>
  <c r="L432" i="6" a="1"/>
  <c r="L432" i="6" s="1"/>
  <c r="L433" i="6" a="1"/>
  <c r="L433" i="6" s="1"/>
  <c r="L434" i="6" a="1"/>
  <c r="L434" i="6" s="1"/>
  <c r="L435" i="6" a="1"/>
  <c r="L435" i="6" s="1"/>
  <c r="L436" i="6" a="1"/>
  <c r="L436" i="6" s="1"/>
  <c r="L437" i="6" a="1"/>
  <c r="L437" i="6" s="1"/>
  <c r="L438" i="6" a="1"/>
  <c r="L438" i="6" s="1"/>
  <c r="L439" i="6" a="1"/>
  <c r="L439" i="6" s="1"/>
  <c r="L440" i="6" a="1"/>
  <c r="L440" i="6" s="1"/>
  <c r="L441" i="6" a="1"/>
  <c r="L441" i="6" s="1"/>
  <c r="L442" i="6" a="1"/>
  <c r="L442" i="6" s="1"/>
  <c r="L443" i="6" a="1"/>
  <c r="L443" i="6" s="1"/>
  <c r="L444" i="6" a="1"/>
  <c r="L444" i="6" s="1"/>
  <c r="L445" i="6" a="1"/>
  <c r="L445" i="6" s="1"/>
  <c r="L446" i="6" a="1"/>
  <c r="L446" i="6" s="1"/>
  <c r="L447" i="6" a="1"/>
  <c r="L447" i="6" s="1"/>
  <c r="L448" i="6" a="1"/>
  <c r="L448" i="6" s="1"/>
  <c r="L449" i="6" a="1"/>
  <c r="L449" i="6" s="1"/>
  <c r="L450" i="6" a="1"/>
  <c r="L450" i="6" s="1"/>
  <c r="L451" i="6" a="1"/>
  <c r="L451" i="6" s="1"/>
  <c r="L452" i="6" a="1"/>
  <c r="L452" i="6" s="1"/>
  <c r="L453" i="6" a="1"/>
  <c r="L453" i="6" s="1"/>
  <c r="L454" i="6" a="1"/>
  <c r="L454" i="6" s="1"/>
  <c r="L455" i="6" a="1"/>
  <c r="L455" i="6" s="1"/>
  <c r="L456" i="6" a="1"/>
  <c r="L456" i="6" s="1"/>
  <c r="L457" i="6" a="1"/>
  <c r="L457" i="6" s="1"/>
  <c r="L458" i="6" a="1"/>
  <c r="L458" i="6" s="1"/>
  <c r="L459" i="6" a="1"/>
  <c r="L459" i="6" s="1"/>
  <c r="L460" i="6" a="1"/>
  <c r="L460" i="6" s="1"/>
  <c r="L461" i="6" a="1"/>
  <c r="L461" i="6" s="1"/>
  <c r="L462" i="6" a="1"/>
  <c r="L462" i="6" s="1"/>
  <c r="L463" i="6" a="1"/>
  <c r="L463" i="6" s="1"/>
  <c r="L464" i="6" a="1"/>
  <c r="L464" i="6" s="1"/>
  <c r="L465" i="6" a="1"/>
  <c r="L465" i="6" s="1"/>
  <c r="L466" i="6" a="1"/>
  <c r="L466" i="6" s="1"/>
  <c r="L467" i="6" a="1"/>
  <c r="L467" i="6" s="1"/>
  <c r="L468" i="6" a="1"/>
  <c r="L468" i="6" s="1"/>
  <c r="L469" i="6" a="1"/>
  <c r="L469" i="6" s="1"/>
  <c r="L470" i="6" a="1"/>
  <c r="L470" i="6" s="1"/>
  <c r="L471" i="6" a="1"/>
  <c r="L471" i="6" s="1"/>
  <c r="L472" i="6" a="1"/>
  <c r="L472" i="6" s="1"/>
  <c r="L473" i="6" a="1"/>
  <c r="L473" i="6" s="1"/>
  <c r="L474" i="6" a="1"/>
  <c r="L474" i="6" s="1"/>
  <c r="L475" i="6" a="1"/>
  <c r="L475" i="6" s="1"/>
  <c r="L476" i="6" a="1"/>
  <c r="L476" i="6" s="1"/>
  <c r="L477" i="6" a="1"/>
  <c r="L477" i="6" s="1"/>
  <c r="L478" i="6" a="1"/>
  <c r="L478" i="6" s="1"/>
  <c r="L479" i="6" a="1"/>
  <c r="L479" i="6" s="1"/>
  <c r="L480" i="6" a="1"/>
  <c r="L480" i="6" s="1"/>
  <c r="L481" i="6" a="1"/>
  <c r="L481" i="6" s="1"/>
  <c r="L482" i="6" a="1"/>
  <c r="L482" i="6" s="1"/>
  <c r="L483" i="6" a="1"/>
  <c r="L483" i="6" s="1"/>
  <c r="L484" i="6" a="1"/>
  <c r="L484" i="6" s="1"/>
  <c r="L485" i="6" a="1"/>
  <c r="L485" i="6" s="1"/>
  <c r="L486" i="6" a="1"/>
  <c r="L486" i="6" s="1"/>
  <c r="L487" i="6" a="1"/>
  <c r="L487" i="6" s="1"/>
  <c r="L488" i="6" a="1"/>
  <c r="L488" i="6" s="1"/>
  <c r="L489" i="6" a="1"/>
  <c r="L489" i="6" s="1"/>
  <c r="L490" i="6" a="1"/>
  <c r="L490" i="6" s="1"/>
  <c r="L491" i="6" a="1"/>
  <c r="L491" i="6" s="1"/>
  <c r="L492" i="6" a="1"/>
  <c r="L492" i="6" s="1"/>
  <c r="L493" i="6" a="1"/>
  <c r="L493" i="6" s="1"/>
  <c r="L494" i="6" a="1"/>
  <c r="L494" i="6" s="1"/>
  <c r="L495" i="6" a="1"/>
  <c r="L495" i="6" s="1"/>
  <c r="L496" i="6" a="1"/>
  <c r="L496" i="6" s="1"/>
  <c r="L497" i="6" a="1"/>
  <c r="L497" i="6" s="1"/>
  <c r="L498" i="6" a="1"/>
  <c r="L498" i="6" s="1"/>
  <c r="L499" i="6" a="1"/>
  <c r="L499" i="6" s="1"/>
  <c r="L500" i="6" a="1"/>
  <c r="L500" i="6" s="1"/>
  <c r="L501" i="6" a="1"/>
  <c r="L501" i="6" s="1"/>
  <c r="L502" i="6" a="1"/>
  <c r="L502" i="6" s="1"/>
  <c r="L503" i="6" a="1"/>
  <c r="L503" i="6" s="1"/>
  <c r="L504" i="6" a="1"/>
  <c r="L504" i="6" s="1"/>
  <c r="L505" i="6" a="1"/>
  <c r="L505" i="6" s="1"/>
  <c r="L506" i="6" a="1"/>
  <c r="L506" i="6" s="1"/>
  <c r="L507" i="6" a="1"/>
  <c r="L507" i="6" s="1"/>
  <c r="L508" i="6" a="1"/>
  <c r="L508" i="6" s="1"/>
  <c r="L509" i="6" a="1"/>
  <c r="L509" i="6" s="1"/>
  <c r="L510" i="6" a="1"/>
  <c r="L510" i="6" s="1"/>
  <c r="L511" i="6" a="1"/>
  <c r="L511" i="6" s="1"/>
  <c r="L512" i="6" a="1"/>
  <c r="L512" i="6" s="1"/>
  <c r="L513" i="6" a="1"/>
  <c r="L513" i="6" s="1"/>
  <c r="L514" i="6" a="1"/>
  <c r="L514" i="6" s="1"/>
  <c r="L515" i="6" a="1"/>
  <c r="L515" i="6" s="1"/>
  <c r="L516" i="6" a="1"/>
  <c r="L516" i="6" s="1"/>
  <c r="L517" i="6" a="1"/>
  <c r="L517" i="6" s="1"/>
  <c r="L518" i="6" a="1"/>
  <c r="L518" i="6" s="1"/>
  <c r="L519" i="6" a="1"/>
  <c r="L519" i="6" s="1"/>
  <c r="L520" i="6" a="1"/>
  <c r="L520" i="6" s="1"/>
  <c r="L521" i="6" a="1"/>
  <c r="L521" i="6" s="1"/>
  <c r="L522" i="6" a="1"/>
  <c r="L522" i="6" s="1"/>
  <c r="L523" i="6" a="1"/>
  <c r="L523" i="6" s="1"/>
  <c r="L524" i="6" a="1"/>
  <c r="L524" i="6" s="1"/>
  <c r="L525" i="6" a="1"/>
  <c r="L525" i="6" s="1"/>
  <c r="L526" i="6" a="1"/>
  <c r="L526" i="6" s="1"/>
  <c r="L527" i="6" a="1"/>
  <c r="L527" i="6" s="1"/>
  <c r="L528" i="6" a="1"/>
  <c r="L528" i="6" s="1"/>
  <c r="L529" i="6" a="1"/>
  <c r="L529" i="6" s="1"/>
  <c r="L530" i="6" a="1"/>
  <c r="L530" i="6" s="1"/>
  <c r="L531" i="6" a="1"/>
  <c r="L531" i="6" s="1"/>
  <c r="L532" i="6" a="1"/>
  <c r="L532" i="6" s="1"/>
  <c r="L533" i="6" a="1"/>
  <c r="L533" i="6" s="1"/>
  <c r="L534" i="6" a="1"/>
  <c r="L534" i="6" s="1"/>
  <c r="L535" i="6" a="1"/>
  <c r="L535" i="6" s="1"/>
  <c r="L536" i="6" a="1"/>
  <c r="L536" i="6" s="1"/>
  <c r="L537" i="6" a="1"/>
  <c r="L537" i="6" s="1"/>
  <c r="L538" i="6" a="1"/>
  <c r="L538" i="6" s="1"/>
  <c r="L539" i="6" a="1"/>
  <c r="L539" i="6" s="1"/>
  <c r="L540" i="6" a="1"/>
  <c r="L540" i="6" s="1"/>
  <c r="L541" i="6" a="1"/>
  <c r="L541" i="6" s="1"/>
  <c r="L542" i="6" a="1"/>
  <c r="L542" i="6" s="1"/>
  <c r="L543" i="6" a="1"/>
  <c r="L543" i="6" s="1"/>
  <c r="L544" i="6" a="1"/>
  <c r="L544" i="6" s="1"/>
  <c r="L545" i="6" a="1"/>
  <c r="L545" i="6" s="1"/>
  <c r="L546" i="6" a="1"/>
  <c r="L546" i="6" s="1"/>
  <c r="L547" i="6" a="1"/>
  <c r="L547" i="6" s="1"/>
  <c r="L548" i="6" a="1"/>
  <c r="L548" i="6" s="1"/>
  <c r="L549" i="6" a="1"/>
  <c r="L549" i="6" s="1"/>
  <c r="L550" i="6" a="1"/>
  <c r="L550" i="6" s="1"/>
  <c r="L551" i="6" a="1"/>
  <c r="L551" i="6" s="1"/>
  <c r="L552" i="6" a="1"/>
  <c r="L552" i="6" s="1"/>
  <c r="L553" i="6" a="1"/>
  <c r="L553" i="6" s="1"/>
  <c r="L554" i="6" a="1"/>
  <c r="L554" i="6" s="1"/>
  <c r="L555" i="6" a="1"/>
  <c r="L555" i="6" s="1"/>
  <c r="L556" i="6" a="1"/>
  <c r="L556" i="6" s="1"/>
  <c r="L557" i="6" a="1"/>
  <c r="L557" i="6" s="1"/>
  <c r="L558" i="6" a="1"/>
  <c r="L558" i="6" s="1"/>
  <c r="L559" i="6" a="1"/>
  <c r="L559" i="6" s="1"/>
  <c r="L560" i="6" a="1"/>
  <c r="L560" i="6" s="1"/>
  <c r="L561" i="6" a="1"/>
  <c r="L561" i="6" s="1"/>
  <c r="L562" i="6" a="1"/>
  <c r="L562" i="6" s="1"/>
  <c r="L563" i="6" a="1"/>
  <c r="L563" i="6" s="1"/>
  <c r="L564" i="6" a="1"/>
  <c r="L564" i="6" s="1"/>
  <c r="L565" i="6" a="1"/>
  <c r="L565" i="6" s="1"/>
  <c r="L566" i="6" a="1"/>
  <c r="L566" i="6" s="1"/>
  <c r="L567" i="6" a="1"/>
  <c r="L567" i="6" s="1"/>
  <c r="L568" i="6" a="1"/>
  <c r="L568" i="6" s="1"/>
  <c r="L569" i="6" a="1"/>
  <c r="L569" i="6" s="1"/>
  <c r="L570" i="6" a="1"/>
  <c r="L570" i="6" s="1"/>
  <c r="L571" i="6" a="1"/>
  <c r="L571" i="6" s="1"/>
  <c r="L572" i="6" a="1"/>
  <c r="L572" i="6" s="1"/>
  <c r="L573" i="6" a="1"/>
  <c r="L573" i="6" s="1"/>
  <c r="L574" i="6" a="1"/>
  <c r="L574" i="6" s="1"/>
  <c r="L575" i="6" a="1"/>
  <c r="L575" i="6" s="1"/>
  <c r="L576" i="6" a="1"/>
  <c r="L576" i="6" s="1"/>
  <c r="L577" i="6" a="1"/>
  <c r="L577" i="6" s="1"/>
  <c r="L578" i="6" a="1"/>
  <c r="L578" i="6" s="1"/>
  <c r="L579" i="6" a="1"/>
  <c r="L579" i="6" s="1"/>
  <c r="L580" i="6" a="1"/>
  <c r="L580" i="6" s="1"/>
  <c r="L581" i="6" a="1"/>
  <c r="L581" i="6" s="1"/>
  <c r="L582" i="6" a="1"/>
  <c r="L582" i="6" s="1"/>
  <c r="L583" i="6" a="1"/>
  <c r="L583" i="6" s="1"/>
  <c r="L584" i="6" a="1"/>
  <c r="L584" i="6" s="1"/>
  <c r="L585" i="6" a="1"/>
  <c r="L585" i="6" s="1"/>
  <c r="L586" i="6" a="1"/>
  <c r="L586" i="6" s="1"/>
  <c r="L587" i="6" a="1"/>
  <c r="L587" i="6" s="1"/>
  <c r="L588" i="6" a="1"/>
  <c r="L588" i="6" s="1"/>
  <c r="L589" i="6" a="1"/>
  <c r="L589" i="6" s="1"/>
  <c r="L590" i="6" a="1"/>
  <c r="L590" i="6" s="1"/>
  <c r="L591" i="6" a="1"/>
  <c r="L591" i="6" s="1"/>
  <c r="L592" i="6" a="1"/>
  <c r="L592" i="6" s="1"/>
  <c r="L593" i="6" a="1"/>
  <c r="L593" i="6" s="1"/>
  <c r="L594" i="6" a="1"/>
  <c r="L594" i="6" s="1"/>
  <c r="L595" i="6" a="1"/>
  <c r="L595" i="6" s="1"/>
  <c r="L596" i="6" a="1"/>
  <c r="L596" i="6" s="1"/>
  <c r="L597" i="6" a="1"/>
  <c r="L597" i="6" s="1"/>
  <c r="L598" i="6" a="1"/>
  <c r="L598" i="6" s="1"/>
  <c r="L599" i="6" a="1"/>
  <c r="L599" i="6" s="1"/>
  <c r="L600" i="6" a="1"/>
  <c r="L600" i="6" s="1"/>
  <c r="L601" i="6" a="1"/>
  <c r="L601" i="6" s="1"/>
  <c r="L602" i="6" a="1"/>
  <c r="L602" i="6" s="1"/>
  <c r="L603" i="6" a="1"/>
  <c r="L603" i="6" s="1"/>
  <c r="L604" i="6" a="1"/>
  <c r="L604" i="6" s="1"/>
  <c r="L605" i="6" a="1"/>
  <c r="L605" i="6" s="1"/>
  <c r="L606" i="6" a="1"/>
  <c r="L606" i="6" s="1"/>
  <c r="L607" i="6" a="1"/>
  <c r="L607" i="6" s="1"/>
  <c r="L608" i="6" a="1"/>
  <c r="L608" i="6" s="1"/>
  <c r="L609" i="6" a="1"/>
  <c r="L609" i="6" s="1"/>
  <c r="L610" i="6" a="1"/>
  <c r="L610" i="6" s="1"/>
  <c r="L611" i="6" a="1"/>
  <c r="L611" i="6" s="1"/>
  <c r="L612" i="6" a="1"/>
  <c r="L612" i="6" s="1"/>
  <c r="L613" i="6" a="1"/>
  <c r="L613" i="6" s="1"/>
  <c r="L614" i="6" a="1"/>
  <c r="L614" i="6" s="1"/>
  <c r="L615" i="6" a="1"/>
  <c r="L615" i="6" s="1"/>
  <c r="L616" i="6" a="1"/>
  <c r="L616" i="6" s="1"/>
  <c r="L617" i="6" a="1"/>
  <c r="L617" i="6" s="1"/>
  <c r="L618" i="6" a="1"/>
  <c r="L618" i="6" s="1"/>
  <c r="L619" i="6" a="1"/>
  <c r="L619" i="6" s="1"/>
  <c r="L620" i="6" a="1"/>
  <c r="L620" i="6" s="1"/>
  <c r="L621" i="6" a="1"/>
  <c r="L621" i="6" s="1"/>
  <c r="L622" i="6" a="1"/>
  <c r="L622" i="6" s="1"/>
  <c r="L623" i="6" a="1"/>
  <c r="L623" i="6" s="1"/>
  <c r="L624" i="6" a="1"/>
  <c r="L624" i="6" s="1"/>
  <c r="L625" i="6" a="1"/>
  <c r="L625" i="6" s="1"/>
  <c r="L626" i="6" a="1"/>
  <c r="L626" i="6" s="1"/>
  <c r="L627" i="6" a="1"/>
  <c r="L627" i="6" s="1"/>
  <c r="L628" i="6" a="1"/>
  <c r="L628" i="6" s="1"/>
  <c r="L629" i="6" a="1"/>
  <c r="L629" i="6" s="1"/>
  <c r="L630" i="6" a="1"/>
  <c r="L630" i="6" s="1"/>
  <c r="L631" i="6" a="1"/>
  <c r="L631" i="6" s="1"/>
  <c r="L632" i="6" a="1"/>
  <c r="L632" i="6" s="1"/>
  <c r="L633" i="6" a="1"/>
  <c r="L633" i="6" s="1"/>
  <c r="L634" i="6" a="1"/>
  <c r="L634" i="6" s="1"/>
  <c r="L635" i="6" a="1"/>
  <c r="L635" i="6" s="1"/>
  <c r="L636" i="6" a="1"/>
  <c r="L636" i="6" s="1"/>
  <c r="L637" i="6" a="1"/>
  <c r="L637" i="6" s="1"/>
  <c r="L638" i="6" a="1"/>
  <c r="L638" i="6" s="1"/>
  <c r="L639" i="6" a="1"/>
  <c r="L639" i="6" s="1"/>
  <c r="L640" i="6" a="1"/>
  <c r="L640" i="6" s="1"/>
  <c r="L641" i="6" a="1"/>
  <c r="L641" i="6" s="1"/>
  <c r="L642" i="6" a="1"/>
  <c r="L642" i="6" s="1"/>
  <c r="L643" i="6" a="1"/>
  <c r="L643" i="6" s="1"/>
  <c r="L644" i="6" a="1"/>
  <c r="L644" i="6" s="1"/>
  <c r="L645" i="6" a="1"/>
  <c r="L645" i="6" s="1"/>
  <c r="L646" i="6" a="1"/>
  <c r="L646" i="6" s="1"/>
  <c r="L647" i="6" a="1"/>
  <c r="L647" i="6" s="1"/>
  <c r="L648" i="6" a="1"/>
  <c r="L648" i="6" s="1"/>
  <c r="L649" i="6" a="1"/>
  <c r="L649" i="6" s="1"/>
  <c r="L650" i="6" a="1"/>
  <c r="L650" i="6" s="1"/>
  <c r="L651" i="6" a="1"/>
  <c r="L651" i="6" s="1"/>
  <c r="L652" i="6" a="1"/>
  <c r="L652" i="6" s="1"/>
  <c r="L653" i="6" a="1"/>
  <c r="L653" i="6" s="1"/>
  <c r="L654" i="6" a="1"/>
  <c r="L654" i="6" s="1"/>
  <c r="L655" i="6" a="1"/>
  <c r="L655" i="6" s="1"/>
  <c r="L656" i="6" a="1"/>
  <c r="L656" i="6" s="1"/>
  <c r="L657" i="6" a="1"/>
  <c r="L657" i="6" s="1"/>
  <c r="L658" i="6" a="1"/>
  <c r="L658" i="6" s="1"/>
  <c r="L659" i="6" a="1"/>
  <c r="L659" i="6" s="1"/>
  <c r="L660" i="6" a="1"/>
  <c r="L660" i="6" s="1"/>
  <c r="L661" i="6" a="1"/>
  <c r="L661" i="6" s="1"/>
  <c r="L662" i="6" a="1"/>
  <c r="L662" i="6" s="1"/>
  <c r="L663" i="6" a="1"/>
  <c r="L663" i="6" s="1"/>
  <c r="L664" i="6" a="1"/>
  <c r="L664" i="6" s="1"/>
  <c r="L665" i="6" a="1"/>
  <c r="L665" i="6" s="1"/>
  <c r="L666" i="6" a="1"/>
  <c r="L666" i="6" s="1"/>
  <c r="L667" i="6" a="1"/>
  <c r="L667" i="6" s="1"/>
  <c r="L668" i="6" a="1"/>
  <c r="L668" i="6" s="1"/>
  <c r="L669" i="6" a="1"/>
  <c r="L669" i="6" s="1"/>
  <c r="L670" i="6" a="1"/>
  <c r="L670" i="6" s="1"/>
  <c r="L671" i="6" a="1"/>
  <c r="L671" i="6" s="1"/>
  <c r="L672" i="6" a="1"/>
  <c r="L672" i="6" s="1"/>
  <c r="L673" i="6" a="1"/>
  <c r="L673" i="6" s="1"/>
  <c r="L674" i="6" a="1"/>
  <c r="L674" i="6" s="1"/>
  <c r="L675" i="6" a="1"/>
  <c r="L675" i="6" s="1"/>
  <c r="L676" i="6" a="1"/>
  <c r="L676" i="6" s="1"/>
  <c r="L677" i="6" a="1"/>
  <c r="L677" i="6" s="1"/>
  <c r="L678" i="6" a="1"/>
  <c r="L678" i="6" s="1"/>
  <c r="L679" i="6" a="1"/>
  <c r="L679" i="6" s="1"/>
  <c r="L680" i="6" a="1"/>
  <c r="L680" i="6" s="1"/>
  <c r="L681" i="6" a="1"/>
  <c r="L681" i="6" s="1"/>
  <c r="L682" i="6" a="1"/>
  <c r="L682" i="6" s="1"/>
  <c r="L683" i="6" a="1"/>
  <c r="L683" i="6" s="1"/>
  <c r="L684" i="6" a="1"/>
  <c r="L684" i="6" s="1"/>
  <c r="L685" i="6" a="1"/>
  <c r="L685" i="6" s="1"/>
  <c r="L686" i="6" a="1"/>
  <c r="L686" i="6" s="1"/>
  <c r="L687" i="6" a="1"/>
  <c r="L687" i="6" s="1"/>
  <c r="L688" i="6" a="1"/>
  <c r="L688" i="6" s="1"/>
  <c r="L689" i="6" a="1"/>
  <c r="L689" i="6" s="1"/>
  <c r="L690" i="6" a="1"/>
  <c r="L690" i="6" s="1"/>
  <c r="L691" i="6" a="1"/>
  <c r="L691" i="6" s="1"/>
  <c r="L692" i="6" a="1"/>
  <c r="L692" i="6" s="1"/>
  <c r="L693" i="6" a="1"/>
  <c r="L693" i="6" s="1"/>
  <c r="L694" i="6" a="1"/>
  <c r="L694" i="6" s="1"/>
  <c r="L695" i="6" a="1"/>
  <c r="L695" i="6" s="1"/>
  <c r="L696" i="6" a="1"/>
  <c r="L696" i="6" s="1"/>
  <c r="L697" i="6" a="1"/>
  <c r="L697" i="6" s="1"/>
  <c r="L698" i="6" a="1"/>
  <c r="L698" i="6" s="1"/>
  <c r="L699" i="6" a="1"/>
  <c r="L699" i="6" s="1"/>
  <c r="L700" i="6" a="1"/>
  <c r="L700" i="6" s="1"/>
  <c r="L701" i="6" a="1"/>
  <c r="L701" i="6" s="1"/>
  <c r="L702" i="6" a="1"/>
  <c r="L702" i="6" s="1"/>
  <c r="L703" i="6" a="1"/>
  <c r="L703" i="6" s="1"/>
  <c r="L704" i="6" a="1"/>
  <c r="L704" i="6" s="1"/>
  <c r="L705" i="6" a="1"/>
  <c r="L705" i="6" s="1"/>
  <c r="L706" i="6" a="1"/>
  <c r="L706" i="6" s="1"/>
  <c r="L707" i="6" a="1"/>
  <c r="L707" i="6" s="1"/>
  <c r="L708" i="6" a="1"/>
  <c r="L708" i="6" s="1"/>
  <c r="L709" i="6" a="1"/>
  <c r="L709" i="6" s="1"/>
  <c r="L710" i="6" a="1"/>
  <c r="L710" i="6" s="1"/>
  <c r="L711" i="6" a="1"/>
  <c r="L711" i="6" s="1"/>
  <c r="L712" i="6" a="1"/>
  <c r="L712" i="6" s="1"/>
  <c r="L713" i="6" a="1"/>
  <c r="L713" i="6" s="1"/>
  <c r="L714" i="6" a="1"/>
  <c r="L714" i="6" s="1"/>
  <c r="L715" i="6" a="1"/>
  <c r="L715" i="6" s="1"/>
  <c r="L716" i="6" a="1"/>
  <c r="L716" i="6" s="1"/>
  <c r="L717" i="6" a="1"/>
  <c r="L717" i="6" s="1"/>
  <c r="L718" i="6" a="1"/>
  <c r="L718" i="6" s="1"/>
  <c r="L719" i="6" a="1"/>
  <c r="L719" i="6" s="1"/>
  <c r="L720" i="6" a="1"/>
  <c r="L720" i="6" s="1"/>
  <c r="L721" i="6" a="1"/>
  <c r="L721" i="6" s="1"/>
  <c r="L722" i="6" a="1"/>
  <c r="L722" i="6" s="1"/>
  <c r="L723" i="6" a="1"/>
  <c r="L723" i="6" s="1"/>
  <c r="L724" i="6" a="1"/>
  <c r="L724" i="6" s="1"/>
  <c r="L725" i="6" a="1"/>
  <c r="L725" i="6" s="1"/>
  <c r="L726" i="6" a="1"/>
  <c r="L726" i="6" s="1"/>
  <c r="L727" i="6" a="1"/>
  <c r="L727" i="6" s="1"/>
  <c r="L728" i="6" a="1"/>
  <c r="L728" i="6" s="1"/>
  <c r="L729" i="6" a="1"/>
  <c r="L729" i="6" s="1"/>
  <c r="L730" i="6" a="1"/>
  <c r="L730" i="6" s="1"/>
  <c r="L731" i="6" a="1"/>
  <c r="L731" i="6" s="1"/>
  <c r="L732" i="6" a="1"/>
  <c r="L732" i="6" s="1"/>
  <c r="L733" i="6" a="1"/>
  <c r="L733" i="6" s="1"/>
  <c r="L734" i="6" a="1"/>
  <c r="L734" i="6" s="1"/>
  <c r="L735" i="6" a="1"/>
  <c r="L735" i="6" s="1"/>
  <c r="L736" i="6" a="1"/>
  <c r="L736" i="6" s="1"/>
  <c r="L737" i="6" a="1"/>
  <c r="L737" i="6" s="1"/>
  <c r="L738" i="6" a="1"/>
  <c r="L738" i="6" s="1"/>
  <c r="L739" i="6" a="1"/>
  <c r="L739" i="6" s="1"/>
  <c r="L740" i="6" a="1"/>
  <c r="L740" i="6" s="1"/>
  <c r="L741" i="6" a="1"/>
  <c r="L741" i="6" s="1"/>
  <c r="L742" i="6" a="1"/>
  <c r="L742" i="6" s="1"/>
  <c r="L743" i="6" a="1"/>
  <c r="L743" i="6" s="1"/>
  <c r="L744" i="6" a="1"/>
  <c r="L744" i="6" s="1"/>
  <c r="L745" i="6" a="1"/>
  <c r="L745" i="6" s="1"/>
  <c r="L746" i="6" a="1"/>
  <c r="L746" i="6" s="1"/>
  <c r="L747" i="6" a="1"/>
  <c r="L747" i="6" s="1"/>
  <c r="L748" i="6" a="1"/>
  <c r="L748" i="6" s="1"/>
  <c r="L749" i="6" a="1"/>
  <c r="L749" i="6" s="1"/>
  <c r="L750" i="6" a="1"/>
  <c r="L750" i="6" s="1"/>
  <c r="L751" i="6" a="1"/>
  <c r="L751" i="6" s="1"/>
  <c r="L752" i="6" a="1"/>
  <c r="L752" i="6" s="1"/>
  <c r="L753" i="6" a="1"/>
  <c r="L753" i="6" s="1"/>
  <c r="L754" i="6" a="1"/>
  <c r="L754" i="6" s="1"/>
  <c r="L755" i="6" a="1"/>
  <c r="L755" i="6" s="1"/>
  <c r="L756" i="6" a="1"/>
  <c r="L756" i="6" s="1"/>
  <c r="L757" i="6" a="1"/>
  <c r="L757" i="6" s="1"/>
  <c r="L758" i="6" a="1"/>
  <c r="L758" i="6" s="1"/>
  <c r="L759" i="6" a="1"/>
  <c r="L759" i="6" s="1"/>
  <c r="L760" i="6" a="1"/>
  <c r="L760" i="6" s="1"/>
  <c r="L761" i="6" a="1"/>
  <c r="L761" i="6" s="1"/>
  <c r="L762" i="6" a="1"/>
  <c r="L762" i="6" s="1"/>
  <c r="L763" i="6" a="1"/>
  <c r="L763" i="6" s="1"/>
  <c r="L764" i="6" a="1"/>
  <c r="L764" i="6" s="1"/>
  <c r="L765" i="6" a="1"/>
  <c r="L765" i="6" s="1"/>
  <c r="L766" i="6" a="1"/>
  <c r="L766" i="6" s="1"/>
  <c r="L767" i="6" a="1"/>
  <c r="L767" i="6" s="1"/>
  <c r="L768" i="6" a="1"/>
  <c r="L768" i="6" s="1"/>
  <c r="L769" i="6" a="1"/>
  <c r="L769" i="6" s="1"/>
  <c r="L770" i="6" a="1"/>
  <c r="L770" i="6" s="1"/>
  <c r="L771" i="6" a="1"/>
  <c r="L771" i="6" s="1"/>
  <c r="L772" i="6" a="1"/>
  <c r="L772" i="6" s="1"/>
  <c r="L773" i="6" a="1"/>
  <c r="L773" i="6" s="1"/>
  <c r="L774" i="6" a="1"/>
  <c r="L774" i="6" s="1"/>
  <c r="L775" i="6" a="1"/>
  <c r="L775" i="6" s="1"/>
  <c r="L776" i="6" a="1"/>
  <c r="L776" i="6" s="1"/>
  <c r="L777" i="6" a="1"/>
  <c r="L777" i="6" s="1"/>
  <c r="L778" i="6" a="1"/>
  <c r="L778" i="6" s="1"/>
  <c r="L779" i="6" a="1"/>
  <c r="L779" i="6" s="1"/>
  <c r="L780" i="6" a="1"/>
  <c r="L780" i="6" s="1"/>
  <c r="L781" i="6" a="1"/>
  <c r="L781" i="6" s="1"/>
  <c r="L782" i="6" a="1"/>
  <c r="L782" i="6" s="1"/>
  <c r="L783" i="6" a="1"/>
  <c r="L783" i="6" s="1"/>
  <c r="L784" i="6" a="1"/>
  <c r="L784" i="6" s="1"/>
  <c r="L785" i="6" a="1"/>
  <c r="L785" i="6" s="1"/>
  <c r="L786" i="6" a="1"/>
  <c r="L786" i="6" s="1"/>
  <c r="L787" i="6" a="1"/>
  <c r="L787" i="6" s="1"/>
  <c r="L788" i="6" a="1"/>
  <c r="L788" i="6" s="1"/>
  <c r="L789" i="6" a="1"/>
  <c r="L789" i="6" s="1"/>
  <c r="L790" i="6" a="1"/>
  <c r="L790" i="6" s="1"/>
  <c r="L791" i="6" a="1"/>
  <c r="L791" i="6" s="1"/>
  <c r="L792" i="6" a="1"/>
  <c r="L792" i="6" s="1"/>
  <c r="L793" i="6" a="1"/>
  <c r="L793" i="6" s="1"/>
  <c r="L794" i="6" a="1"/>
  <c r="L794" i="6" s="1"/>
  <c r="L795" i="6" a="1"/>
  <c r="L795" i="6" s="1"/>
  <c r="L796" i="6" a="1"/>
  <c r="L796" i="6" s="1"/>
  <c r="L797" i="6" a="1"/>
  <c r="L797" i="6" s="1"/>
  <c r="L798" i="6" a="1"/>
  <c r="L798" i="6" s="1"/>
  <c r="L799" i="6" a="1"/>
  <c r="L799" i="6" s="1"/>
  <c r="L800" i="6" a="1"/>
  <c r="L800" i="6" s="1"/>
  <c r="L801" i="6" a="1"/>
  <c r="L801" i="6" s="1"/>
  <c r="L802" i="6" a="1"/>
  <c r="L802" i="6" s="1"/>
  <c r="L803" i="6" a="1"/>
  <c r="L803" i="6" s="1"/>
  <c r="L804" i="6" a="1"/>
  <c r="L804" i="6" s="1"/>
  <c r="L805" i="6" a="1"/>
  <c r="L805" i="6" s="1"/>
  <c r="L806" i="6" a="1"/>
  <c r="L806" i="6" s="1"/>
  <c r="L807" i="6" a="1"/>
  <c r="L807" i="6" s="1"/>
  <c r="L808" i="6" a="1"/>
  <c r="L808" i="6" s="1"/>
  <c r="L809" i="6" a="1"/>
  <c r="L809" i="6" s="1"/>
  <c r="L810" i="6" a="1"/>
  <c r="L810" i="6" s="1"/>
  <c r="L811" i="6" a="1"/>
  <c r="L811" i="6" s="1"/>
  <c r="L812" i="6" a="1"/>
  <c r="L812" i="6" s="1"/>
  <c r="L813" i="6" a="1"/>
  <c r="L813" i="6" s="1"/>
  <c r="L814" i="6" a="1"/>
  <c r="L814" i="6" s="1"/>
  <c r="L815" i="6" a="1"/>
  <c r="L815" i="6" s="1"/>
  <c r="L816" i="6" a="1"/>
  <c r="L816" i="6" s="1"/>
  <c r="L817" i="6" a="1"/>
  <c r="L817" i="6" s="1"/>
  <c r="L818" i="6" a="1"/>
  <c r="L818" i="6" s="1"/>
  <c r="L819" i="6" a="1"/>
  <c r="L819" i="6" s="1"/>
  <c r="L820" i="6" a="1"/>
  <c r="L820" i="6" s="1"/>
  <c r="L821" i="6" a="1"/>
  <c r="L821" i="6" s="1"/>
  <c r="L822" i="6" a="1"/>
  <c r="L822" i="6" s="1"/>
  <c r="L823" i="6" a="1"/>
  <c r="L823" i="6" s="1"/>
  <c r="L824" i="6" a="1"/>
  <c r="L824" i="6" s="1"/>
  <c r="L825" i="6" a="1"/>
  <c r="L825" i="6" s="1"/>
  <c r="L826" i="6" a="1"/>
  <c r="L826" i="6" s="1"/>
  <c r="L827" i="6" a="1"/>
  <c r="L827" i="6" s="1"/>
  <c r="L828" i="6" a="1"/>
  <c r="L828" i="6" s="1"/>
  <c r="L829" i="6" a="1"/>
  <c r="L829" i="6" s="1"/>
  <c r="L830" i="6" a="1"/>
  <c r="L830" i="6" s="1"/>
  <c r="L831" i="6" a="1"/>
  <c r="L831" i="6" s="1"/>
  <c r="L832" i="6" a="1"/>
  <c r="L832" i="6" s="1"/>
  <c r="L833" i="6" a="1"/>
  <c r="L833" i="6" s="1"/>
  <c r="L834" i="6" a="1"/>
  <c r="L834" i="6" s="1"/>
  <c r="L835" i="6" a="1"/>
  <c r="L835" i="6" s="1"/>
  <c r="L836" i="6" a="1"/>
  <c r="L836" i="6" s="1"/>
  <c r="L837" i="6" a="1"/>
  <c r="L837" i="6" s="1"/>
  <c r="L838" i="6" a="1"/>
  <c r="L838" i="6" s="1"/>
  <c r="L839" i="6" a="1"/>
  <c r="L839" i="6" s="1"/>
  <c r="L840" i="6" a="1"/>
  <c r="L840" i="6" s="1"/>
  <c r="L841" i="6" a="1"/>
  <c r="L841" i="6" s="1"/>
  <c r="L842" i="6" a="1"/>
  <c r="L842" i="6" s="1"/>
  <c r="L843" i="6" a="1"/>
  <c r="L843" i="6" s="1"/>
  <c r="L844" i="6" a="1"/>
  <c r="L844" i="6" s="1"/>
  <c r="L845" i="6" a="1"/>
  <c r="L845" i="6" s="1"/>
  <c r="L846" i="6" a="1"/>
  <c r="L846" i="6" s="1"/>
  <c r="L847" i="6" a="1"/>
  <c r="L847" i="6" s="1"/>
  <c r="L848" i="6" a="1"/>
  <c r="L848" i="6" s="1"/>
  <c r="L849" i="6" a="1"/>
  <c r="L849" i="6" s="1"/>
  <c r="L850" i="6" a="1"/>
  <c r="L850" i="6" s="1"/>
  <c r="L851" i="6" a="1"/>
  <c r="L851" i="6" s="1"/>
  <c r="L852" i="6" a="1"/>
  <c r="L852" i="6" s="1"/>
  <c r="L853" i="6" a="1"/>
  <c r="L853" i="6" s="1"/>
  <c r="L854" i="6" a="1"/>
  <c r="L854" i="6" s="1"/>
  <c r="L855" i="6" a="1"/>
  <c r="L855" i="6" s="1"/>
  <c r="L856" i="6" a="1"/>
  <c r="L856" i="6" s="1"/>
  <c r="L857" i="6" a="1"/>
  <c r="L857" i="6" s="1"/>
  <c r="L858" i="6" a="1"/>
  <c r="L858" i="6" s="1"/>
  <c r="L859" i="6" a="1"/>
  <c r="L859" i="6" s="1"/>
  <c r="L860" i="6" a="1"/>
  <c r="L860" i="6" s="1"/>
  <c r="L861" i="6" a="1"/>
  <c r="L861" i="6" s="1"/>
  <c r="L862" i="6" a="1"/>
  <c r="L862" i="6" s="1"/>
  <c r="L863" i="6" a="1"/>
  <c r="L863" i="6" s="1"/>
  <c r="L864" i="6" a="1"/>
  <c r="L864" i="6" s="1"/>
  <c r="L865" i="6" a="1"/>
  <c r="L865" i="6" s="1"/>
  <c r="L866" i="6" a="1"/>
  <c r="L866" i="6" s="1"/>
  <c r="L867" i="6" a="1"/>
  <c r="L867" i="6" s="1"/>
  <c r="L868" i="6" a="1"/>
  <c r="L868" i="6" s="1"/>
  <c r="L869" i="6" a="1"/>
  <c r="L869" i="6" s="1"/>
  <c r="L870" i="6" a="1"/>
  <c r="L870" i="6" s="1"/>
  <c r="L871" i="6" a="1"/>
  <c r="L871" i="6" s="1"/>
  <c r="L872" i="6" a="1"/>
  <c r="L872" i="6" s="1"/>
  <c r="L873" i="6" a="1"/>
  <c r="L873" i="6" s="1"/>
  <c r="L874" i="6" a="1"/>
  <c r="L874" i="6" s="1"/>
  <c r="L875" i="6" a="1"/>
  <c r="L875" i="6" s="1"/>
  <c r="L876" i="6" a="1"/>
  <c r="L876" i="6" s="1"/>
  <c r="L877" i="6" a="1"/>
  <c r="L877" i="6" s="1"/>
  <c r="L878" i="6" a="1"/>
  <c r="L878" i="6" s="1"/>
  <c r="L879" i="6" a="1"/>
  <c r="L879" i="6" s="1"/>
  <c r="L880" i="6" a="1"/>
  <c r="L880" i="6" s="1"/>
  <c r="L881" i="6" a="1"/>
  <c r="L881" i="6" s="1"/>
  <c r="L882" i="6" a="1"/>
  <c r="L882" i="6" s="1"/>
  <c r="L883" i="6" a="1"/>
  <c r="L883" i="6" s="1"/>
  <c r="L884" i="6" a="1"/>
  <c r="L884" i="6" s="1"/>
  <c r="L885" i="6" a="1"/>
  <c r="L885" i="6" s="1"/>
  <c r="L886" i="6" a="1"/>
  <c r="L886" i="6" s="1"/>
  <c r="L887" i="6" a="1"/>
  <c r="L887" i="6" s="1"/>
  <c r="L888" i="6" a="1"/>
  <c r="L888" i="6" s="1"/>
  <c r="L889" i="6" a="1"/>
  <c r="L889" i="6" s="1"/>
  <c r="L890" i="6" a="1"/>
  <c r="L890" i="6" s="1"/>
  <c r="L891" i="6" a="1"/>
  <c r="L891" i="6" s="1"/>
  <c r="L892" i="6" a="1"/>
  <c r="L892" i="6" s="1"/>
  <c r="L893" i="6" a="1"/>
  <c r="L893" i="6" s="1"/>
  <c r="L894" i="6" a="1"/>
  <c r="L894" i="6" s="1"/>
  <c r="L895" i="6" a="1"/>
  <c r="L895" i="6" s="1"/>
  <c r="L896" i="6" a="1"/>
  <c r="L896" i="6" s="1"/>
  <c r="L897" i="6" a="1"/>
  <c r="L897" i="6" s="1"/>
  <c r="L898" i="6" a="1"/>
  <c r="L898" i="6" s="1"/>
  <c r="L899" i="6" a="1"/>
  <c r="L899" i="6" s="1"/>
  <c r="L900" i="6" a="1"/>
  <c r="L900" i="6" s="1"/>
  <c r="L901" i="6" a="1"/>
  <c r="L901" i="6" s="1"/>
  <c r="L902" i="6" a="1"/>
  <c r="L902" i="6" s="1"/>
  <c r="L903" i="6" a="1"/>
  <c r="L903" i="6" s="1"/>
  <c r="L904" i="6" a="1"/>
  <c r="L904" i="6" s="1"/>
  <c r="L905" i="6" a="1"/>
  <c r="L905" i="6" s="1"/>
  <c r="L906" i="6" a="1"/>
  <c r="L906" i="6" s="1"/>
  <c r="L907" i="6" a="1"/>
  <c r="L907" i="6" s="1"/>
  <c r="L908" i="6" a="1"/>
  <c r="L908" i="6" s="1"/>
  <c r="L909" i="6" a="1"/>
  <c r="L909" i="6" s="1"/>
  <c r="L910" i="6" a="1"/>
  <c r="L910" i="6" s="1"/>
  <c r="L911" i="6" a="1"/>
  <c r="L911" i="6" s="1"/>
  <c r="L912" i="6" a="1"/>
  <c r="L912" i="6" s="1"/>
  <c r="L913" i="6" a="1"/>
  <c r="L913" i="6" s="1"/>
  <c r="L914" i="6" a="1"/>
  <c r="L914" i="6" s="1"/>
  <c r="L915" i="6" a="1"/>
  <c r="L915" i="6" s="1"/>
  <c r="L916" i="6" a="1"/>
  <c r="L916" i="6" s="1"/>
  <c r="L917" i="6" a="1"/>
  <c r="L917" i="6" s="1"/>
  <c r="L918" i="6" a="1"/>
  <c r="L918" i="6" s="1"/>
  <c r="L919" i="6" a="1"/>
  <c r="L919" i="6" s="1"/>
  <c r="L920" i="6" a="1"/>
  <c r="L920" i="6" s="1"/>
  <c r="L921" i="6" a="1"/>
  <c r="L921" i="6" s="1"/>
  <c r="L922" i="6" a="1"/>
  <c r="L922" i="6" s="1"/>
  <c r="L923" i="6" a="1"/>
  <c r="L923" i="6" s="1"/>
  <c r="L924" i="6" a="1"/>
  <c r="L924" i="6" s="1"/>
  <c r="L925" i="6" a="1"/>
  <c r="L925" i="6" s="1"/>
  <c r="L926" i="6" a="1"/>
  <c r="L926" i="6" s="1"/>
  <c r="L927" i="6" a="1"/>
  <c r="L927" i="6" s="1"/>
  <c r="L928" i="6" a="1"/>
  <c r="L928" i="6" s="1"/>
  <c r="L929" i="6" a="1"/>
  <c r="L929" i="6" s="1"/>
  <c r="L930" i="6" a="1"/>
  <c r="L930" i="6" s="1"/>
  <c r="L931" i="6" a="1"/>
  <c r="L931" i="6" s="1"/>
  <c r="L932" i="6" a="1"/>
  <c r="L932" i="6" s="1"/>
  <c r="L933" i="6" a="1"/>
  <c r="L933" i="6" s="1"/>
  <c r="L934" i="6" a="1"/>
  <c r="L934" i="6" s="1"/>
  <c r="L935" i="6" a="1"/>
  <c r="L935" i="6" s="1"/>
  <c r="L936" i="6" a="1"/>
  <c r="L936" i="6" s="1"/>
  <c r="L937" i="6" a="1"/>
  <c r="L937" i="6" s="1"/>
  <c r="L938" i="6" a="1"/>
  <c r="L938" i="6" s="1"/>
  <c r="L939" i="6" a="1"/>
  <c r="L939" i="6" s="1"/>
  <c r="L940" i="6" a="1"/>
  <c r="L940" i="6" s="1"/>
  <c r="L941" i="6" a="1"/>
  <c r="L941" i="6" s="1"/>
  <c r="L942" i="6" a="1"/>
  <c r="L942" i="6" s="1"/>
  <c r="L943" i="6" a="1"/>
  <c r="L943" i="6" s="1"/>
  <c r="L944" i="6" a="1"/>
  <c r="L944" i="6" s="1"/>
  <c r="L945" i="6" a="1"/>
  <c r="L945" i="6" s="1"/>
  <c r="L946" i="6" a="1"/>
  <c r="L946" i="6" s="1"/>
  <c r="L947" i="6" a="1"/>
  <c r="L947" i="6" s="1"/>
  <c r="L948" i="6" a="1"/>
  <c r="L948" i="6" s="1"/>
  <c r="L949" i="6" a="1"/>
  <c r="L949" i="6" s="1"/>
  <c r="L950" i="6" a="1"/>
  <c r="L950" i="6" s="1"/>
  <c r="L951" i="6" a="1"/>
  <c r="L951" i="6" s="1"/>
  <c r="L952" i="6" a="1"/>
  <c r="L952" i="6" s="1"/>
  <c r="L953" i="6" a="1"/>
  <c r="L953" i="6" s="1"/>
  <c r="L954" i="6" a="1"/>
  <c r="L954" i="6" s="1"/>
  <c r="L955" i="6" a="1"/>
  <c r="L955" i="6" s="1"/>
  <c r="L956" i="6" a="1"/>
  <c r="L956" i="6" s="1"/>
  <c r="L957" i="6" a="1"/>
  <c r="L957" i="6" s="1"/>
  <c r="L958" i="6" a="1"/>
  <c r="L958" i="6" s="1"/>
  <c r="L959" i="6" a="1"/>
  <c r="L959" i="6" s="1"/>
  <c r="L960" i="6" a="1"/>
  <c r="L960" i="6" s="1"/>
  <c r="L961" i="6" a="1"/>
  <c r="L961" i="6" s="1"/>
  <c r="L962" i="6" a="1"/>
  <c r="L962" i="6" s="1"/>
  <c r="L963" i="6" a="1"/>
  <c r="L963" i="6" s="1"/>
  <c r="L964" i="6" a="1"/>
  <c r="L964" i="6" s="1"/>
  <c r="L965" i="6" a="1"/>
  <c r="L965" i="6" s="1"/>
  <c r="L966" i="6" a="1"/>
  <c r="L966" i="6" s="1"/>
  <c r="L967" i="6" a="1"/>
  <c r="L967" i="6" s="1"/>
  <c r="L968" i="6" a="1"/>
  <c r="L968" i="6" s="1"/>
  <c r="L969" i="6" a="1"/>
  <c r="L969" i="6" s="1"/>
  <c r="L970" i="6" a="1"/>
  <c r="L970" i="6" s="1"/>
  <c r="L971" i="6" a="1"/>
  <c r="L971" i="6" s="1"/>
  <c r="L972" i="6" a="1"/>
  <c r="L972" i="6" s="1"/>
  <c r="L973" i="6" a="1"/>
  <c r="L973" i="6" s="1"/>
  <c r="L974" i="6" a="1"/>
  <c r="L974" i="6" s="1"/>
  <c r="L975" i="6" a="1"/>
  <c r="L975" i="6" s="1"/>
  <c r="L976" i="6" a="1"/>
  <c r="L976" i="6" s="1"/>
  <c r="L977" i="6" a="1"/>
  <c r="L977" i="6" s="1"/>
  <c r="L978" i="6" a="1"/>
  <c r="L978" i="6" s="1"/>
  <c r="L979" i="6" a="1"/>
  <c r="L979" i="6" s="1"/>
  <c r="L980" i="6" a="1"/>
  <c r="L980" i="6" s="1"/>
  <c r="L981" i="6" a="1"/>
  <c r="L981" i="6" s="1"/>
  <c r="L982" i="6" a="1"/>
  <c r="L982" i="6" s="1"/>
  <c r="L983" i="6" a="1"/>
  <c r="L983" i="6" s="1"/>
  <c r="L984" i="6" a="1"/>
  <c r="L984" i="6" s="1"/>
  <c r="L985" i="6" a="1"/>
  <c r="L985" i="6" s="1"/>
  <c r="L986" i="6" a="1"/>
  <c r="L986" i="6" s="1"/>
  <c r="L987" i="6" a="1"/>
  <c r="L987" i="6" s="1"/>
  <c r="L988" i="6" a="1"/>
  <c r="L988" i="6" s="1"/>
  <c r="L989" i="6" a="1"/>
  <c r="L989" i="6" s="1"/>
  <c r="L990" i="6" a="1"/>
  <c r="L990" i="6" s="1"/>
  <c r="L991" i="6" a="1"/>
  <c r="L991" i="6" s="1"/>
  <c r="L992" i="6" a="1"/>
  <c r="L992" i="6" s="1"/>
  <c r="L993" i="6" a="1"/>
  <c r="L993" i="6" s="1"/>
  <c r="L994" i="6" a="1"/>
  <c r="L994" i="6" s="1"/>
  <c r="L995" i="6" a="1"/>
  <c r="L995" i="6" s="1"/>
  <c r="L996" i="6" a="1"/>
  <c r="L996" i="6" s="1"/>
  <c r="L997" i="6" a="1"/>
  <c r="L997" i="6" s="1"/>
  <c r="L998" i="6" a="1"/>
  <c r="L998" i="6" s="1"/>
  <c r="L999" i="6" a="1"/>
  <c r="L999" i="6" s="1"/>
  <c r="L1000" i="6" a="1"/>
  <c r="L1000" i="6" s="1"/>
  <c r="L1001" i="6" a="1"/>
  <c r="L1001" i="6" s="1"/>
  <c r="L1002" i="6" a="1"/>
  <c r="L1002" i="6" s="1"/>
  <c r="L3" i="6" a="1"/>
  <c r="L3" i="6" s="1"/>
  <c r="C2" i="14" a="1"/>
  <c r="C2" i="14" s="1"/>
  <c r="E2" i="14" s="1" a="1"/>
  <c r="E2" i="14" s="1"/>
  <c r="B2" i="14"/>
  <c r="G2" i="14" l="1" a="1"/>
  <c r="G2" i="14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B9" i="4"/>
  <c r="F972" i="6" l="1" a="1"/>
  <c r="F972" i="6" s="1"/>
  <c r="F632" i="6" a="1"/>
  <c r="F632" i="6" s="1"/>
  <c r="F951" i="6" a="1"/>
  <c r="F951" i="6" s="1"/>
  <c r="F691" i="6" a="1"/>
  <c r="F691" i="6" s="1"/>
  <c r="F411" i="6" a="1"/>
  <c r="F411" i="6" s="1"/>
  <c r="F870" i="6" a="1"/>
  <c r="F870" i="6" s="1"/>
  <c r="F570" i="6" a="1"/>
  <c r="F570" i="6" s="1"/>
  <c r="F310" i="6" a="1"/>
  <c r="F310" i="6" s="1"/>
  <c r="F829" i="6" a="1"/>
  <c r="F829" i="6" s="1"/>
  <c r="F469" i="6" a="1"/>
  <c r="F469" i="6" s="1"/>
  <c r="F69" i="6" a="1"/>
  <c r="F69" i="6" s="1"/>
  <c r="F848" i="6" a="1"/>
  <c r="F848" i="6" s="1"/>
  <c r="F967" i="6" a="1"/>
  <c r="F967" i="6" s="1"/>
  <c r="F961" i="6" a="1"/>
  <c r="F961" i="6" s="1"/>
  <c r="F841" i="6" a="1"/>
  <c r="F841" i="6" s="1"/>
  <c r="F681" i="6" a="1"/>
  <c r="F681" i="6" s="1"/>
  <c r="F541" i="6" a="1"/>
  <c r="F541" i="6" s="1"/>
  <c r="F401" i="6" a="1"/>
  <c r="F401" i="6" s="1"/>
  <c r="F281" i="6" a="1"/>
  <c r="F281" i="6" s="1"/>
  <c r="F141" i="6" a="1"/>
  <c r="F141" i="6" s="1"/>
  <c r="F900" i="6" a="1"/>
  <c r="F900" i="6" s="1"/>
  <c r="F760" i="6" a="1"/>
  <c r="F760" i="6" s="1"/>
  <c r="F620" i="6" a="1"/>
  <c r="F620" i="6" s="1"/>
  <c r="F480" i="6" a="1"/>
  <c r="F480" i="6" s="1"/>
  <c r="F380" i="6" a="1"/>
  <c r="F380" i="6" s="1"/>
  <c r="F260" i="6" a="1"/>
  <c r="F260" i="6" s="1"/>
  <c r="F120" i="6" a="1"/>
  <c r="F120" i="6" s="1"/>
  <c r="F999" i="6" a="1"/>
  <c r="F999" i="6" s="1"/>
  <c r="F979" i="6" a="1"/>
  <c r="F979" i="6" s="1"/>
  <c r="F959" i="6" a="1"/>
  <c r="F959" i="6" s="1"/>
  <c r="F939" i="6" a="1"/>
  <c r="F939" i="6" s="1"/>
  <c r="F919" i="6" a="1"/>
  <c r="F919" i="6" s="1"/>
  <c r="F899" i="6" a="1"/>
  <c r="F899" i="6" s="1"/>
  <c r="F879" i="6" a="1"/>
  <c r="F879" i="6" s="1"/>
  <c r="F859" i="6" a="1"/>
  <c r="F859" i="6" s="1"/>
  <c r="F839" i="6" a="1"/>
  <c r="F839" i="6" s="1"/>
  <c r="F819" i="6" a="1"/>
  <c r="F819" i="6" s="1"/>
  <c r="F799" i="6" a="1"/>
  <c r="F799" i="6" s="1"/>
  <c r="F779" i="6" a="1"/>
  <c r="F779" i="6" s="1"/>
  <c r="F759" i="6" a="1"/>
  <c r="F759" i="6" s="1"/>
  <c r="F739" i="6" a="1"/>
  <c r="F739" i="6" s="1"/>
  <c r="F719" i="6" a="1"/>
  <c r="F719" i="6" s="1"/>
  <c r="F699" i="6" a="1"/>
  <c r="F699" i="6" s="1"/>
  <c r="F679" i="6" a="1"/>
  <c r="F679" i="6" s="1"/>
  <c r="F659" i="6" a="1"/>
  <c r="F659" i="6" s="1"/>
  <c r="F639" i="6" a="1"/>
  <c r="F639" i="6" s="1"/>
  <c r="F619" i="6" a="1"/>
  <c r="F619" i="6" s="1"/>
  <c r="F599" i="6" a="1"/>
  <c r="F599" i="6" s="1"/>
  <c r="F579" i="6" a="1"/>
  <c r="F579" i="6" s="1"/>
  <c r="F559" i="6" a="1"/>
  <c r="F559" i="6" s="1"/>
  <c r="F539" i="6" a="1"/>
  <c r="F539" i="6" s="1"/>
  <c r="F519" i="6" a="1"/>
  <c r="F519" i="6" s="1"/>
  <c r="F499" i="6" a="1"/>
  <c r="F499" i="6" s="1"/>
  <c r="F479" i="6" a="1"/>
  <c r="F479" i="6" s="1"/>
  <c r="F459" i="6" a="1"/>
  <c r="F459" i="6" s="1"/>
  <c r="F439" i="6" a="1"/>
  <c r="F439" i="6" s="1"/>
  <c r="F419" i="6" a="1"/>
  <c r="F419" i="6" s="1"/>
  <c r="F399" i="6" a="1"/>
  <c r="F399" i="6" s="1"/>
  <c r="F379" i="6" a="1"/>
  <c r="F379" i="6" s="1"/>
  <c r="F359" i="6" a="1"/>
  <c r="F359" i="6" s="1"/>
  <c r="F339" i="6" a="1"/>
  <c r="F339" i="6" s="1"/>
  <c r="F319" i="6" a="1"/>
  <c r="F319" i="6" s="1"/>
  <c r="F299" i="6" a="1"/>
  <c r="F299" i="6" s="1"/>
  <c r="F279" i="6" a="1"/>
  <c r="F279" i="6" s="1"/>
  <c r="F259" i="6" a="1"/>
  <c r="F259" i="6" s="1"/>
  <c r="F239" i="6" a="1"/>
  <c r="F239" i="6" s="1"/>
  <c r="F219" i="6" a="1"/>
  <c r="F219" i="6" s="1"/>
  <c r="F199" i="6" a="1"/>
  <c r="F199" i="6" s="1"/>
  <c r="F179" i="6" a="1"/>
  <c r="F179" i="6" s="1"/>
  <c r="F159" i="6" a="1"/>
  <c r="F159" i="6" s="1"/>
  <c r="F139" i="6" a="1"/>
  <c r="F139" i="6" s="1"/>
  <c r="F119" i="6" a="1"/>
  <c r="F119" i="6" s="1"/>
  <c r="F99" i="6" a="1"/>
  <c r="F99" i="6" s="1"/>
  <c r="F79" i="6" a="1"/>
  <c r="F79" i="6" s="1"/>
  <c r="F59" i="6" a="1"/>
  <c r="F59" i="6" s="1"/>
  <c r="F39" i="6" a="1"/>
  <c r="F39" i="6" s="1"/>
  <c r="F19" i="6" a="1"/>
  <c r="F19" i="6" s="1"/>
  <c r="F752" i="6" a="1"/>
  <c r="F752" i="6" s="1"/>
  <c r="F532" i="6" a="1"/>
  <c r="F532" i="6" s="1"/>
  <c r="F651" i="6" a="1"/>
  <c r="F651" i="6" s="1"/>
  <c r="F371" i="6" a="1"/>
  <c r="F371" i="6" s="1"/>
  <c r="F790" i="6" a="1"/>
  <c r="F790" i="6" s="1"/>
  <c r="F590" i="6" a="1"/>
  <c r="F590" i="6" s="1"/>
  <c r="F370" i="6" a="1"/>
  <c r="F370" i="6" s="1"/>
  <c r="F909" i="6" a="1"/>
  <c r="F909" i="6" s="1"/>
  <c r="F609" i="6" a="1"/>
  <c r="F609" i="6" s="1"/>
  <c r="F389" i="6" a="1"/>
  <c r="F389" i="6" s="1"/>
  <c r="F149" i="6" a="1"/>
  <c r="F149" i="6" s="1"/>
  <c r="F788" i="6" a="1"/>
  <c r="F788" i="6" s="1"/>
  <c r="F847" i="6" a="1"/>
  <c r="F847" i="6" s="1"/>
  <c r="F881" i="6" a="1"/>
  <c r="F881" i="6" s="1"/>
  <c r="F761" i="6" a="1"/>
  <c r="F761" i="6" s="1"/>
  <c r="F621" i="6" a="1"/>
  <c r="F621" i="6" s="1"/>
  <c r="F481" i="6" a="1"/>
  <c r="F481" i="6" s="1"/>
  <c r="F301" i="6" a="1"/>
  <c r="F301" i="6" s="1"/>
  <c r="F181" i="6" a="1"/>
  <c r="F181" i="6" s="1"/>
  <c r="F21" i="6" a="1"/>
  <c r="F21" i="6" s="1"/>
  <c r="F940" i="6" a="1"/>
  <c r="F940" i="6" s="1"/>
  <c r="F780" i="6" a="1"/>
  <c r="F780" i="6" s="1"/>
  <c r="F640" i="6" a="1"/>
  <c r="F640" i="6" s="1"/>
  <c r="F500" i="6" a="1"/>
  <c r="F500" i="6" s="1"/>
  <c r="F360" i="6" a="1"/>
  <c r="F360" i="6" s="1"/>
  <c r="F220" i="6" a="1"/>
  <c r="F220" i="6" s="1"/>
  <c r="F80" i="6" a="1"/>
  <c r="F80" i="6" s="1"/>
  <c r="F958" i="6" a="1"/>
  <c r="F958" i="6" s="1"/>
  <c r="F898" i="6" a="1"/>
  <c r="F898" i="6" s="1"/>
  <c r="F838" i="6" a="1"/>
  <c r="F838" i="6" s="1"/>
  <c r="F758" i="6" a="1"/>
  <c r="F758" i="6" s="1"/>
  <c r="F698" i="6" a="1"/>
  <c r="F698" i="6" s="1"/>
  <c r="F638" i="6" a="1"/>
  <c r="F638" i="6" s="1"/>
  <c r="F578" i="6" a="1"/>
  <c r="F578" i="6" s="1"/>
  <c r="F518" i="6" a="1"/>
  <c r="F518" i="6" s="1"/>
  <c r="F478" i="6" a="1"/>
  <c r="F478" i="6" s="1"/>
  <c r="F418" i="6" a="1"/>
  <c r="F418" i="6" s="1"/>
  <c r="F358" i="6" a="1"/>
  <c r="F358" i="6" s="1"/>
  <c r="F298" i="6" a="1"/>
  <c r="F298" i="6" s="1"/>
  <c r="F238" i="6" a="1"/>
  <c r="F238" i="6" s="1"/>
  <c r="F178" i="6" a="1"/>
  <c r="F178" i="6" s="1"/>
  <c r="F118" i="6" a="1"/>
  <c r="F118" i="6" s="1"/>
  <c r="F58" i="6" a="1"/>
  <c r="F58" i="6" s="1"/>
  <c r="F772" i="6" a="1"/>
  <c r="F772" i="6" s="1"/>
  <c r="F452" i="6" a="1"/>
  <c r="F452" i="6" s="1"/>
  <c r="F811" i="6" a="1"/>
  <c r="F811" i="6" s="1"/>
  <c r="F511" i="6" a="1"/>
  <c r="F511" i="6" s="1"/>
  <c r="F990" i="6" a="1"/>
  <c r="F990" i="6" s="1"/>
  <c r="F710" i="6" a="1"/>
  <c r="F710" i="6" s="1"/>
  <c r="F270" i="6" a="1"/>
  <c r="F270" i="6" s="1"/>
  <c r="F849" i="6" a="1"/>
  <c r="F849" i="6" s="1"/>
  <c r="F589" i="6" a="1"/>
  <c r="F589" i="6" s="1"/>
  <c r="F449" i="6" a="1"/>
  <c r="F449" i="6" s="1"/>
  <c r="F189" i="6" a="1"/>
  <c r="F189" i="6" s="1"/>
  <c r="F768" i="6" a="1"/>
  <c r="F768" i="6" s="1"/>
  <c r="F947" i="6" a="1"/>
  <c r="F947" i="6" s="1"/>
  <c r="F921" i="6" a="1"/>
  <c r="F921" i="6" s="1"/>
  <c r="F821" i="6" a="1"/>
  <c r="F821" i="6" s="1"/>
  <c r="F701" i="6" a="1"/>
  <c r="F701" i="6" s="1"/>
  <c r="F561" i="6" a="1"/>
  <c r="F561" i="6" s="1"/>
  <c r="F461" i="6" a="1"/>
  <c r="F461" i="6" s="1"/>
  <c r="F341" i="6" a="1"/>
  <c r="F341" i="6" s="1"/>
  <c r="F161" i="6" a="1"/>
  <c r="F161" i="6" s="1"/>
  <c r="F41" i="6" a="1"/>
  <c r="F41" i="6" s="1"/>
  <c r="F980" i="6" a="1"/>
  <c r="F980" i="6" s="1"/>
  <c r="F840" i="6" a="1"/>
  <c r="F840" i="6" s="1"/>
  <c r="F720" i="6" a="1"/>
  <c r="F720" i="6" s="1"/>
  <c r="F600" i="6" a="1"/>
  <c r="F600" i="6" s="1"/>
  <c r="F460" i="6" a="1"/>
  <c r="F460" i="6" s="1"/>
  <c r="F320" i="6" a="1"/>
  <c r="F320" i="6" s="1"/>
  <c r="F200" i="6" a="1"/>
  <c r="F200" i="6" s="1"/>
  <c r="F60" i="6" a="1"/>
  <c r="F60" i="6" s="1"/>
  <c r="F938" i="6" a="1"/>
  <c r="F938" i="6" s="1"/>
  <c r="F878" i="6" a="1"/>
  <c r="F878" i="6" s="1"/>
  <c r="F818" i="6" a="1"/>
  <c r="F818" i="6" s="1"/>
  <c r="F778" i="6" a="1"/>
  <c r="F778" i="6" s="1"/>
  <c r="F718" i="6" a="1"/>
  <c r="F718" i="6" s="1"/>
  <c r="F658" i="6" a="1"/>
  <c r="F658" i="6" s="1"/>
  <c r="F618" i="6" a="1"/>
  <c r="F618" i="6" s="1"/>
  <c r="F558" i="6" a="1"/>
  <c r="F558" i="6" s="1"/>
  <c r="F498" i="6" a="1"/>
  <c r="F498" i="6" s="1"/>
  <c r="F438" i="6" a="1"/>
  <c r="F438" i="6" s="1"/>
  <c r="F378" i="6" a="1"/>
  <c r="F378" i="6" s="1"/>
  <c r="F338" i="6" a="1"/>
  <c r="F338" i="6" s="1"/>
  <c r="F278" i="6" a="1"/>
  <c r="F278" i="6" s="1"/>
  <c r="F218" i="6" a="1"/>
  <c r="F218" i="6" s="1"/>
  <c r="F158" i="6" a="1"/>
  <c r="F158" i="6" s="1"/>
  <c r="F98" i="6" a="1"/>
  <c r="F98" i="6" s="1"/>
  <c r="F38" i="6" a="1"/>
  <c r="F38" i="6" s="1"/>
  <c r="F997" i="6" a="1"/>
  <c r="F997" i="6" s="1"/>
  <c r="F977" i="6" a="1"/>
  <c r="F977" i="6" s="1"/>
  <c r="F957" i="6" a="1"/>
  <c r="F957" i="6" s="1"/>
  <c r="F937" i="6" a="1"/>
  <c r="F937" i="6" s="1"/>
  <c r="F917" i="6" a="1"/>
  <c r="F917" i="6" s="1"/>
  <c r="F897" i="6" a="1"/>
  <c r="F897" i="6" s="1"/>
  <c r="F877" i="6" a="1"/>
  <c r="F877" i="6" s="1"/>
  <c r="F857" i="6" a="1"/>
  <c r="F857" i="6" s="1"/>
  <c r="F837" i="6" a="1"/>
  <c r="F837" i="6" s="1"/>
  <c r="F817" i="6" a="1"/>
  <c r="F817" i="6" s="1"/>
  <c r="F797" i="6" a="1"/>
  <c r="F797" i="6" s="1"/>
  <c r="F777" i="6" a="1"/>
  <c r="F777" i="6" s="1"/>
  <c r="F757" i="6" a="1"/>
  <c r="F757" i="6" s="1"/>
  <c r="F737" i="6" a="1"/>
  <c r="F737" i="6" s="1"/>
  <c r="F717" i="6" a="1"/>
  <c r="F717" i="6" s="1"/>
  <c r="F697" i="6" a="1"/>
  <c r="F697" i="6" s="1"/>
  <c r="F677" i="6" a="1"/>
  <c r="F677" i="6" s="1"/>
  <c r="F657" i="6" a="1"/>
  <c r="F657" i="6" s="1"/>
  <c r="F637" i="6" a="1"/>
  <c r="F637" i="6" s="1"/>
  <c r="F617" i="6" a="1"/>
  <c r="F617" i="6" s="1"/>
  <c r="F597" i="6" a="1"/>
  <c r="F597" i="6" s="1"/>
  <c r="F577" i="6" a="1"/>
  <c r="F577" i="6" s="1"/>
  <c r="F557" i="6" a="1"/>
  <c r="F557" i="6" s="1"/>
  <c r="F537" i="6" a="1"/>
  <c r="F537" i="6" s="1"/>
  <c r="F517" i="6" a="1"/>
  <c r="F517" i="6" s="1"/>
  <c r="F497" i="6" a="1"/>
  <c r="F497" i="6" s="1"/>
  <c r="F477" i="6" a="1"/>
  <c r="F477" i="6" s="1"/>
  <c r="F457" i="6" a="1"/>
  <c r="F457" i="6" s="1"/>
  <c r="F437" i="6" a="1"/>
  <c r="F437" i="6" s="1"/>
  <c r="F417" i="6" a="1"/>
  <c r="F417" i="6" s="1"/>
  <c r="F397" i="6" a="1"/>
  <c r="F397" i="6" s="1"/>
  <c r="F377" i="6" a="1"/>
  <c r="F377" i="6" s="1"/>
  <c r="F357" i="6" a="1"/>
  <c r="F357" i="6" s="1"/>
  <c r="F337" i="6" a="1"/>
  <c r="F337" i="6" s="1"/>
  <c r="F317" i="6" a="1"/>
  <c r="F317" i="6" s="1"/>
  <c r="F297" i="6" a="1"/>
  <c r="F297" i="6" s="1"/>
  <c r="F277" i="6" a="1"/>
  <c r="F277" i="6" s="1"/>
  <c r="F257" i="6" a="1"/>
  <c r="F257" i="6" s="1"/>
  <c r="F237" i="6" a="1"/>
  <c r="F237" i="6" s="1"/>
  <c r="F217" i="6" a="1"/>
  <c r="F217" i="6" s="1"/>
  <c r="F197" i="6" a="1"/>
  <c r="F197" i="6" s="1"/>
  <c r="F177" i="6" a="1"/>
  <c r="F177" i="6" s="1"/>
  <c r="F157" i="6" a="1"/>
  <c r="F157" i="6" s="1"/>
  <c r="F137" i="6" a="1"/>
  <c r="F137" i="6" s="1"/>
  <c r="F117" i="6" a="1"/>
  <c r="F117" i="6" s="1"/>
  <c r="F97" i="6" a="1"/>
  <c r="F97" i="6" s="1"/>
  <c r="F77" i="6" a="1"/>
  <c r="F77" i="6" s="1"/>
  <c r="F57" i="6" a="1"/>
  <c r="F57" i="6" s="1"/>
  <c r="F37" i="6" a="1"/>
  <c r="F37" i="6" s="1"/>
  <c r="F17" i="6" a="1"/>
  <c r="F17" i="6" s="1"/>
  <c r="F912" i="6" a="1"/>
  <c r="F912" i="6" s="1"/>
  <c r="F432" i="6" a="1"/>
  <c r="F432" i="6" s="1"/>
  <c r="F751" i="6" a="1"/>
  <c r="F751" i="6" s="1"/>
  <c r="F391" i="6" a="1"/>
  <c r="F391" i="6" s="1"/>
  <c r="F890" i="6" a="1"/>
  <c r="F890" i="6" s="1"/>
  <c r="F630" i="6" a="1"/>
  <c r="F630" i="6" s="1"/>
  <c r="F330" i="6" a="1"/>
  <c r="F330" i="6" s="1"/>
  <c r="F929" i="6" a="1"/>
  <c r="F929" i="6" s="1"/>
  <c r="F669" i="6" a="1"/>
  <c r="F669" i="6" s="1"/>
  <c r="F509" i="6" a="1"/>
  <c r="F509" i="6" s="1"/>
  <c r="F329" i="6" a="1"/>
  <c r="F329" i="6" s="1"/>
  <c r="F968" i="6" a="1"/>
  <c r="F968" i="6" s="1"/>
  <c r="F688" i="6" a="1"/>
  <c r="F688" i="6" s="1"/>
  <c r="F1001" i="6" a="1"/>
  <c r="F1001" i="6" s="1"/>
  <c r="F861" i="6" a="1"/>
  <c r="F861" i="6" s="1"/>
  <c r="F721" i="6" a="1"/>
  <c r="F721" i="6" s="1"/>
  <c r="F581" i="6" a="1"/>
  <c r="F581" i="6" s="1"/>
  <c r="F441" i="6" a="1"/>
  <c r="F441" i="6" s="1"/>
  <c r="F321" i="6" a="1"/>
  <c r="F321" i="6" s="1"/>
  <c r="F201" i="6" a="1"/>
  <c r="F201" i="6" s="1"/>
  <c r="F81" i="6" a="1"/>
  <c r="F81" i="6" s="1"/>
  <c r="F920" i="6" a="1"/>
  <c r="F920" i="6" s="1"/>
  <c r="F800" i="6" a="1"/>
  <c r="F800" i="6" s="1"/>
  <c r="F660" i="6" a="1"/>
  <c r="F660" i="6" s="1"/>
  <c r="F540" i="6" a="1"/>
  <c r="F540" i="6" s="1"/>
  <c r="F400" i="6" a="1"/>
  <c r="F400" i="6" s="1"/>
  <c r="F280" i="6" a="1"/>
  <c r="F280" i="6" s="1"/>
  <c r="F140" i="6" a="1"/>
  <c r="F140" i="6" s="1"/>
  <c r="F998" i="6" a="1"/>
  <c r="F998" i="6" s="1"/>
  <c r="F918" i="6" a="1"/>
  <c r="F918" i="6" s="1"/>
  <c r="F858" i="6" a="1"/>
  <c r="F858" i="6" s="1"/>
  <c r="F798" i="6" a="1"/>
  <c r="F798" i="6" s="1"/>
  <c r="F738" i="6" a="1"/>
  <c r="F738" i="6" s="1"/>
  <c r="F678" i="6" a="1"/>
  <c r="F678" i="6" s="1"/>
  <c r="F598" i="6" a="1"/>
  <c r="F598" i="6" s="1"/>
  <c r="F538" i="6" a="1"/>
  <c r="F538" i="6" s="1"/>
  <c r="F458" i="6" a="1"/>
  <c r="F458" i="6" s="1"/>
  <c r="F398" i="6" a="1"/>
  <c r="F398" i="6" s="1"/>
  <c r="F318" i="6" a="1"/>
  <c r="F318" i="6" s="1"/>
  <c r="F258" i="6" a="1"/>
  <c r="F258" i="6" s="1"/>
  <c r="F198" i="6" a="1"/>
  <c r="F198" i="6" s="1"/>
  <c r="F138" i="6" a="1"/>
  <c r="F138" i="6" s="1"/>
  <c r="F78" i="6" a="1"/>
  <c r="F78" i="6" s="1"/>
  <c r="F18" i="6" a="1"/>
  <c r="F18" i="6" s="1"/>
  <c r="F996" i="6" a="1"/>
  <c r="F996" i="6" s="1"/>
  <c r="F976" i="6" a="1"/>
  <c r="F976" i="6" s="1"/>
  <c r="F956" i="6" a="1"/>
  <c r="F956" i="6" s="1"/>
  <c r="F936" i="6" a="1"/>
  <c r="F936" i="6" s="1"/>
  <c r="F916" i="6" a="1"/>
  <c r="F916" i="6" s="1"/>
  <c r="F896" i="6" a="1"/>
  <c r="F896" i="6" s="1"/>
  <c r="F876" i="6" a="1"/>
  <c r="F876" i="6" s="1"/>
  <c r="F856" i="6" a="1"/>
  <c r="F856" i="6" s="1"/>
  <c r="F836" i="6" a="1"/>
  <c r="F836" i="6" s="1"/>
  <c r="F816" i="6" a="1"/>
  <c r="F816" i="6" s="1"/>
  <c r="F796" i="6" a="1"/>
  <c r="F796" i="6" s="1"/>
  <c r="F776" i="6" a="1"/>
  <c r="F776" i="6" s="1"/>
  <c r="F756" i="6" a="1"/>
  <c r="F756" i="6" s="1"/>
  <c r="F736" i="6" a="1"/>
  <c r="F736" i="6" s="1"/>
  <c r="F716" i="6" a="1"/>
  <c r="F716" i="6" s="1"/>
  <c r="F696" i="6" a="1"/>
  <c r="F696" i="6" s="1"/>
  <c r="F676" i="6" a="1"/>
  <c r="F676" i="6" s="1"/>
  <c r="F656" i="6" a="1"/>
  <c r="F656" i="6" s="1"/>
  <c r="F636" i="6" a="1"/>
  <c r="F636" i="6" s="1"/>
  <c r="F616" i="6" a="1"/>
  <c r="F616" i="6" s="1"/>
  <c r="F596" i="6" a="1"/>
  <c r="F596" i="6" s="1"/>
  <c r="F576" i="6" a="1"/>
  <c r="F576" i="6" s="1"/>
  <c r="F556" i="6" a="1"/>
  <c r="F556" i="6" s="1"/>
  <c r="F536" i="6" a="1"/>
  <c r="F536" i="6" s="1"/>
  <c r="F516" i="6" a="1"/>
  <c r="F516" i="6" s="1"/>
  <c r="F496" i="6" a="1"/>
  <c r="F496" i="6" s="1"/>
  <c r="F476" i="6" a="1"/>
  <c r="F476" i="6" s="1"/>
  <c r="F456" i="6" a="1"/>
  <c r="F456" i="6" s="1"/>
  <c r="F436" i="6" a="1"/>
  <c r="F436" i="6" s="1"/>
  <c r="F416" i="6" a="1"/>
  <c r="F416" i="6" s="1"/>
  <c r="F396" i="6" a="1"/>
  <c r="F396" i="6" s="1"/>
  <c r="F376" i="6" a="1"/>
  <c r="F376" i="6" s="1"/>
  <c r="F356" i="6" a="1"/>
  <c r="F356" i="6" s="1"/>
  <c r="F336" i="6" a="1"/>
  <c r="F336" i="6" s="1"/>
  <c r="F316" i="6" a="1"/>
  <c r="F316" i="6" s="1"/>
  <c r="F296" i="6" a="1"/>
  <c r="F296" i="6" s="1"/>
  <c r="F276" i="6" a="1"/>
  <c r="F276" i="6" s="1"/>
  <c r="F256" i="6" a="1"/>
  <c r="F256" i="6" s="1"/>
  <c r="F236" i="6" a="1"/>
  <c r="F236" i="6" s="1"/>
  <c r="F216" i="6" a="1"/>
  <c r="F216" i="6" s="1"/>
  <c r="F196" i="6" a="1"/>
  <c r="F196" i="6" s="1"/>
  <c r="F176" i="6" a="1"/>
  <c r="F176" i="6" s="1"/>
  <c r="F156" i="6" a="1"/>
  <c r="F156" i="6" s="1"/>
  <c r="F136" i="6" a="1"/>
  <c r="F136" i="6" s="1"/>
  <c r="F116" i="6" a="1"/>
  <c r="F116" i="6" s="1"/>
  <c r="F96" i="6" a="1"/>
  <c r="F96" i="6" s="1"/>
  <c r="F76" i="6" a="1"/>
  <c r="F76" i="6" s="1"/>
  <c r="F56" i="6" a="1"/>
  <c r="F56" i="6" s="1"/>
  <c r="F36" i="6" a="1"/>
  <c r="F36" i="6" s="1"/>
  <c r="F16" i="6" a="1"/>
  <c r="F16" i="6" s="1"/>
  <c r="F732" i="6" a="1"/>
  <c r="F732" i="6" s="1"/>
  <c r="F552" i="6" a="1"/>
  <c r="F552" i="6" s="1"/>
  <c r="F711" i="6" a="1"/>
  <c r="F711" i="6" s="1"/>
  <c r="F331" i="6" a="1"/>
  <c r="F331" i="6" s="1"/>
  <c r="F830" i="6" a="1"/>
  <c r="F830" i="6" s="1"/>
  <c r="F530" i="6" a="1"/>
  <c r="F530" i="6" s="1"/>
  <c r="F290" i="6" a="1"/>
  <c r="F290" i="6" s="1"/>
  <c r="F869" i="6" a="1"/>
  <c r="F869" i="6" s="1"/>
  <c r="F549" i="6" a="1"/>
  <c r="F549" i="6" s="1"/>
  <c r="F349" i="6" a="1"/>
  <c r="F349" i="6" s="1"/>
  <c r="F289" i="6" a="1"/>
  <c r="F289" i="6" s="1"/>
  <c r="F928" i="6" a="1"/>
  <c r="F928" i="6" s="1"/>
  <c r="F728" i="6" a="1"/>
  <c r="F728" i="6" s="1"/>
  <c r="F941" i="6" a="1"/>
  <c r="F941" i="6" s="1"/>
  <c r="F781" i="6" a="1"/>
  <c r="F781" i="6" s="1"/>
  <c r="F641" i="6" a="1"/>
  <c r="F641" i="6" s="1"/>
  <c r="F501" i="6" a="1"/>
  <c r="F501" i="6" s="1"/>
  <c r="F361" i="6" a="1"/>
  <c r="F361" i="6" s="1"/>
  <c r="F221" i="6" a="1"/>
  <c r="F221" i="6" s="1"/>
  <c r="F61" i="6" a="1"/>
  <c r="F61" i="6" s="1"/>
  <c r="F960" i="6" a="1"/>
  <c r="F960" i="6" s="1"/>
  <c r="F820" i="6" a="1"/>
  <c r="F820" i="6" s="1"/>
  <c r="F680" i="6" a="1"/>
  <c r="F680" i="6" s="1"/>
  <c r="F520" i="6" a="1"/>
  <c r="F520" i="6" s="1"/>
  <c r="F340" i="6" a="1"/>
  <c r="F340" i="6" s="1"/>
  <c r="F180" i="6" a="1"/>
  <c r="F180" i="6" s="1"/>
  <c r="F40" i="6" a="1"/>
  <c r="F40" i="6" s="1"/>
  <c r="F975" i="6" a="1"/>
  <c r="F975" i="6" s="1"/>
  <c r="F915" i="6" a="1"/>
  <c r="F915" i="6" s="1"/>
  <c r="F875" i="6" a="1"/>
  <c r="F875" i="6" s="1"/>
  <c r="F835" i="6" a="1"/>
  <c r="F835" i="6" s="1"/>
  <c r="F755" i="6" a="1"/>
  <c r="F755" i="6" s="1"/>
  <c r="F695" i="6" a="1"/>
  <c r="F695" i="6" s="1"/>
  <c r="F635" i="6" a="1"/>
  <c r="F635" i="6" s="1"/>
  <c r="F575" i="6" a="1"/>
  <c r="F575" i="6" s="1"/>
  <c r="F515" i="6" a="1"/>
  <c r="F515" i="6" s="1"/>
  <c r="F455" i="6" a="1"/>
  <c r="F455" i="6" s="1"/>
  <c r="F395" i="6" a="1"/>
  <c r="F395" i="6" s="1"/>
  <c r="F335" i="6" a="1"/>
  <c r="F335" i="6" s="1"/>
  <c r="F275" i="6" a="1"/>
  <c r="F275" i="6" s="1"/>
  <c r="F195" i="6" a="1"/>
  <c r="F195" i="6" s="1"/>
  <c r="F115" i="6" a="1"/>
  <c r="F115" i="6" s="1"/>
  <c r="F35" i="6" a="1"/>
  <c r="F35" i="6" s="1"/>
  <c r="F932" i="6" a="1"/>
  <c r="F932" i="6" s="1"/>
  <c r="F592" i="6" a="1"/>
  <c r="F592" i="6" s="1"/>
  <c r="F991" i="6" a="1"/>
  <c r="F991" i="6" s="1"/>
  <c r="F771" i="6" a="1"/>
  <c r="F771" i="6" s="1"/>
  <c r="F471" i="6" a="1"/>
  <c r="F471" i="6" s="1"/>
  <c r="F950" i="6" a="1"/>
  <c r="F950" i="6" s="1"/>
  <c r="F670" i="6" a="1"/>
  <c r="F670" i="6" s="1"/>
  <c r="F250" i="6" a="1"/>
  <c r="F250" i="6" s="1"/>
  <c r="F769" i="6" a="1"/>
  <c r="F769" i="6" s="1"/>
  <c r="F489" i="6" a="1"/>
  <c r="F489" i="6" s="1"/>
  <c r="F109" i="6" a="1"/>
  <c r="F109" i="6" s="1"/>
  <c r="F808" i="6" a="1"/>
  <c r="F808" i="6" s="1"/>
  <c r="F887" i="6" a="1"/>
  <c r="F887" i="6" s="1"/>
  <c r="F901" i="6" a="1"/>
  <c r="F901" i="6" s="1"/>
  <c r="F741" i="6" a="1"/>
  <c r="F741" i="6" s="1"/>
  <c r="F601" i="6" a="1"/>
  <c r="F601" i="6" s="1"/>
  <c r="F421" i="6" a="1"/>
  <c r="F421" i="6" s="1"/>
  <c r="F261" i="6" a="1"/>
  <c r="F261" i="6" s="1"/>
  <c r="F121" i="6" a="1"/>
  <c r="F121" i="6" s="1"/>
  <c r="F1000" i="6" a="1"/>
  <c r="F1000" i="6" s="1"/>
  <c r="F860" i="6" a="1"/>
  <c r="F860" i="6" s="1"/>
  <c r="F700" i="6" a="1"/>
  <c r="F700" i="6" s="1"/>
  <c r="F560" i="6" a="1"/>
  <c r="F560" i="6" s="1"/>
  <c r="F420" i="6" a="1"/>
  <c r="F420" i="6" s="1"/>
  <c r="F240" i="6" a="1"/>
  <c r="F240" i="6" s="1"/>
  <c r="F100" i="6" a="1"/>
  <c r="F100" i="6" s="1"/>
  <c r="F995" i="6" a="1"/>
  <c r="F995" i="6" s="1"/>
  <c r="F935" i="6" a="1"/>
  <c r="F935" i="6" s="1"/>
  <c r="F855" i="6" a="1"/>
  <c r="F855" i="6" s="1"/>
  <c r="F795" i="6" a="1"/>
  <c r="F795" i="6" s="1"/>
  <c r="F735" i="6" a="1"/>
  <c r="F735" i="6" s="1"/>
  <c r="F675" i="6" a="1"/>
  <c r="F675" i="6" s="1"/>
  <c r="F615" i="6" a="1"/>
  <c r="F615" i="6" s="1"/>
  <c r="F555" i="6" a="1"/>
  <c r="F555" i="6" s="1"/>
  <c r="F495" i="6" a="1"/>
  <c r="F495" i="6" s="1"/>
  <c r="F435" i="6" a="1"/>
  <c r="F435" i="6" s="1"/>
  <c r="F375" i="6" a="1"/>
  <c r="F375" i="6" s="1"/>
  <c r="F315" i="6" a="1"/>
  <c r="F315" i="6" s="1"/>
  <c r="F255" i="6" a="1"/>
  <c r="F255" i="6" s="1"/>
  <c r="F215" i="6" a="1"/>
  <c r="F215" i="6" s="1"/>
  <c r="F155" i="6" a="1"/>
  <c r="F155" i="6" s="1"/>
  <c r="F95" i="6" a="1"/>
  <c r="F95" i="6" s="1"/>
  <c r="F55" i="6" a="1"/>
  <c r="F55" i="6" s="1"/>
  <c r="F15" i="6" a="1"/>
  <c r="F15" i="6" s="1"/>
  <c r="F994" i="6" a="1"/>
  <c r="F994" i="6" s="1"/>
  <c r="F974" i="6" a="1"/>
  <c r="F974" i="6" s="1"/>
  <c r="F954" i="6" a="1"/>
  <c r="F954" i="6" s="1"/>
  <c r="F934" i="6" a="1"/>
  <c r="F934" i="6" s="1"/>
  <c r="F914" i="6" a="1"/>
  <c r="F914" i="6" s="1"/>
  <c r="F894" i="6" a="1"/>
  <c r="F894" i="6" s="1"/>
  <c r="F874" i="6" a="1"/>
  <c r="F874" i="6" s="1"/>
  <c r="F854" i="6" a="1"/>
  <c r="F854" i="6" s="1"/>
  <c r="F834" i="6" a="1"/>
  <c r="F834" i="6" s="1"/>
  <c r="F814" i="6" a="1"/>
  <c r="F814" i="6" s="1"/>
  <c r="F794" i="6" a="1"/>
  <c r="F794" i="6" s="1"/>
  <c r="F774" i="6" a="1"/>
  <c r="F774" i="6" s="1"/>
  <c r="F754" i="6" a="1"/>
  <c r="F754" i="6" s="1"/>
  <c r="F734" i="6" a="1"/>
  <c r="F734" i="6" s="1"/>
  <c r="F714" i="6" a="1"/>
  <c r="F714" i="6" s="1"/>
  <c r="F694" i="6" a="1"/>
  <c r="F694" i="6" s="1"/>
  <c r="F674" i="6" a="1"/>
  <c r="F674" i="6" s="1"/>
  <c r="F654" i="6" a="1"/>
  <c r="F654" i="6" s="1"/>
  <c r="F634" i="6" a="1"/>
  <c r="F634" i="6" s="1"/>
  <c r="F614" i="6" a="1"/>
  <c r="F614" i="6" s="1"/>
  <c r="F594" i="6" a="1"/>
  <c r="F594" i="6" s="1"/>
  <c r="F574" i="6" a="1"/>
  <c r="F574" i="6" s="1"/>
  <c r="F554" i="6" a="1"/>
  <c r="F554" i="6" s="1"/>
  <c r="F534" i="6" a="1"/>
  <c r="F534" i="6" s="1"/>
  <c r="F514" i="6" a="1"/>
  <c r="F514" i="6" s="1"/>
  <c r="F494" i="6" a="1"/>
  <c r="F494" i="6" s="1"/>
  <c r="F474" i="6" a="1"/>
  <c r="F474" i="6" s="1"/>
  <c r="F454" i="6" a="1"/>
  <c r="F454" i="6" s="1"/>
  <c r="F434" i="6" a="1"/>
  <c r="F434" i="6" s="1"/>
  <c r="F414" i="6" a="1"/>
  <c r="F414" i="6" s="1"/>
  <c r="F394" i="6" a="1"/>
  <c r="F394" i="6" s="1"/>
  <c r="F374" i="6" a="1"/>
  <c r="F374" i="6" s="1"/>
  <c r="F354" i="6" a="1"/>
  <c r="F354" i="6" s="1"/>
  <c r="F334" i="6" a="1"/>
  <c r="F334" i="6" s="1"/>
  <c r="F314" i="6" a="1"/>
  <c r="F314" i="6" s="1"/>
  <c r="F294" i="6" a="1"/>
  <c r="F294" i="6" s="1"/>
  <c r="F274" i="6" a="1"/>
  <c r="F274" i="6" s="1"/>
  <c r="F254" i="6" a="1"/>
  <c r="F254" i="6" s="1"/>
  <c r="F234" i="6" a="1"/>
  <c r="F234" i="6" s="1"/>
  <c r="F214" i="6" a="1"/>
  <c r="F214" i="6" s="1"/>
  <c r="F194" i="6" a="1"/>
  <c r="F194" i="6" s="1"/>
  <c r="F174" i="6" a="1"/>
  <c r="F174" i="6" s="1"/>
  <c r="F154" i="6" a="1"/>
  <c r="F154" i="6" s="1"/>
  <c r="F134" i="6" a="1"/>
  <c r="F134" i="6" s="1"/>
  <c r="F114" i="6" a="1"/>
  <c r="F114" i="6" s="1"/>
  <c r="F94" i="6" a="1"/>
  <c r="F94" i="6" s="1"/>
  <c r="F74" i="6" a="1"/>
  <c r="F74" i="6" s="1"/>
  <c r="F54" i="6" a="1"/>
  <c r="F54" i="6" s="1"/>
  <c r="F34" i="6" a="1"/>
  <c r="F34" i="6" s="1"/>
  <c r="F14" i="6" a="1"/>
  <c r="F14" i="6" s="1"/>
  <c r="F992" i="6" a="1"/>
  <c r="F992" i="6" s="1"/>
  <c r="F672" i="6" a="1"/>
  <c r="F672" i="6" s="1"/>
  <c r="F931" i="6" a="1"/>
  <c r="F931" i="6" s="1"/>
  <c r="F591" i="6" a="1"/>
  <c r="F591" i="6" s="1"/>
  <c r="F291" i="6" a="1"/>
  <c r="F291" i="6" s="1"/>
  <c r="F750" i="6" a="1"/>
  <c r="F750" i="6" s="1"/>
  <c r="F410" i="6" a="1"/>
  <c r="F410" i="6" s="1"/>
  <c r="F969" i="6" a="1"/>
  <c r="F969" i="6" s="1"/>
  <c r="F709" i="6" a="1"/>
  <c r="F709" i="6" s="1"/>
  <c r="F529" i="6" a="1"/>
  <c r="F529" i="6" s="1"/>
  <c r="F309" i="6" a="1"/>
  <c r="F309" i="6" s="1"/>
  <c r="F988" i="6" a="1"/>
  <c r="F988" i="6" s="1"/>
  <c r="F708" i="6" a="1"/>
  <c r="F708" i="6" s="1"/>
  <c r="F981" i="6" a="1"/>
  <c r="F981" i="6" s="1"/>
  <c r="F801" i="6" a="1"/>
  <c r="F801" i="6" s="1"/>
  <c r="F661" i="6" a="1"/>
  <c r="F661" i="6" s="1"/>
  <c r="F521" i="6" a="1"/>
  <c r="F521" i="6" s="1"/>
  <c r="F381" i="6" a="1"/>
  <c r="F381" i="6" s="1"/>
  <c r="F241" i="6" a="1"/>
  <c r="F241" i="6" s="1"/>
  <c r="F101" i="6" a="1"/>
  <c r="F101" i="6" s="1"/>
  <c r="F880" i="6" a="1"/>
  <c r="F880" i="6" s="1"/>
  <c r="F740" i="6" a="1"/>
  <c r="F740" i="6" s="1"/>
  <c r="F580" i="6" a="1"/>
  <c r="F580" i="6" s="1"/>
  <c r="F440" i="6" a="1"/>
  <c r="F440" i="6" s="1"/>
  <c r="F300" i="6" a="1"/>
  <c r="F300" i="6" s="1"/>
  <c r="F160" i="6" a="1"/>
  <c r="F160" i="6" s="1"/>
  <c r="F20" i="6" a="1"/>
  <c r="F20" i="6" s="1"/>
  <c r="F978" i="6" a="1"/>
  <c r="F978" i="6" s="1"/>
  <c r="F955" i="6" a="1"/>
  <c r="F955" i="6" s="1"/>
  <c r="F895" i="6" a="1"/>
  <c r="F895" i="6" s="1"/>
  <c r="F815" i="6" a="1"/>
  <c r="F815" i="6" s="1"/>
  <c r="F775" i="6" a="1"/>
  <c r="F775" i="6" s="1"/>
  <c r="F715" i="6" a="1"/>
  <c r="F715" i="6" s="1"/>
  <c r="F655" i="6" a="1"/>
  <c r="F655" i="6" s="1"/>
  <c r="F595" i="6" a="1"/>
  <c r="F595" i="6" s="1"/>
  <c r="F535" i="6" a="1"/>
  <c r="F535" i="6" s="1"/>
  <c r="F475" i="6" a="1"/>
  <c r="F475" i="6" s="1"/>
  <c r="F415" i="6" a="1"/>
  <c r="F415" i="6" s="1"/>
  <c r="F355" i="6" a="1"/>
  <c r="F355" i="6" s="1"/>
  <c r="F295" i="6" a="1"/>
  <c r="F295" i="6" s="1"/>
  <c r="F235" i="6" a="1"/>
  <c r="F235" i="6" s="1"/>
  <c r="F175" i="6" a="1"/>
  <c r="F175" i="6" s="1"/>
  <c r="F135" i="6" a="1"/>
  <c r="F135" i="6" s="1"/>
  <c r="F75" i="6" a="1"/>
  <c r="F75" i="6" s="1"/>
  <c r="F993" i="6" a="1"/>
  <c r="F993" i="6" s="1"/>
  <c r="F973" i="6" a="1"/>
  <c r="F973" i="6" s="1"/>
  <c r="F953" i="6" a="1"/>
  <c r="F953" i="6" s="1"/>
  <c r="F933" i="6" a="1"/>
  <c r="F933" i="6" s="1"/>
  <c r="F913" i="6" a="1"/>
  <c r="F913" i="6" s="1"/>
  <c r="F893" i="6" a="1"/>
  <c r="F893" i="6" s="1"/>
  <c r="F873" i="6" a="1"/>
  <c r="F873" i="6" s="1"/>
  <c r="F853" i="6" a="1"/>
  <c r="F853" i="6" s="1"/>
  <c r="F833" i="6" a="1"/>
  <c r="F833" i="6" s="1"/>
  <c r="F813" i="6" a="1"/>
  <c r="F813" i="6" s="1"/>
  <c r="F793" i="6" a="1"/>
  <c r="F793" i="6" s="1"/>
  <c r="F773" i="6" a="1"/>
  <c r="F773" i="6" s="1"/>
  <c r="F753" i="6" a="1"/>
  <c r="F753" i="6" s="1"/>
  <c r="F733" i="6" a="1"/>
  <c r="F733" i="6" s="1"/>
  <c r="F713" i="6" a="1"/>
  <c r="F713" i="6" s="1"/>
  <c r="F693" i="6" a="1"/>
  <c r="F693" i="6" s="1"/>
  <c r="F673" i="6" a="1"/>
  <c r="F673" i="6" s="1"/>
  <c r="F653" i="6" a="1"/>
  <c r="F653" i="6" s="1"/>
  <c r="F633" i="6" a="1"/>
  <c r="F633" i="6" s="1"/>
  <c r="F613" i="6" a="1"/>
  <c r="F613" i="6" s="1"/>
  <c r="F593" i="6" a="1"/>
  <c r="F593" i="6" s="1"/>
  <c r="F573" i="6" a="1"/>
  <c r="F573" i="6" s="1"/>
  <c r="F553" i="6" a="1"/>
  <c r="F553" i="6" s="1"/>
  <c r="F533" i="6" a="1"/>
  <c r="F533" i="6" s="1"/>
  <c r="F513" i="6" a="1"/>
  <c r="F513" i="6" s="1"/>
  <c r="F493" i="6" a="1"/>
  <c r="F493" i="6" s="1"/>
  <c r="F473" i="6" a="1"/>
  <c r="F473" i="6" s="1"/>
  <c r="F453" i="6" a="1"/>
  <c r="F453" i="6" s="1"/>
  <c r="F433" i="6" a="1"/>
  <c r="F433" i="6" s="1"/>
  <c r="F413" i="6" a="1"/>
  <c r="F413" i="6" s="1"/>
  <c r="F393" i="6" a="1"/>
  <c r="F393" i="6" s="1"/>
  <c r="F373" i="6" a="1"/>
  <c r="F373" i="6" s="1"/>
  <c r="F353" i="6" a="1"/>
  <c r="F353" i="6" s="1"/>
  <c r="F333" i="6" a="1"/>
  <c r="F333" i="6" s="1"/>
  <c r="F313" i="6" a="1"/>
  <c r="F313" i="6" s="1"/>
  <c r="F293" i="6" a="1"/>
  <c r="F293" i="6" s="1"/>
  <c r="F273" i="6" a="1"/>
  <c r="F273" i="6" s="1"/>
  <c r="F253" i="6" a="1"/>
  <c r="F253" i="6" s="1"/>
  <c r="F233" i="6" a="1"/>
  <c r="F233" i="6" s="1"/>
  <c r="F213" i="6" a="1"/>
  <c r="F213" i="6" s="1"/>
  <c r="F193" i="6" a="1"/>
  <c r="F193" i="6" s="1"/>
  <c r="F173" i="6" a="1"/>
  <c r="F173" i="6" s="1"/>
  <c r="F153" i="6" a="1"/>
  <c r="F153" i="6" s="1"/>
  <c r="F133" i="6" a="1"/>
  <c r="F133" i="6" s="1"/>
  <c r="F113" i="6" a="1"/>
  <c r="F113" i="6" s="1"/>
  <c r="F93" i="6" a="1"/>
  <c r="F93" i="6" s="1"/>
  <c r="F73" i="6" a="1"/>
  <c r="F73" i="6" s="1"/>
  <c r="F53" i="6" a="1"/>
  <c r="F53" i="6" s="1"/>
  <c r="F33" i="6" a="1"/>
  <c r="F33" i="6" s="1"/>
  <c r="F13" i="6" a="1"/>
  <c r="F13" i="6" s="1"/>
  <c r="F712" i="6" a="1"/>
  <c r="F712" i="6" s="1"/>
  <c r="F472" i="6" a="1"/>
  <c r="F472" i="6" s="1"/>
  <c r="F412" i="6" a="1"/>
  <c r="F412" i="6" s="1"/>
  <c r="F392" i="6" a="1"/>
  <c r="F392" i="6" s="1"/>
  <c r="F372" i="6" a="1"/>
  <c r="F372" i="6" s="1"/>
  <c r="F352" i="6" a="1"/>
  <c r="F352" i="6" s="1"/>
  <c r="F332" i="6" a="1"/>
  <c r="F332" i="6" s="1"/>
  <c r="F312" i="6" a="1"/>
  <c r="F312" i="6" s="1"/>
  <c r="F292" i="6" a="1"/>
  <c r="F292" i="6" s="1"/>
  <c r="F272" i="6" a="1"/>
  <c r="F272" i="6" s="1"/>
  <c r="F252" i="6" a="1"/>
  <c r="F252" i="6" s="1"/>
  <c r="F232" i="6" a="1"/>
  <c r="F232" i="6" s="1"/>
  <c r="F212" i="6" a="1"/>
  <c r="F212" i="6" s="1"/>
  <c r="F192" i="6" a="1"/>
  <c r="F192" i="6" s="1"/>
  <c r="F172" i="6" a="1"/>
  <c r="F172" i="6" s="1"/>
  <c r="F152" i="6" a="1"/>
  <c r="F152" i="6" s="1"/>
  <c r="F132" i="6" a="1"/>
  <c r="F132" i="6" s="1"/>
  <c r="F112" i="6" a="1"/>
  <c r="F112" i="6" s="1"/>
  <c r="F92" i="6" a="1"/>
  <c r="F92" i="6" s="1"/>
  <c r="F72" i="6" a="1"/>
  <c r="F72" i="6" s="1"/>
  <c r="F52" i="6" a="1"/>
  <c r="F52" i="6" s="1"/>
  <c r="F32" i="6" a="1"/>
  <c r="F32" i="6" s="1"/>
  <c r="F12" i="6" a="1"/>
  <c r="F12" i="6" s="1"/>
  <c r="F832" i="6" a="1"/>
  <c r="F832" i="6" s="1"/>
  <c r="F831" i="6" a="1"/>
  <c r="F831" i="6" s="1"/>
  <c r="F491" i="6" a="1"/>
  <c r="F491" i="6" s="1"/>
  <c r="F271" i="6" a="1"/>
  <c r="F271" i="6" s="1"/>
  <c r="F251" i="6" a="1"/>
  <c r="F251" i="6" s="1"/>
  <c r="F231" i="6" a="1"/>
  <c r="F231" i="6" s="1"/>
  <c r="F211" i="6" a="1"/>
  <c r="F211" i="6" s="1"/>
  <c r="F191" i="6" a="1"/>
  <c r="F191" i="6" s="1"/>
  <c r="F171" i="6" a="1"/>
  <c r="F171" i="6" s="1"/>
  <c r="F151" i="6" a="1"/>
  <c r="F151" i="6" s="1"/>
  <c r="F131" i="6" a="1"/>
  <c r="F131" i="6" s="1"/>
  <c r="F111" i="6" a="1"/>
  <c r="F111" i="6" s="1"/>
  <c r="F91" i="6" a="1"/>
  <c r="F91" i="6" s="1"/>
  <c r="F71" i="6" a="1"/>
  <c r="F71" i="6" s="1"/>
  <c r="F51" i="6" a="1"/>
  <c r="F51" i="6" s="1"/>
  <c r="F31" i="6" a="1"/>
  <c r="F31" i="6" s="1"/>
  <c r="F11" i="6" a="1"/>
  <c r="F11" i="6" s="1"/>
  <c r="F852" i="6" a="1"/>
  <c r="F852" i="6" s="1"/>
  <c r="F971" i="6" a="1"/>
  <c r="F971" i="6" s="1"/>
  <c r="F571" i="6" a="1"/>
  <c r="F571" i="6" s="1"/>
  <c r="F770" i="6" a="1"/>
  <c r="F770" i="6" s="1"/>
  <c r="F450" i="6" a="1"/>
  <c r="F450" i="6" s="1"/>
  <c r="F230" i="6" a="1"/>
  <c r="F230" i="6" s="1"/>
  <c r="F210" i="6" a="1"/>
  <c r="F210" i="6" s="1"/>
  <c r="F190" i="6" a="1"/>
  <c r="F190" i="6" s="1"/>
  <c r="F170" i="6" a="1"/>
  <c r="F170" i="6" s="1"/>
  <c r="F150" i="6" a="1"/>
  <c r="F150" i="6" s="1"/>
  <c r="F130" i="6" a="1"/>
  <c r="F130" i="6" s="1"/>
  <c r="F110" i="6" a="1"/>
  <c r="F110" i="6" s="1"/>
  <c r="F90" i="6" a="1"/>
  <c r="F90" i="6" s="1"/>
  <c r="F70" i="6" a="1"/>
  <c r="F70" i="6" s="1"/>
  <c r="F50" i="6" a="1"/>
  <c r="F50" i="6" s="1"/>
  <c r="F30" i="6" a="1"/>
  <c r="F30" i="6" s="1"/>
  <c r="F10" i="6" a="1"/>
  <c r="F10" i="6" s="1"/>
  <c r="F612" i="6" a="1"/>
  <c r="F612" i="6" s="1"/>
  <c r="F671" i="6" a="1"/>
  <c r="F671" i="6" s="1"/>
  <c r="F910" i="6" a="1"/>
  <c r="F910" i="6" s="1"/>
  <c r="F470" i="6" a="1"/>
  <c r="F470" i="6" s="1"/>
  <c r="F569" i="6" a="1"/>
  <c r="F569" i="6" s="1"/>
  <c r="F269" i="6" a="1"/>
  <c r="F269" i="6" s="1"/>
  <c r="F29" i="6" a="1"/>
  <c r="F29" i="6" s="1"/>
  <c r="F9" i="6" a="1"/>
  <c r="F9" i="6" s="1"/>
  <c r="F692" i="6" a="1"/>
  <c r="F692" i="6" s="1"/>
  <c r="F851" i="6" a="1"/>
  <c r="F851" i="6" s="1"/>
  <c r="F551" i="6" a="1"/>
  <c r="F551" i="6" s="1"/>
  <c r="F490" i="6" a="1"/>
  <c r="F490" i="6" s="1"/>
  <c r="F689" i="6" a="1"/>
  <c r="F689" i="6" s="1"/>
  <c r="F249" i="6" a="1"/>
  <c r="F249" i="6" s="1"/>
  <c r="F748" i="6" a="1"/>
  <c r="F748" i="6" s="1"/>
  <c r="F668" i="6" a="1"/>
  <c r="F668" i="6" s="1"/>
  <c r="F648" i="6" a="1"/>
  <c r="F648" i="6" s="1"/>
  <c r="F628" i="6" a="1"/>
  <c r="F628" i="6" s="1"/>
  <c r="F608" i="6" a="1"/>
  <c r="F608" i="6" s="1"/>
  <c r="F588" i="6" a="1"/>
  <c r="F588" i="6" s="1"/>
  <c r="F568" i="6" a="1"/>
  <c r="F568" i="6" s="1"/>
  <c r="F548" i="6" a="1"/>
  <c r="F548" i="6" s="1"/>
  <c r="F528" i="6" a="1"/>
  <c r="F528" i="6" s="1"/>
  <c r="F508" i="6" a="1"/>
  <c r="F508" i="6" s="1"/>
  <c r="F488" i="6" a="1"/>
  <c r="F488" i="6" s="1"/>
  <c r="F468" i="6" a="1"/>
  <c r="F468" i="6" s="1"/>
  <c r="F448" i="6" a="1"/>
  <c r="F448" i="6" s="1"/>
  <c r="F428" i="6" a="1"/>
  <c r="F428" i="6" s="1"/>
  <c r="F408" i="6" a="1"/>
  <c r="F408" i="6" s="1"/>
  <c r="F388" i="6" a="1"/>
  <c r="F388" i="6" s="1"/>
  <c r="F368" i="6" a="1"/>
  <c r="F368" i="6" s="1"/>
  <c r="F348" i="6" a="1"/>
  <c r="F348" i="6" s="1"/>
  <c r="F328" i="6" a="1"/>
  <c r="F328" i="6" s="1"/>
  <c r="F308" i="6" a="1"/>
  <c r="F308" i="6" s="1"/>
  <c r="F288" i="6" a="1"/>
  <c r="F288" i="6" s="1"/>
  <c r="F268" i="6" a="1"/>
  <c r="F268" i="6" s="1"/>
  <c r="F248" i="6" a="1"/>
  <c r="F248" i="6" s="1"/>
  <c r="F228" i="6" a="1"/>
  <c r="F228" i="6" s="1"/>
  <c r="F208" i="6" a="1"/>
  <c r="F208" i="6" s="1"/>
  <c r="F188" i="6" a="1"/>
  <c r="F188" i="6" s="1"/>
  <c r="F168" i="6" a="1"/>
  <c r="F168" i="6" s="1"/>
  <c r="F148" i="6" a="1"/>
  <c r="F148" i="6" s="1"/>
  <c r="F128" i="6" a="1"/>
  <c r="F128" i="6" s="1"/>
  <c r="F108" i="6" a="1"/>
  <c r="F108" i="6" s="1"/>
  <c r="F88" i="6" a="1"/>
  <c r="F88" i="6" s="1"/>
  <c r="F68" i="6" a="1"/>
  <c r="F68" i="6" s="1"/>
  <c r="F48" i="6" a="1"/>
  <c r="F48" i="6" s="1"/>
  <c r="F28" i="6" a="1"/>
  <c r="F28" i="6" s="1"/>
  <c r="F8" i="6" a="1"/>
  <c r="F8" i="6" s="1"/>
  <c r="F652" i="6" a="1"/>
  <c r="F652" i="6" s="1"/>
  <c r="F611" i="6" a="1"/>
  <c r="F611" i="6" s="1"/>
  <c r="F970" i="6" a="1"/>
  <c r="F970" i="6" s="1"/>
  <c r="F510" i="6" a="1"/>
  <c r="F510" i="6" s="1"/>
  <c r="F749" i="6" a="1"/>
  <c r="F749" i="6" s="1"/>
  <c r="F229" i="6" a="1"/>
  <c r="F229" i="6" s="1"/>
  <c r="F908" i="6" a="1"/>
  <c r="F908" i="6" s="1"/>
  <c r="F827" i="6" a="1"/>
  <c r="F827" i="6" s="1"/>
  <c r="F687" i="6" a="1"/>
  <c r="F687" i="6" s="1"/>
  <c r="F607" i="6" a="1"/>
  <c r="F607" i="6" s="1"/>
  <c r="F547" i="6" a="1"/>
  <c r="F547" i="6" s="1"/>
  <c r="F527" i="6" a="1"/>
  <c r="F527" i="6" s="1"/>
  <c r="F507" i="6" a="1"/>
  <c r="F507" i="6" s="1"/>
  <c r="F487" i="6" a="1"/>
  <c r="F487" i="6" s="1"/>
  <c r="F467" i="6" a="1"/>
  <c r="F467" i="6" s="1"/>
  <c r="F447" i="6" a="1"/>
  <c r="F447" i="6" s="1"/>
  <c r="F427" i="6" a="1"/>
  <c r="F427" i="6" s="1"/>
  <c r="F407" i="6" a="1"/>
  <c r="F407" i="6" s="1"/>
  <c r="F387" i="6" a="1"/>
  <c r="F387" i="6" s="1"/>
  <c r="F367" i="6" a="1"/>
  <c r="F367" i="6" s="1"/>
  <c r="F347" i="6" a="1"/>
  <c r="F347" i="6" s="1"/>
  <c r="F327" i="6" a="1"/>
  <c r="F327" i="6" s="1"/>
  <c r="F307" i="6" a="1"/>
  <c r="F307" i="6" s="1"/>
  <c r="F287" i="6" a="1"/>
  <c r="F287" i="6" s="1"/>
  <c r="F267" i="6" a="1"/>
  <c r="F267" i="6" s="1"/>
  <c r="F247" i="6" a="1"/>
  <c r="F247" i="6" s="1"/>
  <c r="F227" i="6" a="1"/>
  <c r="F227" i="6" s="1"/>
  <c r="F207" i="6" a="1"/>
  <c r="F207" i="6" s="1"/>
  <c r="F187" i="6" a="1"/>
  <c r="F187" i="6" s="1"/>
  <c r="F167" i="6" a="1"/>
  <c r="F167" i="6" s="1"/>
  <c r="F147" i="6" a="1"/>
  <c r="F147" i="6" s="1"/>
  <c r="F127" i="6" a="1"/>
  <c r="F127" i="6" s="1"/>
  <c r="F107" i="6" a="1"/>
  <c r="F107" i="6" s="1"/>
  <c r="F87" i="6" a="1"/>
  <c r="F87" i="6" s="1"/>
  <c r="F67" i="6" a="1"/>
  <c r="F67" i="6" s="1"/>
  <c r="F47" i="6" a="1"/>
  <c r="F47" i="6" s="1"/>
  <c r="F27" i="6" a="1"/>
  <c r="F27" i="6" s="1"/>
  <c r="F7" i="6" a="1"/>
  <c r="F7" i="6" s="1"/>
  <c r="F892" i="6" a="1"/>
  <c r="F892" i="6" s="1"/>
  <c r="F871" i="6" a="1"/>
  <c r="F871" i="6" s="1"/>
  <c r="F431" i="6" a="1"/>
  <c r="F431" i="6" s="1"/>
  <c r="F690" i="6" a="1"/>
  <c r="F690" i="6" s="1"/>
  <c r="F809" i="6" a="1"/>
  <c r="F809" i="6" s="1"/>
  <c r="F49" i="6" a="1"/>
  <c r="F49" i="6" s="1"/>
  <c r="F907" i="6" a="1"/>
  <c r="F907" i="6" s="1"/>
  <c r="F667" i="6" a="1"/>
  <c r="F667" i="6" s="1"/>
  <c r="F946" i="6" a="1"/>
  <c r="F946" i="6" s="1"/>
  <c r="F786" i="6" a="1"/>
  <c r="F786" i="6" s="1"/>
  <c r="F686" i="6" a="1"/>
  <c r="F686" i="6" s="1"/>
  <c r="F606" i="6" a="1"/>
  <c r="F606" i="6" s="1"/>
  <c r="F526" i="6" a="1"/>
  <c r="F526" i="6" s="1"/>
  <c r="F466" i="6" a="1"/>
  <c r="F466" i="6" s="1"/>
  <c r="F406" i="6" a="1"/>
  <c r="F406" i="6" s="1"/>
  <c r="F386" i="6" a="1"/>
  <c r="F386" i="6" s="1"/>
  <c r="F366" i="6" a="1"/>
  <c r="F366" i="6" s="1"/>
  <c r="F346" i="6" a="1"/>
  <c r="F346" i="6" s="1"/>
  <c r="F326" i="6" a="1"/>
  <c r="F326" i="6" s="1"/>
  <c r="F306" i="6" a="1"/>
  <c r="F306" i="6" s="1"/>
  <c r="F286" i="6" a="1"/>
  <c r="F286" i="6" s="1"/>
  <c r="F266" i="6" a="1"/>
  <c r="F266" i="6" s="1"/>
  <c r="F246" i="6" a="1"/>
  <c r="F246" i="6" s="1"/>
  <c r="F226" i="6" a="1"/>
  <c r="F226" i="6" s="1"/>
  <c r="F206" i="6" a="1"/>
  <c r="F206" i="6" s="1"/>
  <c r="F186" i="6" a="1"/>
  <c r="F186" i="6" s="1"/>
  <c r="F166" i="6" a="1"/>
  <c r="F166" i="6" s="1"/>
  <c r="F146" i="6" a="1"/>
  <c r="F146" i="6" s="1"/>
  <c r="F126" i="6" a="1"/>
  <c r="F126" i="6" s="1"/>
  <c r="F106" i="6" a="1"/>
  <c r="F106" i="6" s="1"/>
  <c r="F86" i="6" a="1"/>
  <c r="F86" i="6" s="1"/>
  <c r="F66" i="6" a="1"/>
  <c r="F66" i="6" s="1"/>
  <c r="F46" i="6" a="1"/>
  <c r="F46" i="6" s="1"/>
  <c r="F26" i="6" a="1"/>
  <c r="F26" i="6" s="1"/>
  <c r="F6" i="6" a="1"/>
  <c r="F6" i="6" s="1"/>
  <c r="F792" i="6" a="1"/>
  <c r="F792" i="6" s="1"/>
  <c r="F891" i="6" a="1"/>
  <c r="F891" i="6" s="1"/>
  <c r="F531" i="6" a="1"/>
  <c r="F531" i="6" s="1"/>
  <c r="F550" i="6" a="1"/>
  <c r="F550" i="6" s="1"/>
  <c r="F789" i="6" a="1"/>
  <c r="F789" i="6" s="1"/>
  <c r="F209" i="6" a="1"/>
  <c r="F209" i="6" s="1"/>
  <c r="F948" i="6" a="1"/>
  <c r="F948" i="6" s="1"/>
  <c r="F767" i="6" a="1"/>
  <c r="F767" i="6" s="1"/>
  <c r="F587" i="6" a="1"/>
  <c r="F587" i="6" s="1"/>
  <c r="F866" i="6" a="1"/>
  <c r="F866" i="6" s="1"/>
  <c r="F706" i="6" a="1"/>
  <c r="F706" i="6" s="1"/>
  <c r="F506" i="6" a="1"/>
  <c r="F506" i="6" s="1"/>
  <c r="F965" i="6" a="1"/>
  <c r="F965" i="6" s="1"/>
  <c r="F845" i="6" a="1"/>
  <c r="F845" i="6" s="1"/>
  <c r="F725" i="6" a="1"/>
  <c r="F725" i="6" s="1"/>
  <c r="F605" i="6" a="1"/>
  <c r="F605" i="6" s="1"/>
  <c r="F525" i="6" a="1"/>
  <c r="F525" i="6" s="1"/>
  <c r="F445" i="6" a="1"/>
  <c r="F445" i="6" s="1"/>
  <c r="F365" i="6" a="1"/>
  <c r="F365" i="6" s="1"/>
  <c r="F345" i="6" a="1"/>
  <c r="F345" i="6" s="1"/>
  <c r="F265" i="6" a="1"/>
  <c r="F265" i="6" s="1"/>
  <c r="F245" i="6" a="1"/>
  <c r="F245" i="6" s="1"/>
  <c r="F225" i="6" a="1"/>
  <c r="F225" i="6" s="1"/>
  <c r="F205" i="6" a="1"/>
  <c r="F205" i="6" s="1"/>
  <c r="F185" i="6" a="1"/>
  <c r="F185" i="6" s="1"/>
  <c r="F165" i="6" a="1"/>
  <c r="F165" i="6" s="1"/>
  <c r="F145" i="6" a="1"/>
  <c r="F145" i="6" s="1"/>
  <c r="F125" i="6" a="1"/>
  <c r="F125" i="6" s="1"/>
  <c r="F105" i="6" a="1"/>
  <c r="F105" i="6" s="1"/>
  <c r="F85" i="6" a="1"/>
  <c r="F85" i="6" s="1"/>
  <c r="F65" i="6" a="1"/>
  <c r="F65" i="6" s="1"/>
  <c r="F45" i="6" a="1"/>
  <c r="F45" i="6" s="1"/>
  <c r="F25" i="6" a="1"/>
  <c r="F25" i="6" s="1"/>
  <c r="F5" i="6" a="1"/>
  <c r="F5" i="6" s="1"/>
  <c r="F872" i="6" a="1"/>
  <c r="F872" i="6" s="1"/>
  <c r="F492" i="6" a="1"/>
  <c r="F492" i="6" s="1"/>
  <c r="F791" i="6" a="1"/>
  <c r="F791" i="6" s="1"/>
  <c r="F311" i="6" a="1"/>
  <c r="F311" i="6" s="1"/>
  <c r="F850" i="6" a="1"/>
  <c r="F850" i="6" s="1"/>
  <c r="F650" i="6" a="1"/>
  <c r="F650" i="6" s="1"/>
  <c r="F390" i="6" a="1"/>
  <c r="F390" i="6" s="1"/>
  <c r="F949" i="6" a="1"/>
  <c r="F949" i="6" s="1"/>
  <c r="F629" i="6" a="1"/>
  <c r="F629" i="6" s="1"/>
  <c r="F369" i="6" a="1"/>
  <c r="F369" i="6" s="1"/>
  <c r="F169" i="6" a="1"/>
  <c r="F169" i="6" s="1"/>
  <c r="F828" i="6" a="1"/>
  <c r="F828" i="6" s="1"/>
  <c r="F867" i="6" a="1"/>
  <c r="F867" i="6" s="1"/>
  <c r="F747" i="6" a="1"/>
  <c r="F747" i="6" s="1"/>
  <c r="F567" i="6" a="1"/>
  <c r="F567" i="6" s="1"/>
  <c r="F926" i="6" a="1"/>
  <c r="F926" i="6" s="1"/>
  <c r="F846" i="6" a="1"/>
  <c r="F846" i="6" s="1"/>
  <c r="F766" i="6" a="1"/>
  <c r="F766" i="6" s="1"/>
  <c r="F666" i="6" a="1"/>
  <c r="F666" i="6" s="1"/>
  <c r="F586" i="6" a="1"/>
  <c r="F586" i="6" s="1"/>
  <c r="F446" i="6" a="1"/>
  <c r="F446" i="6" s="1"/>
  <c r="F945" i="6" a="1"/>
  <c r="F945" i="6" s="1"/>
  <c r="F885" i="6" a="1"/>
  <c r="F885" i="6" s="1"/>
  <c r="F805" i="6" a="1"/>
  <c r="F805" i="6" s="1"/>
  <c r="F745" i="6" a="1"/>
  <c r="F745" i="6" s="1"/>
  <c r="F665" i="6" a="1"/>
  <c r="F665" i="6" s="1"/>
  <c r="F585" i="6" a="1"/>
  <c r="F585" i="6" s="1"/>
  <c r="F505" i="6" a="1"/>
  <c r="F505" i="6" s="1"/>
  <c r="F425" i="6" a="1"/>
  <c r="F425" i="6" s="1"/>
  <c r="F305" i="6" a="1"/>
  <c r="F305" i="6" s="1"/>
  <c r="F944" i="6" a="1"/>
  <c r="F944" i="6" s="1"/>
  <c r="F884" i="6" a="1"/>
  <c r="F884" i="6" s="1"/>
  <c r="F824" i="6" a="1"/>
  <c r="F824" i="6" s="1"/>
  <c r="F764" i="6" a="1"/>
  <c r="F764" i="6" s="1"/>
  <c r="F724" i="6" a="1"/>
  <c r="F724" i="6" s="1"/>
  <c r="F664" i="6" a="1"/>
  <c r="F664" i="6" s="1"/>
  <c r="F584" i="6" a="1"/>
  <c r="F584" i="6" s="1"/>
  <c r="F544" i="6" a="1"/>
  <c r="F544" i="6" s="1"/>
  <c r="F484" i="6" a="1"/>
  <c r="F484" i="6" s="1"/>
  <c r="F424" i="6" a="1"/>
  <c r="F424" i="6" s="1"/>
  <c r="F404" i="6" a="1"/>
  <c r="F404" i="6" s="1"/>
  <c r="F344" i="6" a="1"/>
  <c r="F344" i="6" s="1"/>
  <c r="F324" i="6" a="1"/>
  <c r="F324" i="6" s="1"/>
  <c r="F304" i="6" a="1"/>
  <c r="F304" i="6" s="1"/>
  <c r="F284" i="6" a="1"/>
  <c r="F284" i="6" s="1"/>
  <c r="F264" i="6" a="1"/>
  <c r="F264" i="6" s="1"/>
  <c r="F244" i="6" a="1"/>
  <c r="F244" i="6" s="1"/>
  <c r="F224" i="6" a="1"/>
  <c r="F224" i="6" s="1"/>
  <c r="F204" i="6" a="1"/>
  <c r="F204" i="6" s="1"/>
  <c r="F184" i="6" a="1"/>
  <c r="F184" i="6" s="1"/>
  <c r="F164" i="6" a="1"/>
  <c r="F164" i="6" s="1"/>
  <c r="F144" i="6" a="1"/>
  <c r="F144" i="6" s="1"/>
  <c r="F124" i="6" a="1"/>
  <c r="F124" i="6" s="1"/>
  <c r="F104" i="6" a="1"/>
  <c r="F104" i="6" s="1"/>
  <c r="F84" i="6" a="1"/>
  <c r="F84" i="6" s="1"/>
  <c r="F64" i="6" a="1"/>
  <c r="F64" i="6" s="1"/>
  <c r="F44" i="6" a="1"/>
  <c r="F44" i="6" s="1"/>
  <c r="F24" i="6" a="1"/>
  <c r="F24" i="6" s="1"/>
  <c r="F4" i="6" a="1"/>
  <c r="F4" i="6" s="1"/>
  <c r="F812" i="6" a="1"/>
  <c r="F812" i="6" s="1"/>
  <c r="F512" i="6" a="1"/>
  <c r="F512" i="6" s="1"/>
  <c r="F731" i="6" a="1"/>
  <c r="F731" i="6" s="1"/>
  <c r="F351" i="6" a="1"/>
  <c r="F351" i="6" s="1"/>
  <c r="F810" i="6" a="1"/>
  <c r="F810" i="6" s="1"/>
  <c r="F610" i="6" a="1"/>
  <c r="F610" i="6" s="1"/>
  <c r="F350" i="6" a="1"/>
  <c r="F350" i="6" s="1"/>
  <c r="F889" i="6" a="1"/>
  <c r="F889" i="6" s="1"/>
  <c r="F649" i="6" a="1"/>
  <c r="F649" i="6" s="1"/>
  <c r="F409" i="6" a="1"/>
  <c r="F409" i="6" s="1"/>
  <c r="F129" i="6" a="1"/>
  <c r="F129" i="6" s="1"/>
  <c r="F888" i="6" a="1"/>
  <c r="F888" i="6" s="1"/>
  <c r="F987" i="6" a="1"/>
  <c r="F987" i="6" s="1"/>
  <c r="F807" i="6" a="1"/>
  <c r="F807" i="6" s="1"/>
  <c r="F727" i="6" a="1"/>
  <c r="F727" i="6" s="1"/>
  <c r="F647" i="6" a="1"/>
  <c r="F647" i="6" s="1"/>
  <c r="F986" i="6" a="1"/>
  <c r="F986" i="6" s="1"/>
  <c r="F906" i="6" a="1"/>
  <c r="F906" i="6" s="1"/>
  <c r="F826" i="6" a="1"/>
  <c r="F826" i="6" s="1"/>
  <c r="F746" i="6" a="1"/>
  <c r="F746" i="6" s="1"/>
  <c r="F646" i="6" a="1"/>
  <c r="F646" i="6" s="1"/>
  <c r="F566" i="6" a="1"/>
  <c r="F566" i="6" s="1"/>
  <c r="F486" i="6" a="1"/>
  <c r="F486" i="6" s="1"/>
  <c r="F985" i="6" a="1"/>
  <c r="F985" i="6" s="1"/>
  <c r="F905" i="6" a="1"/>
  <c r="F905" i="6" s="1"/>
  <c r="F825" i="6" a="1"/>
  <c r="F825" i="6" s="1"/>
  <c r="F765" i="6" a="1"/>
  <c r="F765" i="6" s="1"/>
  <c r="F685" i="6" a="1"/>
  <c r="F685" i="6" s="1"/>
  <c r="F625" i="6" a="1"/>
  <c r="F625" i="6" s="1"/>
  <c r="F545" i="6" a="1"/>
  <c r="F545" i="6" s="1"/>
  <c r="F465" i="6" a="1"/>
  <c r="F465" i="6" s="1"/>
  <c r="F385" i="6" a="1"/>
  <c r="F385" i="6" s="1"/>
  <c r="F325" i="6" a="1"/>
  <c r="F325" i="6" s="1"/>
  <c r="F984" i="6" a="1"/>
  <c r="F984" i="6" s="1"/>
  <c r="F924" i="6" a="1"/>
  <c r="F924" i="6" s="1"/>
  <c r="F864" i="6" a="1"/>
  <c r="F864" i="6" s="1"/>
  <c r="F804" i="6" a="1"/>
  <c r="F804" i="6" s="1"/>
  <c r="F744" i="6" a="1"/>
  <c r="F744" i="6" s="1"/>
  <c r="F684" i="6" a="1"/>
  <c r="F684" i="6" s="1"/>
  <c r="F644" i="6" a="1"/>
  <c r="F644" i="6" s="1"/>
  <c r="F604" i="6" a="1"/>
  <c r="F604" i="6" s="1"/>
  <c r="F524" i="6" a="1"/>
  <c r="F524" i="6" s="1"/>
  <c r="F464" i="6" a="1"/>
  <c r="F464" i="6" s="1"/>
  <c r="F364" i="6" a="1"/>
  <c r="F364" i="6" s="1"/>
  <c r="F3" i="6" a="1"/>
  <c r="F3" i="6" s="1"/>
  <c r="F963" i="6" a="1"/>
  <c r="F963" i="6" s="1"/>
  <c r="F923" i="6" a="1"/>
  <c r="F923" i="6" s="1"/>
  <c r="F863" i="6" a="1"/>
  <c r="F863" i="6" s="1"/>
  <c r="F823" i="6" a="1"/>
  <c r="F823" i="6" s="1"/>
  <c r="F783" i="6" a="1"/>
  <c r="F783" i="6" s="1"/>
  <c r="F743" i="6" a="1"/>
  <c r="F743" i="6" s="1"/>
  <c r="F703" i="6" a="1"/>
  <c r="F703" i="6" s="1"/>
  <c r="F663" i="6" a="1"/>
  <c r="F663" i="6" s="1"/>
  <c r="F623" i="6" a="1"/>
  <c r="F623" i="6" s="1"/>
  <c r="F583" i="6" a="1"/>
  <c r="F583" i="6" s="1"/>
  <c r="F543" i="6" a="1"/>
  <c r="F543" i="6" s="1"/>
  <c r="F503" i="6" a="1"/>
  <c r="F503" i="6" s="1"/>
  <c r="F463" i="6" a="1"/>
  <c r="F463" i="6" s="1"/>
  <c r="F423" i="6" a="1"/>
  <c r="F423" i="6" s="1"/>
  <c r="F383" i="6" a="1"/>
  <c r="F383" i="6" s="1"/>
  <c r="F343" i="6" a="1"/>
  <c r="F343" i="6" s="1"/>
  <c r="F303" i="6" a="1"/>
  <c r="F303" i="6" s="1"/>
  <c r="F263" i="6" a="1"/>
  <c r="F263" i="6" s="1"/>
  <c r="F223" i="6" a="1"/>
  <c r="F223" i="6" s="1"/>
  <c r="F183" i="6" a="1"/>
  <c r="F183" i="6" s="1"/>
  <c r="F123" i="6" a="1"/>
  <c r="F123" i="6" s="1"/>
  <c r="F83" i="6" a="1"/>
  <c r="F83" i="6" s="1"/>
  <c r="F43" i="6" a="1"/>
  <c r="F43" i="6" s="1"/>
  <c r="F952" i="6" a="1"/>
  <c r="F952" i="6" s="1"/>
  <c r="F572" i="6" a="1"/>
  <c r="F572" i="6" s="1"/>
  <c r="F911" i="6" a="1"/>
  <c r="F911" i="6" s="1"/>
  <c r="F631" i="6" a="1"/>
  <c r="F631" i="6" s="1"/>
  <c r="F451" i="6" a="1"/>
  <c r="F451" i="6" s="1"/>
  <c r="F930" i="6" a="1"/>
  <c r="F930" i="6" s="1"/>
  <c r="F730" i="6" a="1"/>
  <c r="F730" i="6" s="1"/>
  <c r="F430" i="6" a="1"/>
  <c r="F430" i="6" s="1"/>
  <c r="F989" i="6" a="1"/>
  <c r="F989" i="6" s="1"/>
  <c r="F729" i="6" a="1"/>
  <c r="F729" i="6" s="1"/>
  <c r="F429" i="6" a="1"/>
  <c r="F429" i="6" s="1"/>
  <c r="F89" i="6" a="1"/>
  <c r="F89" i="6" s="1"/>
  <c r="F868" i="6" a="1"/>
  <c r="F868" i="6" s="1"/>
  <c r="F927" i="6" a="1"/>
  <c r="F927" i="6" s="1"/>
  <c r="F787" i="6" a="1"/>
  <c r="F787" i="6" s="1"/>
  <c r="F707" i="6" a="1"/>
  <c r="F707" i="6" s="1"/>
  <c r="F627" i="6" a="1"/>
  <c r="F627" i="6" s="1"/>
  <c r="F966" i="6" a="1"/>
  <c r="F966" i="6" s="1"/>
  <c r="F886" i="6" a="1"/>
  <c r="F886" i="6" s="1"/>
  <c r="F806" i="6" a="1"/>
  <c r="F806" i="6" s="1"/>
  <c r="F726" i="6" a="1"/>
  <c r="F726" i="6" s="1"/>
  <c r="F626" i="6" a="1"/>
  <c r="F626" i="6" s="1"/>
  <c r="F546" i="6" a="1"/>
  <c r="F546" i="6" s="1"/>
  <c r="F426" i="6" a="1"/>
  <c r="F426" i="6" s="1"/>
  <c r="F925" i="6" a="1"/>
  <c r="F925" i="6" s="1"/>
  <c r="F865" i="6" a="1"/>
  <c r="F865" i="6" s="1"/>
  <c r="F785" i="6" a="1"/>
  <c r="F785" i="6" s="1"/>
  <c r="F705" i="6" a="1"/>
  <c r="F705" i="6" s="1"/>
  <c r="F645" i="6" a="1"/>
  <c r="F645" i="6" s="1"/>
  <c r="F565" i="6" a="1"/>
  <c r="F565" i="6" s="1"/>
  <c r="F485" i="6" a="1"/>
  <c r="F485" i="6" s="1"/>
  <c r="F405" i="6" a="1"/>
  <c r="F405" i="6" s="1"/>
  <c r="F285" i="6" a="1"/>
  <c r="F285" i="6" s="1"/>
  <c r="F964" i="6" a="1"/>
  <c r="F964" i="6" s="1"/>
  <c r="F904" i="6" a="1"/>
  <c r="F904" i="6" s="1"/>
  <c r="F844" i="6" a="1"/>
  <c r="F844" i="6" s="1"/>
  <c r="F784" i="6" a="1"/>
  <c r="F784" i="6" s="1"/>
  <c r="F704" i="6" a="1"/>
  <c r="F704" i="6" s="1"/>
  <c r="F624" i="6" a="1"/>
  <c r="F624" i="6" s="1"/>
  <c r="F564" i="6" a="1"/>
  <c r="F564" i="6" s="1"/>
  <c r="F504" i="6" a="1"/>
  <c r="F504" i="6" s="1"/>
  <c r="F444" i="6" a="1"/>
  <c r="F444" i="6" s="1"/>
  <c r="F384" i="6" a="1"/>
  <c r="F384" i="6" s="1"/>
  <c r="F983" i="6" a="1"/>
  <c r="F983" i="6" s="1"/>
  <c r="F943" i="6" a="1"/>
  <c r="F943" i="6" s="1"/>
  <c r="F903" i="6" a="1"/>
  <c r="F903" i="6" s="1"/>
  <c r="F883" i="6" a="1"/>
  <c r="F883" i="6" s="1"/>
  <c r="F843" i="6" a="1"/>
  <c r="F843" i="6" s="1"/>
  <c r="F803" i="6" a="1"/>
  <c r="F803" i="6" s="1"/>
  <c r="F763" i="6" a="1"/>
  <c r="F763" i="6" s="1"/>
  <c r="F723" i="6" a="1"/>
  <c r="F723" i="6" s="1"/>
  <c r="F683" i="6" a="1"/>
  <c r="F683" i="6" s="1"/>
  <c r="F643" i="6" a="1"/>
  <c r="F643" i="6" s="1"/>
  <c r="F603" i="6" a="1"/>
  <c r="F603" i="6" s="1"/>
  <c r="F563" i="6" a="1"/>
  <c r="F563" i="6" s="1"/>
  <c r="F523" i="6" a="1"/>
  <c r="F523" i="6" s="1"/>
  <c r="F483" i="6" a="1"/>
  <c r="F483" i="6" s="1"/>
  <c r="F443" i="6" a="1"/>
  <c r="F443" i="6" s="1"/>
  <c r="F403" i="6" a="1"/>
  <c r="F403" i="6" s="1"/>
  <c r="F363" i="6" a="1"/>
  <c r="F363" i="6" s="1"/>
  <c r="F323" i="6" a="1"/>
  <c r="F323" i="6" s="1"/>
  <c r="F283" i="6" a="1"/>
  <c r="F283" i="6" s="1"/>
  <c r="F243" i="6" a="1"/>
  <c r="F243" i="6" s="1"/>
  <c r="F203" i="6" a="1"/>
  <c r="F203" i="6" s="1"/>
  <c r="F163" i="6" a="1"/>
  <c r="F163" i="6" s="1"/>
  <c r="F143" i="6" a="1"/>
  <c r="F143" i="6" s="1"/>
  <c r="F103" i="6" a="1"/>
  <c r="F103" i="6" s="1"/>
  <c r="F63" i="6" a="1"/>
  <c r="F63" i="6" s="1"/>
  <c r="F23" i="6" a="1"/>
  <c r="F23" i="6" s="1"/>
  <c r="F1002" i="6" a="1"/>
  <c r="F1002" i="6" s="1"/>
  <c r="F982" i="6" a="1"/>
  <c r="F982" i="6" s="1"/>
  <c r="F962" i="6" a="1"/>
  <c r="F962" i="6" s="1"/>
  <c r="F942" i="6" a="1"/>
  <c r="F942" i="6" s="1"/>
  <c r="F922" i="6" a="1"/>
  <c r="F922" i="6" s="1"/>
  <c r="F902" i="6" a="1"/>
  <c r="F902" i="6" s="1"/>
  <c r="F882" i="6" a="1"/>
  <c r="F882" i="6" s="1"/>
  <c r="F862" i="6" a="1"/>
  <c r="F862" i="6" s="1"/>
  <c r="F842" i="6" a="1"/>
  <c r="F842" i="6" s="1"/>
  <c r="F822" i="6" a="1"/>
  <c r="F822" i="6" s="1"/>
  <c r="F802" i="6" a="1"/>
  <c r="F802" i="6" s="1"/>
  <c r="F782" i="6" a="1"/>
  <c r="F782" i="6" s="1"/>
  <c r="F762" i="6" a="1"/>
  <c r="F762" i="6" s="1"/>
  <c r="F742" i="6" a="1"/>
  <c r="F742" i="6" s="1"/>
  <c r="F722" i="6" a="1"/>
  <c r="F722" i="6" s="1"/>
  <c r="F702" i="6" a="1"/>
  <c r="F702" i="6" s="1"/>
  <c r="F682" i="6" a="1"/>
  <c r="F682" i="6" s="1"/>
  <c r="F662" i="6" a="1"/>
  <c r="F662" i="6" s="1"/>
  <c r="F642" i="6" a="1"/>
  <c r="F642" i="6" s="1"/>
  <c r="F622" i="6" a="1"/>
  <c r="F622" i="6" s="1"/>
  <c r="F602" i="6" a="1"/>
  <c r="F602" i="6" s="1"/>
  <c r="F582" i="6" a="1"/>
  <c r="F582" i="6" s="1"/>
  <c r="F562" i="6" a="1"/>
  <c r="F562" i="6" s="1"/>
  <c r="F542" i="6" a="1"/>
  <c r="F542" i="6" s="1"/>
  <c r="F522" i="6" a="1"/>
  <c r="F522" i="6" s="1"/>
  <c r="F502" i="6" a="1"/>
  <c r="F502" i="6" s="1"/>
  <c r="F482" i="6" a="1"/>
  <c r="F482" i="6" s="1"/>
  <c r="F462" i="6" a="1"/>
  <c r="F462" i="6" s="1"/>
  <c r="F442" i="6" a="1"/>
  <c r="F442" i="6" s="1"/>
  <c r="F422" i="6" a="1"/>
  <c r="F422" i="6" s="1"/>
  <c r="F402" i="6" a="1"/>
  <c r="F402" i="6" s="1"/>
  <c r="F382" i="6" a="1"/>
  <c r="F382" i="6" s="1"/>
  <c r="F362" i="6" a="1"/>
  <c r="F362" i="6" s="1"/>
  <c r="F342" i="6" a="1"/>
  <c r="F342" i="6" s="1"/>
  <c r="F322" i="6" a="1"/>
  <c r="F322" i="6" s="1"/>
  <c r="F302" i="6" a="1"/>
  <c r="F302" i="6" s="1"/>
  <c r="F282" i="6" a="1"/>
  <c r="F282" i="6" s="1"/>
  <c r="F262" i="6" a="1"/>
  <c r="F262" i="6" s="1"/>
  <c r="F242" i="6" a="1"/>
  <c r="F242" i="6" s="1"/>
  <c r="F222" i="6" a="1"/>
  <c r="F222" i="6" s="1"/>
  <c r="F202" i="6" a="1"/>
  <c r="F202" i="6" s="1"/>
  <c r="F182" i="6" a="1"/>
  <c r="F182" i="6" s="1"/>
  <c r="F162" i="6" a="1"/>
  <c r="F162" i="6" s="1"/>
  <c r="F142" i="6" a="1"/>
  <c r="F142" i="6" s="1"/>
  <c r="F122" i="6" a="1"/>
  <c r="F122" i="6" s="1"/>
  <c r="F102" i="6" a="1"/>
  <c r="F102" i="6" s="1"/>
  <c r="F82" i="6" a="1"/>
  <c r="F82" i="6" s="1"/>
  <c r="F62" i="6" a="1"/>
  <c r="F62" i="6" s="1"/>
  <c r="F42" i="6" a="1"/>
  <c r="F42" i="6" s="1"/>
  <c r="F22" i="6" a="1"/>
  <c r="F22" i="6" s="1"/>
  <c r="B4" i="9"/>
  <c r="B3" i="9"/>
  <c r="B2" i="9"/>
  <c r="B2" i="3"/>
  <c r="H2" i="14" l="1" a="1"/>
  <c r="H2" i="14" s="1"/>
  <c r="F2" i="14" a="1"/>
  <c r="F2" i="14" s="1"/>
  <c r="D2" i="14" a="1"/>
  <c r="D2" i="14" s="1"/>
  <c r="C3" i="14" s="1" a="1"/>
  <c r="C3" i="14" s="1"/>
  <c r="E3" i="14" s="1" a="1"/>
  <c r="E3" i="14" s="1"/>
  <c r="F3" i="14" l="1" a="1"/>
  <c r="F3" i="14" s="1"/>
  <c r="G3" i="14" a="1"/>
  <c r="G3" i="14" s="1"/>
  <c r="H3" i="14" a="1"/>
  <c r="H3" i="14" s="1"/>
  <c r="I2" i="14" a="1"/>
  <c r="I2" i="14" s="1"/>
  <c r="I3" i="14" l="1" a="1"/>
  <c r="I3" i="14" s="1"/>
  <c r="D3" i="14" a="1"/>
  <c r="D3" i="14" s="1"/>
  <c r="C4" i="14" s="1" a="1"/>
  <c r="C4" i="14" s="1"/>
  <c r="E4" i="14" s="1" a="1"/>
  <c r="E4" i="14" s="1"/>
  <c r="F4" i="14" l="1" a="1"/>
  <c r="F4" i="14" s="1"/>
  <c r="H4" i="14" a="1"/>
  <c r="H4" i="14" s="1"/>
  <c r="G4" i="14" a="1"/>
  <c r="G4" i="14" s="1"/>
  <c r="I4" i="14" l="1" a="1"/>
  <c r="I4" i="14" s="1"/>
  <c r="D4" i="14" a="1"/>
  <c r="D4" i="14" s="1"/>
  <c r="C5" i="14" s="1" a="1"/>
  <c r="C5" i="14" s="1"/>
  <c r="E5" i="14" s="1" a="1"/>
  <c r="E5" i="14" s="1"/>
  <c r="H5" i="14" l="1" a="1"/>
  <c r="H5" i="14" s="1"/>
  <c r="G5" i="14" a="1"/>
  <c r="G5" i="14" s="1"/>
  <c r="F5" i="14" a="1"/>
  <c r="F5" i="14" s="1"/>
  <c r="I5" i="14" l="1" a="1"/>
  <c r="I5" i="14" s="1"/>
  <c r="D5" i="14" a="1"/>
  <c r="D5" i="14" s="1"/>
  <c r="C6" i="14" s="1" a="1"/>
  <c r="C6" i="14" s="1"/>
  <c r="E6" i="14" s="1" a="1"/>
  <c r="E6" i="14" s="1"/>
  <c r="F6" i="14" l="1" a="1"/>
  <c r="F6" i="14" s="1"/>
  <c r="G6" i="14" a="1"/>
  <c r="G6" i="14" s="1"/>
  <c r="H6" i="14" a="1"/>
  <c r="H6" i="14" s="1"/>
  <c r="D6" i="14" l="1" a="1"/>
  <c r="D6" i="14" s="1"/>
  <c r="C7" i="14" s="1" a="1"/>
  <c r="C7" i="14" s="1"/>
  <c r="E7" i="14" s="1" a="1"/>
  <c r="E7" i="14" s="1"/>
  <c r="I6" i="14" a="1"/>
  <c r="I6" i="14" s="1"/>
  <c r="G7" i="14" l="1" a="1"/>
  <c r="G7" i="14" s="1"/>
  <c r="F7" i="14" a="1"/>
  <c r="F7" i="14" s="1"/>
  <c r="H7" i="14" a="1"/>
  <c r="H7" i="14" s="1"/>
  <c r="I7" i="14" l="1" a="1"/>
  <c r="I7" i="14" s="1"/>
  <c r="D7" i="14" a="1"/>
  <c r="D7" i="14" s="1"/>
  <c r="C8" i="14" s="1" a="1"/>
  <c r="C8" i="14" s="1"/>
  <c r="E8" i="14" s="1" a="1"/>
  <c r="E8" i="14" s="1"/>
  <c r="F8" i="14" l="1" a="1"/>
  <c r="F8" i="14" s="1"/>
  <c r="G8" i="14" a="1"/>
  <c r="G8" i="14" s="1"/>
  <c r="H8" i="14" a="1"/>
  <c r="H8" i="14" s="1"/>
  <c r="D8" i="14" a="1"/>
  <c r="D8" i="14" s="1"/>
  <c r="C9" i="14" s="1" a="1"/>
  <c r="C9" i="14" s="1"/>
  <c r="E9" i="14" s="1" a="1"/>
  <c r="E9" i="14" s="1"/>
  <c r="I8" i="14" l="1" a="1"/>
  <c r="I8" i="14" s="1"/>
  <c r="F9" i="14" a="1"/>
  <c r="F9" i="14" s="1"/>
  <c r="H9" i="14" a="1"/>
  <c r="H9" i="14" s="1"/>
  <c r="G9" i="14" a="1"/>
  <c r="G9" i="14" s="1"/>
  <c r="I9" i="14" l="1" a="1"/>
  <c r="I9" i="14" s="1"/>
  <c r="D9" i="14" a="1"/>
  <c r="D9" i="14" s="1"/>
  <c r="C10" i="14" s="1" a="1"/>
  <c r="C10" i="14" s="1"/>
  <c r="E10" i="14" s="1" a="1"/>
  <c r="E10" i="14" s="1"/>
  <c r="H10" i="14" l="1" a="1"/>
  <c r="H10" i="14" s="1"/>
  <c r="G10" i="14" a="1"/>
  <c r="G10" i="14" s="1"/>
  <c r="F10" i="14" a="1"/>
  <c r="F10" i="14" s="1"/>
  <c r="D10" i="14" l="1" a="1"/>
  <c r="D10" i="14" s="1"/>
  <c r="C11" i="14" s="1" a="1"/>
  <c r="C11" i="14" s="1"/>
  <c r="E11" i="14" s="1" a="1"/>
  <c r="E11" i="14" s="1"/>
  <c r="I10" i="14" a="1"/>
  <c r="I10" i="14" s="1"/>
  <c r="F11" i="14" l="1" a="1"/>
  <c r="F11" i="14" s="1"/>
  <c r="G11" i="14" a="1"/>
  <c r="G11" i="14" s="1"/>
  <c r="H11" i="14" a="1"/>
  <c r="H11" i="14" s="1"/>
  <c r="D11" i="14" l="1" a="1"/>
  <c r="D11" i="14" s="1"/>
  <c r="C12" i="14" s="1" a="1"/>
  <c r="C12" i="14" s="1"/>
  <c r="E12" i="14" s="1" a="1"/>
  <c r="E12" i="14" s="1"/>
  <c r="I11" i="14" a="1"/>
  <c r="I11" i="14" s="1"/>
  <c r="G12" i="14" l="1" a="1"/>
  <c r="G12" i="14" s="1"/>
  <c r="F12" i="14" a="1"/>
  <c r="F12" i="14" s="1"/>
  <c r="H12" i="14" a="1"/>
  <c r="H12" i="14" s="1"/>
  <c r="I12" i="14" l="1" a="1"/>
  <c r="I12" i="14" s="1"/>
  <c r="D12" i="14" a="1"/>
  <c r="D12" i="14" s="1"/>
  <c r="C13" i="14" s="1" a="1"/>
  <c r="C13" i="14" s="1"/>
  <c r="E13" i="14" s="1" a="1"/>
  <c r="E13" i="14" s="1"/>
  <c r="F13" i="14" l="1" a="1"/>
  <c r="F13" i="14" s="1"/>
  <c r="H13" i="14" a="1"/>
  <c r="H13" i="14" s="1"/>
  <c r="G13" i="14" a="1"/>
  <c r="G13" i="14" s="1"/>
  <c r="D13" i="14" a="1"/>
  <c r="D13" i="14" s="1"/>
  <c r="C14" i="14" s="1" a="1"/>
  <c r="C14" i="14" s="1"/>
  <c r="E14" i="14" s="1" a="1"/>
  <c r="E14" i="14" s="1"/>
  <c r="I13" i="14" l="1" a="1"/>
  <c r="I13" i="14" s="1"/>
  <c r="F14" i="14" a="1"/>
  <c r="F14" i="14" s="1"/>
  <c r="G14" i="14" a="1"/>
  <c r="G14" i="14" s="1"/>
  <c r="H14" i="14" a="1"/>
  <c r="H14" i="14" s="1"/>
  <c r="I14" i="14" l="1" a="1"/>
  <c r="I14" i="14" s="1"/>
  <c r="D14" i="14" a="1"/>
  <c r="D14" i="14" s="1"/>
  <c r="C15" i="14" s="1" a="1"/>
  <c r="C15" i="14" s="1"/>
  <c r="E15" i="14" s="1" a="1"/>
  <c r="E15" i="14" s="1"/>
  <c r="H15" i="14" l="1" a="1"/>
  <c r="H15" i="14" s="1"/>
  <c r="G15" i="14" a="1"/>
  <c r="G15" i="14" s="1"/>
  <c r="F15" i="14" a="1"/>
  <c r="F15" i="14" s="1"/>
  <c r="I15" i="14" l="1" a="1"/>
  <c r="I15" i="14" s="1"/>
  <c r="D15" i="14" a="1"/>
  <c r="D15" i="14" s="1"/>
  <c r="C16" i="14" s="1" a="1"/>
  <c r="C16" i="14" s="1"/>
  <c r="E16" i="14" s="1" a="1"/>
  <c r="E16" i="14" s="1"/>
  <c r="F16" i="14" l="1" a="1"/>
  <c r="F16" i="14" s="1"/>
  <c r="G16" i="14" a="1"/>
  <c r="G16" i="14" s="1"/>
  <c r="H16" i="14" a="1"/>
  <c r="H16" i="14" s="1"/>
  <c r="D16" i="14" l="1" a="1"/>
  <c r="D16" i="14" s="1"/>
  <c r="C17" i="14" s="1" a="1"/>
  <c r="C17" i="14" s="1"/>
  <c r="E17" i="14" s="1" a="1"/>
  <c r="E17" i="14" s="1"/>
  <c r="I16" i="14" a="1"/>
  <c r="I16" i="14" s="1"/>
  <c r="G17" i="14" l="1" a="1"/>
  <c r="G17" i="14" s="1"/>
  <c r="F17" i="14" a="1"/>
  <c r="F17" i="14" s="1"/>
  <c r="H17" i="14" a="1"/>
  <c r="H17" i="14" s="1"/>
  <c r="I17" i="14" l="1" a="1"/>
  <c r="I17" i="14" s="1"/>
  <c r="D17" i="14" a="1"/>
  <c r="D17" i="14" s="1"/>
  <c r="C18" i="14" s="1" a="1"/>
  <c r="C18" i="14" s="1"/>
  <c r="E18" i="14" s="1" a="1"/>
  <c r="E18" i="14" s="1"/>
  <c r="F18" i="14" l="1" a="1"/>
  <c r="F18" i="14" s="1"/>
  <c r="G18" i="14" a="1"/>
  <c r="G18" i="14" s="1"/>
  <c r="H18" i="14" a="1"/>
  <c r="H18" i="14" s="1"/>
  <c r="D18" i="14" l="1" a="1"/>
  <c r="D18" i="14" s="1"/>
  <c r="C19" i="14" s="1" a="1"/>
  <c r="C19" i="14" s="1"/>
  <c r="I18" i="14" a="1"/>
  <c r="I18" i="14" s="1"/>
  <c r="E19" i="14" l="1" a="1"/>
  <c r="E19" i="14" s="1"/>
  <c r="F19" i="14" s="1" a="1"/>
  <c r="F19" i="14" s="1"/>
  <c r="G19" i="14" a="1"/>
  <c r="G19" i="14" s="1"/>
  <c r="H19" i="14" a="1"/>
  <c r="H19" i="14" s="1"/>
  <c r="D19" i="14" l="1" a="1"/>
  <c r="D19" i="14" s="1"/>
  <c r="C20" i="14" s="1" a="1"/>
  <c r="C20" i="14" s="1"/>
  <c r="E20" i="14" s="1" a="1"/>
  <c r="E20" i="14" s="1"/>
  <c r="F20" i="14" s="1" a="1"/>
  <c r="F20" i="14" s="1"/>
  <c r="I19" i="14" a="1"/>
  <c r="I19" i="14" s="1"/>
  <c r="G20" i="14" l="1" a="1"/>
  <c r="G20" i="14" s="1"/>
  <c r="H20" i="14" a="1"/>
  <c r="H20" i="14" s="1"/>
  <c r="I20" i="14" s="1" a="1"/>
  <c r="I20" i="14" s="1"/>
  <c r="D20" i="14" a="1"/>
  <c r="D20" i="14" s="1"/>
  <c r="C21" i="14" s="1" a="1"/>
  <c r="C21" i="14" s="1"/>
  <c r="E21" i="14" s="1" a="1"/>
  <c r="E21" i="14" s="1"/>
  <c r="F21" i="14" l="1" a="1"/>
  <c r="F21" i="14" s="1"/>
  <c r="G21" i="14" a="1"/>
  <c r="G21" i="14" s="1"/>
  <c r="H21" i="14" a="1"/>
  <c r="H21" i="14" s="1"/>
  <c r="D21" i="14" a="1"/>
  <c r="D21" i="14" s="1"/>
  <c r="C22" i="14" s="1" a="1"/>
  <c r="C22" i="14" s="1"/>
  <c r="E22" i="14" s="1" a="1"/>
  <c r="E22" i="14" s="1"/>
  <c r="G22" i="14" l="1" a="1"/>
  <c r="G22" i="14" s="1"/>
  <c r="F22" i="14" a="1"/>
  <c r="F22" i="14" s="1"/>
  <c r="H22" i="14" a="1"/>
  <c r="H22" i="14" s="1"/>
  <c r="I21" i="14" a="1"/>
  <c r="I21" i="14" s="1"/>
  <c r="D22" i="14" l="1" a="1"/>
  <c r="D22" i="14" s="1"/>
  <c r="C23" i="14" s="1" a="1"/>
  <c r="C23" i="14" s="1"/>
  <c r="E23" i="14" s="1" a="1"/>
  <c r="E23" i="14" s="1"/>
  <c r="I22" i="14" a="1"/>
  <c r="I22" i="14" s="1"/>
  <c r="F23" i="14" l="1" a="1"/>
  <c r="F23" i="14" s="1"/>
  <c r="H23" i="14" a="1"/>
  <c r="H23" i="14" s="1"/>
  <c r="G23" i="14" a="1"/>
  <c r="G23" i="14" s="1"/>
  <c r="I23" i="14" l="1" a="1"/>
  <c r="I23" i="14" s="1"/>
  <c r="D23" i="14" a="1"/>
  <c r="D23" i="14" s="1"/>
  <c r="C24" i="14" s="1" a="1"/>
  <c r="C24" i="14" s="1"/>
  <c r="E24" i="14" s="1" a="1"/>
  <c r="E24" i="14" s="1"/>
  <c r="F24" i="14" l="1" a="1"/>
  <c r="F24" i="14" s="1"/>
  <c r="G24" i="14" a="1"/>
  <c r="G24" i="14" s="1"/>
  <c r="H24" i="14" a="1"/>
  <c r="H24" i="14" s="1"/>
  <c r="D24" i="14" l="1" a="1"/>
  <c r="D24" i="14" s="1"/>
  <c r="C25" i="14" s="1" a="1"/>
  <c r="C25" i="14" s="1"/>
  <c r="E25" i="14" s="1" a="1"/>
  <c r="E25" i="14" s="1"/>
  <c r="I24" i="14" a="1"/>
  <c r="I24" i="14" s="1"/>
  <c r="H25" i="14" l="1" a="1"/>
  <c r="H25" i="14" s="1"/>
  <c r="G25" i="14" a="1"/>
  <c r="G25" i="14" s="1"/>
  <c r="F25" i="14" a="1"/>
  <c r="F25" i="14" s="1"/>
  <c r="I25" i="14" l="1" a="1"/>
  <c r="I25" i="14" s="1"/>
  <c r="D25" i="14" a="1"/>
  <c r="D25" i="14" s="1"/>
  <c r="C26" i="14" s="1" a="1"/>
  <c r="C26" i="14" s="1"/>
  <c r="E26" i="14" s="1" a="1"/>
  <c r="E26" i="14" s="1"/>
  <c r="F26" i="14" l="1" a="1"/>
  <c r="F26" i="14" s="1"/>
  <c r="G26" i="14" a="1"/>
  <c r="G26" i="14" s="1"/>
  <c r="H26" i="14" a="1"/>
  <c r="H26" i="14" s="1"/>
  <c r="D26" i="14" l="1" a="1"/>
  <c r="D26" i="14" s="1"/>
  <c r="C27" i="14" s="1" a="1"/>
  <c r="C27" i="14" s="1"/>
  <c r="E27" i="14" s="1" a="1"/>
  <c r="E27" i="14" s="1"/>
  <c r="I26" i="14" a="1"/>
  <c r="I26" i="14" s="1"/>
  <c r="G27" i="14" l="1" a="1"/>
  <c r="G27" i="14" s="1"/>
  <c r="F27" i="14" a="1"/>
  <c r="F27" i="14" s="1"/>
  <c r="H27" i="14" a="1"/>
  <c r="H27" i="14" s="1"/>
  <c r="I27" i="14" l="1" a="1"/>
  <c r="I27" i="14" s="1"/>
  <c r="D27" i="14" a="1"/>
  <c r="D27" i="14" s="1"/>
  <c r="C28" i="14" s="1" a="1"/>
  <c r="C28" i="14" s="1"/>
  <c r="E28" i="14" s="1" a="1"/>
  <c r="E28" i="14" s="1"/>
  <c r="F28" i="14" l="1" a="1"/>
  <c r="F28" i="14" s="1"/>
  <c r="G28" i="14" a="1"/>
  <c r="G28" i="14" s="1"/>
  <c r="H28" i="14" a="1"/>
  <c r="H28" i="14" s="1"/>
  <c r="D28" i="14" l="1" a="1"/>
  <c r="D28" i="14" s="1"/>
  <c r="C29" i="14" s="1" a="1"/>
  <c r="C29" i="14" s="1"/>
  <c r="G29" i="14" s="1" a="1"/>
  <c r="G29" i="14" s="1"/>
  <c r="I28" i="14" a="1"/>
  <c r="I28" i="14" s="1"/>
  <c r="E29" i="14" l="1" a="1"/>
  <c r="E29" i="14" s="1"/>
  <c r="F29" i="14" s="1" a="1"/>
  <c r="F29" i="14" s="1"/>
  <c r="H29" i="14" a="1"/>
  <c r="H29" i="14" s="1"/>
  <c r="D29" i="14" l="1" a="1"/>
  <c r="D29" i="14" s="1"/>
  <c r="C30" i="14" s="1" a="1"/>
  <c r="C30" i="14" s="1"/>
  <c r="E30" i="14" s="1" a="1"/>
  <c r="E30" i="14" s="1"/>
  <c r="F30" i="14" s="1" a="1"/>
  <c r="F30" i="14" s="1"/>
  <c r="I29" i="14" a="1"/>
  <c r="I29" i="14" s="1"/>
  <c r="G30" i="14" l="1" a="1"/>
  <c r="G30" i="14" s="1"/>
  <c r="H30" i="14" a="1"/>
  <c r="H30" i="14" s="1"/>
  <c r="D30" i="14" a="1"/>
  <c r="D30" i="14" s="1"/>
  <c r="C31" i="14" s="1" a="1"/>
  <c r="C31" i="14" s="1"/>
  <c r="E31" i="14" s="1" a="1"/>
  <c r="E31" i="14" s="1"/>
  <c r="I30" i="14" l="1" a="1"/>
  <c r="I30" i="14" s="1"/>
  <c r="F31" i="14" a="1"/>
  <c r="F31" i="14" s="1"/>
  <c r="G31" i="14" a="1"/>
  <c r="G31" i="14" s="1"/>
  <c r="H31" i="14" a="1"/>
  <c r="H31" i="14" s="1"/>
  <c r="D31" i="14" a="1"/>
  <c r="D31" i="14" s="1"/>
  <c r="C32" i="14" s="1" a="1"/>
  <c r="C32" i="14" s="1"/>
  <c r="E32" i="14" s="1" a="1"/>
  <c r="E32" i="14" s="1"/>
  <c r="G32" i="14" l="1" a="1"/>
  <c r="G32" i="14" s="1"/>
  <c r="F32" i="14" a="1"/>
  <c r="F32" i="14" s="1"/>
  <c r="H32" i="14" a="1"/>
  <c r="H32" i="14" s="1"/>
  <c r="I31" i="14" a="1"/>
  <c r="I31" i="14" s="1"/>
  <c r="D32" i="14" l="1" a="1"/>
  <c r="D32" i="14" s="1"/>
  <c r="C33" i="14" s="1" a="1"/>
  <c r="C33" i="14" s="1"/>
  <c r="E33" i="14" s="1" a="1"/>
  <c r="E33" i="14" s="1"/>
  <c r="I32" i="14" a="1"/>
  <c r="I32" i="14" s="1"/>
  <c r="F33" i="14" l="1" a="1"/>
  <c r="F33" i="14" s="1"/>
  <c r="H33" i="14" a="1"/>
  <c r="H33" i="14" s="1"/>
  <c r="G33" i="14" a="1"/>
  <c r="G33" i="14" s="1"/>
  <c r="I33" i="14" l="1" a="1"/>
  <c r="I33" i="14" s="1"/>
  <c r="D33" i="14" a="1"/>
  <c r="D33" i="14" s="1"/>
  <c r="C34" i="14" s="1" a="1"/>
  <c r="C34" i="14" s="1"/>
  <c r="E34" i="14" s="1" a="1"/>
  <c r="E34" i="14" s="1"/>
  <c r="F34" i="14" l="1" a="1"/>
  <c r="F34" i="14" s="1"/>
  <c r="G34" i="14" a="1"/>
  <c r="G34" i="14" s="1"/>
  <c r="H34" i="14" a="1"/>
  <c r="H34" i="14" s="1"/>
  <c r="I34" i="14" l="1" a="1"/>
  <c r="I34" i="14" s="1"/>
  <c r="D34" i="14" a="1"/>
  <c r="D34" i="14" s="1"/>
  <c r="C35" i="14" s="1" a="1"/>
  <c r="C35" i="14" s="1"/>
  <c r="E35" i="14" s="1" a="1"/>
  <c r="E35" i="14" s="1"/>
  <c r="H35" i="14" l="1" a="1"/>
  <c r="H35" i="14" s="1"/>
  <c r="G35" i="14" a="1"/>
  <c r="G35" i="14" s="1"/>
  <c r="F35" i="14" a="1"/>
  <c r="F35" i="14" s="1"/>
  <c r="I35" i="14" l="1" a="1"/>
  <c r="I35" i="14" s="1"/>
  <c r="D35" i="14" a="1"/>
  <c r="D35" i="14" s="1"/>
  <c r="C36" i="14" s="1" a="1"/>
  <c r="C36" i="14" s="1"/>
  <c r="E36" i="14" s="1" a="1"/>
  <c r="E36" i="14" s="1"/>
  <c r="F36" i="14" l="1" a="1"/>
  <c r="F36" i="14" s="1"/>
  <c r="G36" i="14" a="1"/>
  <c r="G36" i="14" s="1"/>
  <c r="H36" i="14" a="1"/>
  <c r="H36" i="14" s="1"/>
  <c r="D36" i="14" l="1" a="1"/>
  <c r="D36" i="14" s="1"/>
  <c r="C37" i="14" s="1" a="1"/>
  <c r="C37" i="14" s="1"/>
  <c r="E37" i="14" s="1" a="1"/>
  <c r="E37" i="14" s="1"/>
  <c r="I36" i="14" a="1"/>
  <c r="I36" i="14" s="1"/>
  <c r="G37" i="14" l="1" a="1"/>
  <c r="G37" i="14" s="1"/>
  <c r="F37" i="14" a="1"/>
  <c r="F37" i="14" s="1"/>
  <c r="H37" i="14" a="1"/>
  <c r="H37" i="14" s="1"/>
  <c r="I37" i="14" l="1" a="1"/>
  <c r="I37" i="14" s="1"/>
  <c r="D37" i="14" a="1"/>
  <c r="D37" i="14" s="1"/>
  <c r="C38" i="14" s="1" a="1"/>
  <c r="C38" i="14" s="1"/>
  <c r="E38" i="14" s="1" a="1"/>
  <c r="E38" i="14" s="1"/>
  <c r="F38" i="14" l="1" a="1"/>
  <c r="F38" i="14" s="1"/>
  <c r="H38" i="14" a="1"/>
  <c r="H38" i="14" s="1"/>
  <c r="G38" i="14" a="1"/>
  <c r="G38" i="14" s="1"/>
  <c r="D38" i="14" a="1"/>
  <c r="D38" i="14" s="1"/>
  <c r="C39" i="14" s="1" a="1"/>
  <c r="C39" i="14" s="1"/>
  <c r="E39" i="14" s="1" a="1"/>
  <c r="E39" i="14" s="1"/>
  <c r="I38" i="14" l="1" a="1"/>
  <c r="I38" i="14" s="1"/>
  <c r="F39" i="14" a="1"/>
  <c r="F39" i="14" s="1"/>
  <c r="G39" i="14" a="1"/>
  <c r="G39" i="14" s="1"/>
  <c r="H39" i="14" a="1"/>
  <c r="H39" i="14" s="1"/>
  <c r="I39" i="14" l="1" a="1"/>
  <c r="I39" i="14" s="1"/>
  <c r="D39" i="14" a="1"/>
  <c r="D39" i="14" s="1"/>
  <c r="C40" i="14" s="1" a="1"/>
  <c r="C40" i="14" s="1"/>
  <c r="E40" i="14" s="1" a="1"/>
  <c r="E40" i="14" s="1"/>
  <c r="H40" i="14" l="1" a="1"/>
  <c r="H40" i="14" s="1"/>
  <c r="G40" i="14" a="1"/>
  <c r="G40" i="14" s="1"/>
  <c r="F40" i="14" a="1"/>
  <c r="F40" i="14" s="1"/>
  <c r="I40" i="14" l="1" a="1"/>
  <c r="I40" i="14" s="1"/>
  <c r="D40" i="14" a="1"/>
  <c r="D40" i="14" s="1"/>
  <c r="C41" i="14" s="1" a="1"/>
  <c r="C41" i="14" s="1"/>
  <c r="E41" i="14" s="1" a="1"/>
  <c r="E41" i="14" s="1"/>
  <c r="F41" i="14" l="1" a="1"/>
  <c r="F41" i="14" s="1"/>
  <c r="G41" i="14" a="1"/>
  <c r="G41" i="14" s="1"/>
  <c r="H41" i="14" a="1"/>
  <c r="H41" i="14" s="1"/>
  <c r="D41" i="14" l="1" a="1"/>
  <c r="D41" i="14" s="1"/>
  <c r="C42" i="14" s="1" a="1"/>
  <c r="C42" i="14" s="1"/>
  <c r="E42" i="14" s="1" a="1"/>
  <c r="E42" i="14" s="1"/>
  <c r="I41" i="14" a="1"/>
  <c r="I41" i="14" s="1"/>
  <c r="G42" i="14" l="1" a="1"/>
  <c r="G42" i="14" s="1"/>
  <c r="F42" i="14" a="1"/>
  <c r="F42" i="14" s="1"/>
  <c r="H42" i="14" a="1"/>
  <c r="H42" i="14" s="1"/>
  <c r="I42" i="14" l="1" a="1"/>
  <c r="I42" i="14" s="1"/>
  <c r="D42" i="14" a="1"/>
  <c r="D42" i="14" s="1"/>
  <c r="C43" i="14" s="1" a="1"/>
  <c r="C43" i="14" s="1"/>
  <c r="E43" i="14" s="1" a="1"/>
  <c r="E43" i="14" s="1"/>
  <c r="F43" i="14" l="1" a="1"/>
  <c r="F43" i="14" s="1"/>
  <c r="H43" i="14" a="1"/>
  <c r="H43" i="14" s="1"/>
  <c r="G43" i="14" a="1"/>
  <c r="G43" i="14" s="1"/>
  <c r="D43" i="14" l="1" a="1"/>
  <c r="D43" i="14" s="1"/>
  <c r="C44" i="14" s="1" a="1"/>
  <c r="C44" i="14" s="1"/>
  <c r="I43" i="14" a="1"/>
  <c r="I43" i="14" s="1"/>
  <c r="E44" i="14" l="1" a="1"/>
  <c r="E44" i="14" s="1"/>
  <c r="F44" i="14" s="1" a="1"/>
  <c r="F44" i="14" s="1"/>
  <c r="H44" i="14" a="1"/>
  <c r="H44" i="14" s="1"/>
  <c r="G44" i="14" a="1"/>
  <c r="G44" i="14" s="1"/>
  <c r="D44" i="14" l="1" a="1"/>
  <c r="D44" i="14" s="1"/>
  <c r="C45" i="14" s="1" a="1"/>
  <c r="C45" i="14" s="1"/>
  <c r="E45" i="14" s="1" a="1"/>
  <c r="E45" i="14" s="1"/>
  <c r="F45" i="14" s="1" a="1"/>
  <c r="F45" i="14" s="1"/>
  <c r="I44" i="14" a="1"/>
  <c r="I44" i="14" s="1"/>
  <c r="G45" i="14" l="1" a="1"/>
  <c r="G45" i="14" s="1"/>
  <c r="H45" i="14" a="1"/>
  <c r="H45" i="14" s="1"/>
  <c r="I45" i="14" s="1" a="1"/>
  <c r="I45" i="14" s="1"/>
  <c r="D45" i="14" a="1"/>
  <c r="D45" i="14" s="1"/>
  <c r="C46" i="14" s="1" a="1"/>
  <c r="C46" i="14" s="1"/>
  <c r="E46" i="14" s="1" a="1"/>
  <c r="E46" i="14" s="1"/>
  <c r="F46" i="14" l="1" a="1"/>
  <c r="F46" i="14" s="1"/>
  <c r="G46" i="14" a="1"/>
  <c r="G46" i="14" s="1"/>
  <c r="H46" i="14" a="1"/>
  <c r="H46" i="14" s="1"/>
  <c r="D46" i="14" l="1" a="1"/>
  <c r="D46" i="14" s="1"/>
  <c r="C47" i="14" s="1" a="1"/>
  <c r="C47" i="14" s="1"/>
  <c r="E47" i="14" s="1" a="1"/>
  <c r="E47" i="14" s="1"/>
  <c r="I46" i="14" a="1"/>
  <c r="I46" i="14" s="1"/>
  <c r="G47" i="14" l="1" a="1"/>
  <c r="G47" i="14" s="1"/>
  <c r="F47" i="14" a="1"/>
  <c r="F47" i="14" s="1"/>
  <c r="H47" i="14" a="1"/>
  <c r="H47" i="14" s="1"/>
  <c r="I47" i="14" l="1" a="1"/>
  <c r="I47" i="14" s="1"/>
  <c r="D47" i="14" a="1"/>
  <c r="D47" i="14" s="1"/>
  <c r="C48" i="14" s="1" a="1"/>
  <c r="C48" i="14" s="1"/>
  <c r="E48" i="14" s="1" a="1"/>
  <c r="E48" i="14" s="1"/>
  <c r="F48" i="14" l="1" a="1"/>
  <c r="F48" i="14" s="1"/>
  <c r="H48" i="14" a="1"/>
  <c r="H48" i="14" s="1"/>
  <c r="G48" i="14" a="1"/>
  <c r="G48" i="14" s="1"/>
  <c r="D48" i="14" a="1"/>
  <c r="D48" i="14" s="1"/>
  <c r="C49" i="14" s="1" a="1"/>
  <c r="C49" i="14" s="1"/>
  <c r="E49" i="14" s="1" a="1"/>
  <c r="E49" i="14" s="1"/>
  <c r="I48" i="14" l="1" a="1"/>
  <c r="I48" i="14" s="1"/>
  <c r="F49" i="14" a="1"/>
  <c r="F49" i="14" s="1"/>
  <c r="G49" i="14" a="1"/>
  <c r="G49" i="14" s="1"/>
  <c r="H49" i="14" a="1"/>
  <c r="H49" i="14" s="1"/>
  <c r="I49" i="14" l="1" a="1"/>
  <c r="I49" i="14" s="1"/>
  <c r="D49" i="14" a="1"/>
  <c r="D49" i="14" s="1"/>
  <c r="C50" i="14" s="1" a="1"/>
  <c r="C50" i="14" s="1"/>
  <c r="E50" i="14" s="1" a="1"/>
  <c r="E50" i="14" s="1"/>
  <c r="H50" i="14" l="1" a="1"/>
  <c r="H50" i="14" s="1"/>
  <c r="G50" i="14" a="1"/>
  <c r="G50" i="14" s="1"/>
  <c r="F50" i="14" a="1"/>
  <c r="F50" i="14" s="1"/>
  <c r="D50" i="14" l="1" a="1"/>
  <c r="D50" i="14" s="1"/>
  <c r="C51" i="14" s="1" a="1"/>
  <c r="C51" i="14" s="1"/>
  <c r="E51" i="14" s="1" a="1"/>
  <c r="E51" i="14" s="1"/>
  <c r="I50" i="14" a="1"/>
  <c r="I50" i="14" s="1"/>
  <c r="F51" i="14" l="1" a="1"/>
  <c r="F51" i="14" s="1"/>
  <c r="H51" i="14" a="1"/>
  <c r="H51" i="14" s="1"/>
  <c r="G51" i="14" a="1"/>
  <c r="G51" i="14" s="1"/>
  <c r="D51" i="14" a="1"/>
  <c r="D51" i="14" s="1"/>
  <c r="C52" i="14" s="1" a="1"/>
  <c r="C52" i="14" s="1"/>
  <c r="E52" i="14" s="1" a="1"/>
  <c r="E52" i="14" s="1"/>
  <c r="I51" i="14" l="1" a="1"/>
  <c r="I51" i="14" s="1"/>
  <c r="G52" i="14" a="1"/>
  <c r="G52" i="14" s="1"/>
  <c r="F52" i="14" a="1"/>
  <c r="F52" i="14" s="1"/>
  <c r="H52" i="14" a="1"/>
  <c r="H52" i="14" s="1"/>
  <c r="D52" i="14" l="1" a="1"/>
  <c r="D52" i="14" s="1"/>
  <c r="C53" i="14" s="1" a="1"/>
  <c r="C53" i="14" s="1"/>
  <c r="E53" i="14" s="1" a="1"/>
  <c r="E53" i="14" s="1"/>
  <c r="I52" i="14" a="1"/>
  <c r="I52" i="14" s="1"/>
  <c r="F53" i="14" l="1" a="1"/>
  <c r="F53" i="14" s="1"/>
  <c r="G53" i="14" a="1"/>
  <c r="G53" i="14" s="1"/>
  <c r="H53" i="14" a="1"/>
  <c r="H53" i="14" s="1"/>
  <c r="I53" i="14" l="1" a="1"/>
  <c r="I53" i="14" s="1"/>
  <c r="D53" i="14" a="1"/>
  <c r="D53" i="14" s="1"/>
  <c r="C54" i="14" s="1" a="1"/>
  <c r="C54" i="14" s="1"/>
  <c r="E54" i="14" s="1" a="1"/>
  <c r="E54" i="14" s="1"/>
  <c r="F54" i="14" l="1" a="1"/>
  <c r="F54" i="14" s="1"/>
  <c r="H54" i="14" a="1"/>
  <c r="H54" i="14" s="1"/>
  <c r="G54" i="14" a="1"/>
  <c r="G54" i="14" s="1"/>
  <c r="I54" i="14" l="1" a="1"/>
  <c r="I54" i="14" s="1"/>
  <c r="D54" i="14" a="1"/>
  <c r="D54" i="14" s="1"/>
  <c r="C55" i="14" s="1" a="1"/>
  <c r="C55" i="14" s="1"/>
  <c r="E55" i="14" s="1" a="1"/>
  <c r="E55" i="14" s="1"/>
  <c r="H55" i="14" l="1" a="1"/>
  <c r="H55" i="14" s="1"/>
  <c r="G55" i="14" a="1"/>
  <c r="G55" i="14" s="1"/>
  <c r="F55" i="14" a="1"/>
  <c r="F55" i="14" s="1"/>
  <c r="D55" i="14" l="1" a="1"/>
  <c r="D55" i="14" s="1"/>
  <c r="C56" i="14" s="1" a="1"/>
  <c r="C56" i="14" s="1"/>
  <c r="E56" i="14" s="1" a="1"/>
  <c r="E56" i="14" s="1"/>
  <c r="I55" i="14" a="1"/>
  <c r="I55" i="14" s="1"/>
  <c r="F56" i="14" l="1" a="1"/>
  <c r="F56" i="14" s="1"/>
  <c r="G56" i="14" a="1"/>
  <c r="G56" i="14" s="1"/>
  <c r="H56" i="14" a="1"/>
  <c r="H56" i="14" s="1"/>
  <c r="D56" i="14" l="1" a="1"/>
  <c r="D56" i="14" s="1"/>
  <c r="C57" i="14" s="1" a="1"/>
  <c r="C57" i="14" s="1"/>
  <c r="E57" i="14" s="1" a="1"/>
  <c r="E57" i="14" s="1"/>
  <c r="I56" i="14" a="1"/>
  <c r="I56" i="14" s="1"/>
  <c r="G57" i="14" l="1" a="1"/>
  <c r="G57" i="14" s="1"/>
  <c r="F57" i="14" a="1"/>
  <c r="F57" i="14" s="1"/>
  <c r="H57" i="14" a="1"/>
  <c r="H57" i="14" s="1"/>
  <c r="D57" i="14" l="1" a="1"/>
  <c r="D57" i="14" s="1"/>
  <c r="C58" i="14" s="1" a="1"/>
  <c r="C58" i="14" s="1"/>
  <c r="I57" i="14" a="1"/>
  <c r="I57" i="14" s="1"/>
  <c r="E58" i="14" l="1" a="1"/>
  <c r="E58" i="14" s="1"/>
  <c r="F58" i="14" s="1" a="1"/>
  <c r="F58" i="14" s="1"/>
  <c r="H58" i="14" a="1"/>
  <c r="H58" i="14" s="1"/>
  <c r="G58" i="14" a="1"/>
  <c r="G58" i="14" s="1"/>
  <c r="D58" i="14" l="1" a="1"/>
  <c r="D58" i="14" s="1"/>
  <c r="C59" i="14" s="1" a="1"/>
  <c r="C59" i="14" s="1"/>
  <c r="E59" i="14" s="1" a="1"/>
  <c r="E59" i="14" s="1"/>
  <c r="F59" i="14" s="1" a="1"/>
  <c r="F59" i="14" s="1"/>
  <c r="I58" i="14" a="1"/>
  <c r="I58" i="14" s="1"/>
  <c r="G59" i="14" l="1" a="1"/>
  <c r="G59" i="14" s="1"/>
  <c r="H59" i="14" a="1"/>
  <c r="H59" i="14" s="1"/>
  <c r="I59" i="14" s="1" a="1"/>
  <c r="I59" i="14" s="1"/>
  <c r="D59" i="14" a="1"/>
  <c r="D59" i="14" s="1"/>
  <c r="C60" i="14" s="1" a="1"/>
  <c r="C60" i="14" s="1"/>
  <c r="E60" i="14" s="1" a="1"/>
  <c r="E60" i="14" s="1"/>
  <c r="H60" i="14" l="1" a="1"/>
  <c r="H60" i="14" s="1"/>
  <c r="G60" i="14" a="1"/>
  <c r="G60" i="14" s="1"/>
  <c r="F60" i="14" a="1"/>
  <c r="F60" i="14" s="1"/>
  <c r="I60" i="14" l="1" a="1"/>
  <c r="I60" i="14" s="1"/>
  <c r="D60" i="14" a="1"/>
  <c r="D60" i="14" s="1"/>
  <c r="C61" i="14" s="1" a="1"/>
  <c r="C61" i="14" s="1"/>
  <c r="E61" i="14" s="1" a="1"/>
  <c r="E61" i="14" s="1"/>
  <c r="F61" i="14" l="1" a="1"/>
  <c r="F61" i="14" s="1"/>
  <c r="G61" i="14" a="1"/>
  <c r="G61" i="14" s="1"/>
  <c r="H61" i="14" a="1"/>
  <c r="H61" i="14" s="1"/>
  <c r="D61" i="14" l="1" a="1"/>
  <c r="D61" i="14" s="1"/>
  <c r="C62" i="14" s="1" a="1"/>
  <c r="C62" i="14" s="1"/>
  <c r="E62" i="14" s="1" a="1"/>
  <c r="E62" i="14" s="1"/>
  <c r="I61" i="14" a="1"/>
  <c r="I61" i="14" s="1"/>
  <c r="G62" i="14" l="1" a="1"/>
  <c r="G62" i="14" s="1"/>
  <c r="F62" i="14" a="1"/>
  <c r="F62" i="14" s="1"/>
  <c r="H62" i="14" a="1"/>
  <c r="H62" i="14" s="1"/>
  <c r="I62" i="14" l="1" a="1"/>
  <c r="I62" i="14" s="1"/>
  <c r="D62" i="14" a="1"/>
  <c r="D62" i="14" s="1"/>
  <c r="C63" i="14" s="1" a="1"/>
  <c r="C63" i="14" s="1"/>
  <c r="E63" i="14" s="1" a="1"/>
  <c r="E63" i="14" s="1"/>
  <c r="F63" i="14" l="1" a="1"/>
  <c r="F63" i="14" s="1"/>
  <c r="H63" i="14" a="1"/>
  <c r="H63" i="14" s="1"/>
  <c r="G63" i="14" a="1"/>
  <c r="G63" i="14" s="1"/>
  <c r="D63" i="14" a="1"/>
  <c r="D63" i="14" s="1"/>
  <c r="C64" i="14" s="1" a="1"/>
  <c r="C64" i="14" s="1"/>
  <c r="E64" i="14" s="1" a="1"/>
  <c r="E64" i="14" s="1"/>
  <c r="I63" i="14" l="1" a="1"/>
  <c r="I63" i="14" s="1"/>
  <c r="F64" i="14" a="1"/>
  <c r="F64" i="14" s="1"/>
  <c r="G64" i="14" a="1"/>
  <c r="G64" i="14" s="1"/>
  <c r="H64" i="14" a="1"/>
  <c r="H64" i="14" s="1"/>
  <c r="I64" i="14" l="1" a="1"/>
  <c r="I64" i="14" s="1"/>
  <c r="D64" i="14" a="1"/>
  <c r="D64" i="14" s="1"/>
  <c r="C65" i="14" s="1" a="1"/>
  <c r="C65" i="14" s="1"/>
  <c r="E65" i="14" s="1" a="1"/>
  <c r="E65" i="14" s="1"/>
  <c r="H65" i="14" l="1" a="1"/>
  <c r="H65" i="14" s="1"/>
  <c r="G65" i="14" a="1"/>
  <c r="G65" i="14" s="1"/>
  <c r="F65" i="14" a="1"/>
  <c r="F65" i="14" s="1"/>
  <c r="I65" i="14" l="1" a="1"/>
  <c r="I65" i="14" s="1"/>
  <c r="D65" i="14" a="1"/>
  <c r="D65" i="14" s="1"/>
  <c r="C66" i="14" s="1" a="1"/>
  <c r="C66" i="14" s="1"/>
  <c r="E66" i="14" s="1" a="1"/>
  <c r="E66" i="14" s="1"/>
  <c r="F66" i="14" l="1" a="1"/>
  <c r="F66" i="14" s="1"/>
  <c r="G66" i="14" a="1"/>
  <c r="G66" i="14" s="1"/>
  <c r="H66" i="14" a="1"/>
  <c r="H66" i="14" s="1"/>
  <c r="D66" i="14" l="1" a="1"/>
  <c r="D66" i="14" s="1"/>
  <c r="C67" i="14" s="1" a="1"/>
  <c r="C67" i="14" s="1"/>
  <c r="E67" i="14" s="1" a="1"/>
  <c r="E67" i="14" s="1"/>
  <c r="I66" i="14" a="1"/>
  <c r="I66" i="14" s="1"/>
  <c r="G67" i="14" l="1" a="1"/>
  <c r="G67" i="14" s="1"/>
  <c r="F67" i="14" a="1"/>
  <c r="F67" i="14" s="1"/>
  <c r="H67" i="14" a="1"/>
  <c r="H67" i="14" s="1"/>
  <c r="I67" i="14" l="1" a="1"/>
  <c r="I67" i="14" s="1"/>
  <c r="D67" i="14" a="1"/>
  <c r="D67" i="14" s="1"/>
  <c r="C68" i="14" s="1" a="1"/>
  <c r="C68" i="14" s="1"/>
  <c r="E68" i="14" s="1" a="1"/>
  <c r="E68" i="14" s="1"/>
  <c r="F68" i="14" l="1" a="1"/>
  <c r="F68" i="14" s="1"/>
  <c r="G68" i="14" a="1"/>
  <c r="G68" i="14" s="1"/>
  <c r="H68" i="14" a="1"/>
  <c r="H68" i="14" s="1"/>
  <c r="D68" i="14" a="1"/>
  <c r="D68" i="14" s="1"/>
  <c r="C69" i="14" s="1" a="1"/>
  <c r="C69" i="14" s="1"/>
  <c r="E69" i="14" s="1" a="1"/>
  <c r="E69" i="14" s="1"/>
  <c r="I68" i="14" l="1" a="1"/>
  <c r="I68" i="14" s="1"/>
  <c r="F69" i="14" a="1"/>
  <c r="F69" i="14" s="1"/>
  <c r="H69" i="14" a="1"/>
  <c r="H69" i="14" s="1"/>
  <c r="G69" i="14" a="1"/>
  <c r="G69" i="14" s="1"/>
  <c r="I69" i="14" l="1" a="1"/>
  <c r="I69" i="14" s="1"/>
  <c r="D69" i="14" a="1"/>
  <c r="D69" i="14" s="1"/>
  <c r="C70" i="14" s="1" a="1"/>
  <c r="C70" i="14" s="1"/>
  <c r="E70" i="14" s="1" a="1"/>
  <c r="E70" i="14" s="1"/>
  <c r="H70" i="14" l="1" a="1"/>
  <c r="H70" i="14" s="1"/>
  <c r="G70" i="14" a="1"/>
  <c r="G70" i="14" s="1"/>
  <c r="F70" i="14" a="1"/>
  <c r="F70" i="14" s="1"/>
  <c r="I70" i="14" l="1" a="1"/>
  <c r="I70" i="14" s="1"/>
  <c r="D70" i="14" a="1"/>
  <c r="D70" i="14" s="1"/>
  <c r="C71" i="14" s="1" a="1"/>
  <c r="C71" i="14" s="1"/>
  <c r="E71" i="14" s="1" a="1"/>
  <c r="E71" i="14" s="1"/>
  <c r="F71" i="14" l="1" a="1"/>
  <c r="F71" i="14" s="1"/>
  <c r="G71" i="14" a="1"/>
  <c r="G71" i="14" s="1"/>
  <c r="H71" i="14" a="1"/>
  <c r="H71" i="14" s="1"/>
  <c r="D71" i="14" l="1" a="1"/>
  <c r="D71" i="14" s="1"/>
  <c r="C72" i="14" s="1" a="1"/>
  <c r="C72" i="14" s="1"/>
  <c r="E72" i="14" s="1" a="1"/>
  <c r="E72" i="14" s="1"/>
  <c r="I71" i="14" a="1"/>
  <c r="I71" i="14" s="1"/>
  <c r="G72" i="14" l="1" a="1"/>
  <c r="G72" i="14" s="1"/>
  <c r="F72" i="14" a="1"/>
  <c r="F72" i="14" s="1"/>
  <c r="H72" i="14" a="1"/>
  <c r="H72" i="14" s="1"/>
  <c r="I72" i="14" l="1" a="1"/>
  <c r="I72" i="14" s="1"/>
  <c r="D72" i="14" a="1"/>
  <c r="D72" i="14" s="1"/>
  <c r="C73" i="14" s="1" a="1"/>
  <c r="C73" i="14" s="1"/>
  <c r="E73" i="14" s="1" a="1"/>
  <c r="E73" i="14" s="1"/>
  <c r="F73" i="14" l="1" a="1"/>
  <c r="F73" i="14" s="1"/>
  <c r="H73" i="14" a="1"/>
  <c r="H73" i="14" s="1"/>
  <c r="G73" i="14" a="1"/>
  <c r="G73" i="14" s="1"/>
  <c r="D73" i="14" a="1"/>
  <c r="D73" i="14" s="1"/>
  <c r="C74" i="14" s="1" a="1"/>
  <c r="C74" i="14" s="1"/>
  <c r="E74" i="14" s="1" a="1"/>
  <c r="E74" i="14" s="1"/>
  <c r="I73" i="14" l="1" a="1"/>
  <c r="I73" i="14" s="1"/>
  <c r="F74" i="14" a="1"/>
  <c r="F74" i="14" s="1"/>
  <c r="H74" i="14" a="1"/>
  <c r="H74" i="14" s="1"/>
  <c r="G74" i="14" a="1"/>
  <c r="G74" i="14" s="1"/>
  <c r="I74" i="14" l="1" a="1"/>
  <c r="I74" i="14" s="1"/>
  <c r="D74" i="14" a="1"/>
  <c r="D74" i="14" s="1"/>
  <c r="C75" i="14" s="1" a="1"/>
  <c r="C75" i="14" s="1"/>
  <c r="E75" i="14" s="1" a="1"/>
  <c r="E75" i="14" s="1"/>
  <c r="H75" i="14" l="1" a="1"/>
  <c r="H75" i="14" s="1"/>
  <c r="G75" i="14" a="1"/>
  <c r="G75" i="14" s="1"/>
  <c r="F75" i="14" a="1"/>
  <c r="F75" i="14" s="1"/>
  <c r="I75" i="14" l="1" a="1"/>
  <c r="I75" i="14" s="1"/>
  <c r="D75" i="14" a="1"/>
  <c r="D75" i="14" s="1"/>
  <c r="C76" i="14" s="1" a="1"/>
  <c r="C76" i="14" s="1"/>
  <c r="E76" i="14" s="1" a="1"/>
  <c r="E76" i="14" s="1"/>
  <c r="F76" i="14" l="1" a="1"/>
  <c r="F76" i="14" s="1"/>
  <c r="G76" i="14" a="1"/>
  <c r="G76" i="14" s="1"/>
  <c r="H76" i="14" a="1"/>
  <c r="H76" i="14" s="1"/>
  <c r="D76" i="14" l="1" a="1"/>
  <c r="D76" i="14" s="1"/>
  <c r="C77" i="14" s="1" a="1"/>
  <c r="C77" i="14" s="1"/>
  <c r="E77" i="14" s="1" a="1"/>
  <c r="E77" i="14" s="1"/>
  <c r="I76" i="14" a="1"/>
  <c r="I76" i="14" s="1"/>
  <c r="G77" i="14" l="1" a="1"/>
  <c r="G77" i="14" s="1"/>
  <c r="F77" i="14" a="1"/>
  <c r="F77" i="14" s="1"/>
  <c r="H77" i="14" a="1"/>
  <c r="H77" i="14" s="1"/>
  <c r="I77" i="14" l="1" a="1"/>
  <c r="I77" i="14" s="1"/>
  <c r="D77" i="14" a="1"/>
  <c r="D77" i="14" s="1"/>
  <c r="C78" i="14" s="1" a="1"/>
  <c r="C78" i="14" s="1"/>
  <c r="E78" i="14" s="1" a="1"/>
  <c r="E78" i="14" s="1"/>
  <c r="F78" i="14" l="1" a="1"/>
  <c r="F78" i="14" s="1"/>
  <c r="G78" i="14" a="1"/>
  <c r="G78" i="14" s="1"/>
  <c r="H78" i="14" a="1"/>
  <c r="H78" i="14" s="1"/>
  <c r="D78" i="14" a="1"/>
  <c r="D78" i="14" s="1"/>
  <c r="C79" i="14" s="1" a="1"/>
  <c r="C79" i="14" s="1"/>
  <c r="E79" i="14" s="1" a="1"/>
  <c r="E79" i="14" s="1"/>
  <c r="I78" i="14" l="1" a="1"/>
  <c r="I78" i="14" s="1"/>
  <c r="F79" i="14" a="1"/>
  <c r="F79" i="14" s="1"/>
  <c r="H79" i="14" a="1"/>
  <c r="H79" i="14" s="1"/>
  <c r="G79" i="14" a="1"/>
  <c r="G79" i="14" s="1"/>
  <c r="I79" i="14" l="1" a="1"/>
  <c r="I79" i="14" s="1"/>
  <c r="D79" i="14" a="1"/>
  <c r="D79" i="14" s="1"/>
  <c r="C80" i="14" s="1" a="1"/>
  <c r="C80" i="14" s="1"/>
  <c r="E80" i="14" s="1" a="1"/>
  <c r="E80" i="14" s="1"/>
  <c r="H80" i="14" l="1" a="1"/>
  <c r="H80" i="14" s="1"/>
  <c r="F80" i="14" a="1"/>
  <c r="F80" i="14" s="1"/>
  <c r="G80" i="14" a="1"/>
  <c r="G80" i="14" s="1"/>
  <c r="D80" i="14" l="1" a="1"/>
  <c r="D80" i="14" s="1"/>
  <c r="C81" i="14" s="1" a="1"/>
  <c r="C81" i="14" s="1"/>
  <c r="E81" i="14" s="1" a="1"/>
  <c r="E81" i="14" s="1"/>
  <c r="I80" i="14" a="1"/>
  <c r="I80" i="14" s="1"/>
  <c r="F81" i="14" l="1" a="1"/>
  <c r="F81" i="14" s="1"/>
  <c r="G81" i="14" a="1"/>
  <c r="G81" i="14" s="1"/>
  <c r="H81" i="14" a="1"/>
  <c r="H81" i="14" s="1"/>
  <c r="D81" i="14" l="1" a="1"/>
  <c r="D81" i="14" s="1"/>
  <c r="C82" i="14" s="1" a="1"/>
  <c r="C82" i="14" s="1"/>
  <c r="E82" i="14" s="1" a="1"/>
  <c r="E82" i="14" s="1"/>
  <c r="I81" i="14" a="1"/>
  <c r="I81" i="14" s="1"/>
  <c r="G82" i="14" l="1" a="1"/>
  <c r="G82" i="14" s="1"/>
  <c r="F82" i="14" a="1"/>
  <c r="F82" i="14" s="1"/>
  <c r="H82" i="14" a="1"/>
  <c r="H82" i="14" s="1"/>
  <c r="I82" i="14" l="1" a="1"/>
  <c r="I82" i="14" s="1"/>
  <c r="D82" i="14" a="1"/>
  <c r="D82" i="14" s="1"/>
  <c r="C83" i="14" s="1" a="1"/>
  <c r="C83" i="14" s="1"/>
  <c r="E83" i="14" s="1" a="1"/>
  <c r="E83" i="14" s="1"/>
  <c r="F83" i="14" l="1" a="1"/>
  <c r="F83" i="14" s="1"/>
  <c r="G83" i="14" a="1"/>
  <c r="G83" i="14" s="1"/>
  <c r="H83" i="14" a="1"/>
  <c r="H83" i="14" s="1"/>
  <c r="D83" i="14" l="1" a="1"/>
  <c r="D83" i="14" s="1"/>
  <c r="C84" i="14" s="1" a="1"/>
  <c r="C84" i="14" s="1"/>
  <c r="I83" i="14" a="1"/>
  <c r="I83" i="14" s="1"/>
  <c r="H84" i="14" l="1" a="1"/>
  <c r="H84" i="14" s="1"/>
  <c r="E84" i="14" a="1"/>
  <c r="E84" i="14" s="1"/>
  <c r="F84" i="14" s="1" a="1"/>
  <c r="F84" i="14" s="1"/>
  <c r="G84" i="14" a="1"/>
  <c r="G84" i="14" s="1"/>
  <c r="D84" i="14" l="1" a="1"/>
  <c r="D84" i="14" s="1"/>
  <c r="C85" i="14" s="1" a="1"/>
  <c r="C85" i="14" s="1"/>
  <c r="E85" i="14" s="1" a="1"/>
  <c r="E85" i="14" s="1"/>
  <c r="F85" i="14" s="1" a="1"/>
  <c r="F85" i="14" s="1"/>
  <c r="I84" i="14" a="1"/>
  <c r="I84" i="14" s="1"/>
  <c r="G85" i="14" l="1" a="1"/>
  <c r="G85" i="14" s="1"/>
  <c r="H85" i="14" a="1"/>
  <c r="H85" i="14" s="1"/>
  <c r="I85" i="14" s="1" a="1"/>
  <c r="I85" i="14" s="1"/>
  <c r="D85" i="14" a="1"/>
  <c r="D85" i="14" s="1"/>
  <c r="C86" i="14" s="1" a="1"/>
  <c r="C86" i="14" s="1"/>
  <c r="E86" i="14" s="1" a="1"/>
  <c r="E86" i="14" s="1"/>
  <c r="F86" i="14" l="1" a="1"/>
  <c r="F86" i="14" s="1"/>
  <c r="H86" i="14" a="1"/>
  <c r="H86" i="14" s="1"/>
  <c r="G86" i="14" a="1"/>
  <c r="G86" i="14" s="1"/>
  <c r="D86" i="14" a="1"/>
  <c r="D86" i="14" s="1"/>
  <c r="C87" i="14" s="1" a="1"/>
  <c r="C87" i="14" s="1"/>
  <c r="E87" i="14" s="1" a="1"/>
  <c r="E87" i="14" s="1"/>
  <c r="G87" i="14" l="1" a="1"/>
  <c r="G87" i="14" s="1"/>
  <c r="F87" i="14" a="1"/>
  <c r="F87" i="14" s="1"/>
  <c r="I86" i="14" a="1"/>
  <c r="I86" i="14" s="1"/>
  <c r="H87" i="14" a="1"/>
  <c r="H87" i="14" s="1"/>
  <c r="I87" i="14" l="1" a="1"/>
  <c r="I87" i="14" s="1"/>
  <c r="D87" i="14" a="1"/>
  <c r="D87" i="14" s="1"/>
  <c r="C88" i="14" s="1" a="1"/>
  <c r="C88" i="14" s="1"/>
  <c r="E88" i="14" s="1" a="1"/>
  <c r="E88" i="14" s="1"/>
  <c r="F88" i="14" l="1" a="1"/>
  <c r="F88" i="14" s="1"/>
  <c r="H88" i="14" a="1"/>
  <c r="H88" i="14" s="1"/>
  <c r="G88" i="14" a="1"/>
  <c r="G88" i="14" s="1"/>
  <c r="D88" i="14" l="1" a="1"/>
  <c r="D88" i="14" s="1"/>
  <c r="C89" i="14" s="1" a="1"/>
  <c r="C89" i="14" s="1"/>
  <c r="I88" i="14" a="1"/>
  <c r="I88" i="14" s="1"/>
  <c r="H89" i="14" l="1" a="1"/>
  <c r="H89" i="14" s="1"/>
  <c r="E89" i="14" a="1"/>
  <c r="E89" i="14" s="1"/>
  <c r="F89" i="14" s="1" a="1"/>
  <c r="F89" i="14" s="1"/>
  <c r="G89" i="14" a="1"/>
  <c r="G89" i="14" s="1"/>
  <c r="D89" i="14" l="1" a="1"/>
  <c r="D89" i="14" s="1"/>
  <c r="C90" i="14" s="1" a="1"/>
  <c r="C90" i="14" s="1"/>
  <c r="E90" i="14" s="1" a="1"/>
  <c r="E90" i="14" s="1"/>
  <c r="F90" i="14" s="1" a="1"/>
  <c r="F90" i="14" s="1"/>
  <c r="I89" i="14" a="1"/>
  <c r="I89" i="14" s="1"/>
  <c r="G90" i="14" l="1" a="1"/>
  <c r="G90" i="14" s="1"/>
  <c r="H90" i="14" a="1"/>
  <c r="H90" i="14" s="1"/>
  <c r="D90" i="14" a="1"/>
  <c r="D90" i="14" s="1"/>
  <c r="C91" i="14" s="1" a="1"/>
  <c r="C91" i="14" s="1"/>
  <c r="E91" i="14" s="1" a="1"/>
  <c r="E91" i="14" s="1"/>
  <c r="I90" i="14" a="1"/>
  <c r="I90" i="14" s="1"/>
  <c r="F91" i="14" l="1" a="1"/>
  <c r="F91" i="14" s="1"/>
  <c r="H91" i="14" a="1"/>
  <c r="H91" i="14" s="1"/>
  <c r="G91" i="14" a="1"/>
  <c r="G91" i="14" s="1"/>
  <c r="D91" i="14" a="1"/>
  <c r="D91" i="14" s="1"/>
  <c r="C92" i="14" s="1" a="1"/>
  <c r="C92" i="14" s="1"/>
  <c r="E92" i="14" s="1" a="1"/>
  <c r="E92" i="14" s="1"/>
  <c r="I91" i="14" l="1" a="1"/>
  <c r="I91" i="14" s="1"/>
  <c r="G92" i="14" a="1"/>
  <c r="G92" i="14" s="1"/>
  <c r="F92" i="14" a="1"/>
  <c r="F92" i="14" s="1"/>
  <c r="H92" i="14" a="1"/>
  <c r="H92" i="14" s="1"/>
  <c r="D92" i="14" l="1" a="1"/>
  <c r="D92" i="14" s="1"/>
  <c r="C93" i="14" s="1" a="1"/>
  <c r="C93" i="14" s="1"/>
  <c r="E93" i="14" s="1" a="1"/>
  <c r="E93" i="14" s="1"/>
  <c r="I92" i="14" a="1"/>
  <c r="I92" i="14" s="1"/>
  <c r="F93" i="14" l="1" a="1"/>
  <c r="F93" i="14" s="1"/>
  <c r="G93" i="14" a="1"/>
  <c r="G93" i="14" s="1"/>
  <c r="H93" i="14" a="1"/>
  <c r="H93" i="14" s="1"/>
  <c r="D93" i="14" a="1"/>
  <c r="D93" i="14" s="1"/>
  <c r="C94" i="14" s="1" a="1"/>
  <c r="C94" i="14" s="1"/>
  <c r="E94" i="14" s="1" a="1"/>
  <c r="E94" i="14" s="1"/>
  <c r="I93" i="14" l="1" a="1"/>
  <c r="I93" i="14" s="1"/>
  <c r="F94" i="14" a="1"/>
  <c r="F94" i="14" s="1"/>
  <c r="H94" i="14" a="1"/>
  <c r="H94" i="14" s="1"/>
  <c r="G94" i="14" a="1"/>
  <c r="G94" i="14" s="1"/>
  <c r="D94" i="14" l="1" a="1"/>
  <c r="D94" i="14" s="1"/>
  <c r="C95" i="14" s="1" a="1"/>
  <c r="C95" i="14" s="1"/>
  <c r="I94" i="14" a="1"/>
  <c r="I94" i="14" s="1"/>
  <c r="E95" i="14" l="1" a="1"/>
  <c r="E95" i="14" s="1"/>
  <c r="F95" i="14" s="1" a="1"/>
  <c r="F95" i="14" s="1"/>
  <c r="G95" i="14" a="1"/>
  <c r="G95" i="14" s="1"/>
  <c r="H95" i="14" a="1"/>
  <c r="H95" i="14" s="1"/>
  <c r="D95" i="14" a="1"/>
  <c r="D95" i="14" s="1"/>
  <c r="C96" i="14" s="1" a="1"/>
  <c r="C96" i="14" s="1"/>
  <c r="E96" i="14" s="1" a="1"/>
  <c r="E96" i="14" s="1"/>
  <c r="I95" i="14" l="1" a="1"/>
  <c r="I95" i="14" s="1"/>
  <c r="F96" i="14" a="1"/>
  <c r="F96" i="14" s="1"/>
  <c r="G96" i="14" a="1"/>
  <c r="G96" i="14" s="1"/>
  <c r="H96" i="14" a="1"/>
  <c r="H96" i="14" s="1"/>
  <c r="D96" i="14" a="1"/>
  <c r="D96" i="14" s="1"/>
  <c r="C97" i="14" s="1" a="1"/>
  <c r="C97" i="14" s="1"/>
  <c r="E97" i="14" s="1" a="1"/>
  <c r="E97" i="14" s="1"/>
  <c r="I96" i="14" l="1" a="1"/>
  <c r="I96" i="14" s="1"/>
  <c r="G97" i="14" a="1"/>
  <c r="G97" i="14" s="1"/>
  <c r="F97" i="14" a="1"/>
  <c r="F97" i="14" s="1"/>
  <c r="H97" i="14" a="1"/>
  <c r="H97" i="14" s="1"/>
  <c r="D97" i="14" l="1" a="1"/>
  <c r="D97" i="14" s="1"/>
  <c r="C98" i="14" s="1" a="1"/>
  <c r="C98" i="14" s="1"/>
  <c r="E98" i="14" s="1" a="1"/>
  <c r="E98" i="14" s="1"/>
  <c r="I97" i="14" a="1"/>
  <c r="I97" i="14" s="1"/>
  <c r="F98" i="14" l="1" a="1"/>
  <c r="F98" i="14" s="1"/>
  <c r="H98" i="14" a="1"/>
  <c r="H98" i="14" s="1"/>
  <c r="G98" i="14" a="1"/>
  <c r="G98" i="14" s="1"/>
  <c r="D98" i="14" l="1" a="1"/>
  <c r="D98" i="14" s="1"/>
  <c r="C99" i="14" s="1" a="1"/>
  <c r="C99" i="14" s="1"/>
  <c r="E99" i="14" s="1" a="1"/>
  <c r="E99" i="14" s="1"/>
  <c r="I98" i="14" a="1"/>
  <c r="I98" i="14" s="1"/>
  <c r="F99" i="14" l="1" a="1"/>
  <c r="F99" i="14" s="1"/>
  <c r="G99" i="14" a="1"/>
  <c r="G99" i="14" s="1"/>
  <c r="H99" i="14" a="1"/>
  <c r="H99" i="14" s="1"/>
  <c r="I99" i="14" l="1" a="1"/>
  <c r="I99" i="14" s="1"/>
  <c r="D99" i="14" a="1"/>
  <c r="D99" i="14" s="1"/>
  <c r="C100" i="14" s="1" a="1"/>
  <c r="C100" i="14" s="1"/>
  <c r="E100" i="14" s="1" a="1"/>
  <c r="E100" i="14" s="1"/>
  <c r="H100" i="14" l="1" a="1"/>
  <c r="H100" i="14" s="1"/>
  <c r="F100" i="14" a="1"/>
  <c r="F100" i="14" s="1"/>
  <c r="G100" i="14" a="1"/>
  <c r="G100" i="14" s="1"/>
  <c r="D100" i="14" l="1" a="1"/>
  <c r="D100" i="14" s="1"/>
  <c r="C101" i="14" s="1" a="1"/>
  <c r="C101" i="14" s="1"/>
  <c r="E101" i="14" s="1" a="1"/>
  <c r="E101" i="14" s="1"/>
  <c r="I100" i="14" a="1"/>
  <c r="I100" i="14" s="1"/>
  <c r="F101" i="14" l="1" a="1"/>
  <c r="F101" i="14" s="1"/>
  <c r="G101" i="14" a="1"/>
  <c r="G101" i="14" s="1"/>
  <c r="H101" i="14" a="1"/>
  <c r="H101" i="14" s="1"/>
  <c r="D101" i="14" a="1"/>
  <c r="D101" i="14" s="1"/>
  <c r="C102" i="14" s="1" a="1"/>
  <c r="C102" i="14" s="1"/>
  <c r="E102" i="14" s="1" a="1"/>
  <c r="E102" i="14" s="1"/>
  <c r="G102" i="14" l="1" a="1"/>
  <c r="G102" i="14" s="1"/>
  <c r="F102" i="14" a="1"/>
  <c r="F102" i="14" s="1"/>
  <c r="H102" i="14" a="1"/>
  <c r="H102" i="14" s="1"/>
  <c r="I101" i="14" a="1"/>
  <c r="I101" i="14" s="1"/>
  <c r="D102" i="14" l="1" a="1"/>
  <c r="D102" i="14" s="1"/>
  <c r="C103" i="14" s="1" a="1"/>
  <c r="C103" i="14" s="1"/>
  <c r="E103" i="14" s="1" a="1"/>
  <c r="E103" i="14" s="1"/>
  <c r="I102" i="14" a="1"/>
  <c r="I102" i="14" s="1"/>
  <c r="F103" i="14" l="1" a="1"/>
  <c r="F103" i="14" s="1"/>
  <c r="H103" i="14" a="1"/>
  <c r="H103" i="14" s="1"/>
  <c r="G103" i="14" a="1"/>
  <c r="G103" i="14" s="1"/>
  <c r="D103" i="14" a="1"/>
  <c r="D103" i="14" s="1"/>
  <c r="C104" i="14" s="1" a="1"/>
  <c r="C104" i="14" s="1"/>
  <c r="E104" i="14" s="1" a="1"/>
  <c r="E104" i="14" s="1"/>
  <c r="I103" i="14" l="1" a="1"/>
  <c r="I103" i="14" s="1"/>
  <c r="F104" i="14" a="1"/>
  <c r="F104" i="14" s="1"/>
  <c r="G104" i="14" a="1"/>
  <c r="G104" i="14" s="1"/>
  <c r="H104" i="14" a="1"/>
  <c r="H104" i="14" s="1"/>
  <c r="I104" i="14" l="1" a="1"/>
  <c r="I104" i="14" s="1"/>
  <c r="D104" i="14" a="1"/>
  <c r="D104" i="14" s="1"/>
  <c r="C105" i="14" s="1" a="1"/>
  <c r="C105" i="14" s="1"/>
  <c r="E105" i="14" s="1" a="1"/>
  <c r="E105" i="14" s="1"/>
  <c r="H105" i="14" l="1" a="1"/>
  <c r="H105" i="14" s="1"/>
  <c r="F105" i="14" a="1"/>
  <c r="F105" i="14" s="1"/>
  <c r="G105" i="14" a="1"/>
  <c r="G105" i="14" s="1"/>
  <c r="I105" i="14" l="1" a="1"/>
  <c r="I105" i="14" s="1"/>
  <c r="D105" i="14" a="1"/>
  <c r="D105" i="14" s="1"/>
  <c r="C106" i="14" s="1" a="1"/>
  <c r="C106" i="14" s="1"/>
  <c r="E106" i="14" s="1" a="1"/>
  <c r="E106" i="14" s="1"/>
  <c r="F106" i="14" l="1" a="1"/>
  <c r="F106" i="14" s="1"/>
  <c r="G106" i="14" a="1"/>
  <c r="G106" i="14" s="1"/>
  <c r="H106" i="14" a="1"/>
  <c r="H106" i="14" s="1"/>
  <c r="D106" i="14" l="1" a="1"/>
  <c r="D106" i="14" s="1"/>
  <c r="C107" i="14" s="1" a="1"/>
  <c r="C107" i="14" s="1"/>
  <c r="E107" i="14" s="1" a="1"/>
  <c r="E107" i="14" s="1"/>
  <c r="I106" i="14" a="1"/>
  <c r="I106" i="14" s="1"/>
  <c r="G107" i="14" l="1" a="1"/>
  <c r="G107" i="14" s="1"/>
  <c r="F107" i="14" a="1"/>
  <c r="F107" i="14" s="1"/>
  <c r="H107" i="14" a="1"/>
  <c r="H107" i="14" s="1"/>
  <c r="I107" i="14" l="1" a="1"/>
  <c r="I107" i="14" s="1"/>
  <c r="D107" i="14" a="1"/>
  <c r="D107" i="14" s="1"/>
  <c r="C108" i="14" s="1" a="1"/>
  <c r="C108" i="14" s="1"/>
  <c r="E108" i="14" s="1" a="1"/>
  <c r="E108" i="14" s="1"/>
  <c r="F108" i="14" l="1" a="1"/>
  <c r="F108" i="14" s="1"/>
  <c r="H108" i="14" a="1"/>
  <c r="H108" i="14" s="1"/>
  <c r="G108" i="14" a="1"/>
  <c r="G108" i="14" s="1"/>
  <c r="D108" i="14" a="1"/>
  <c r="D108" i="14" s="1"/>
  <c r="C109" i="14" s="1" a="1"/>
  <c r="C109" i="14" s="1"/>
  <c r="E109" i="14" s="1" a="1"/>
  <c r="E109" i="14" s="1"/>
  <c r="I108" i="14" l="1" a="1"/>
  <c r="I108" i="14" s="1"/>
  <c r="F109" i="14" a="1"/>
  <c r="F109" i="14" s="1"/>
  <c r="G109" i="14" a="1"/>
  <c r="G109" i="14" s="1"/>
  <c r="H109" i="14" a="1"/>
  <c r="H109" i="14" s="1"/>
  <c r="I109" i="14" l="1" a="1"/>
  <c r="I109" i="14" s="1"/>
  <c r="D109" i="14" a="1"/>
  <c r="D109" i="14" s="1"/>
  <c r="C110" i="14" s="1" a="1"/>
  <c r="C110" i="14" s="1"/>
  <c r="E110" i="14" s="1" a="1"/>
  <c r="E110" i="14" s="1"/>
  <c r="F110" i="14" l="1" a="1"/>
  <c r="F110" i="14" s="1"/>
  <c r="G110" i="14" a="1"/>
  <c r="G110" i="14" s="1"/>
  <c r="H110" i="14" a="1"/>
  <c r="H110" i="14" s="1"/>
  <c r="D110" i="14" l="1" a="1"/>
  <c r="D110" i="14" s="1"/>
  <c r="C111" i="14" s="1" a="1"/>
  <c r="C111" i="14" s="1"/>
  <c r="E111" i="14" s="1" a="1"/>
  <c r="E111" i="14" s="1"/>
  <c r="I110" i="14" a="1"/>
  <c r="I110" i="14" s="1"/>
  <c r="G111" i="14" l="1" a="1"/>
  <c r="G111" i="14" s="1"/>
  <c r="H111" i="14" a="1"/>
  <c r="H111" i="14" s="1"/>
  <c r="F111" i="14" a="1"/>
  <c r="F111" i="14" s="1"/>
  <c r="D111" i="14" l="1" a="1"/>
  <c r="D111" i="14" s="1"/>
  <c r="C112" i="14" s="1" a="1"/>
  <c r="C112" i="14" s="1"/>
  <c r="E112" i="14" s="1" a="1"/>
  <c r="E112" i="14" s="1"/>
  <c r="I111" i="14" a="1"/>
  <c r="I111" i="14" s="1"/>
  <c r="F112" i="14" l="1" a="1"/>
  <c r="F112" i="14" s="1"/>
  <c r="G112" i="14" a="1"/>
  <c r="G112" i="14" s="1"/>
  <c r="H112" i="14" a="1"/>
  <c r="H112" i="14" s="1"/>
  <c r="D112" i="14" l="1" a="1"/>
  <c r="D112" i="14" s="1"/>
  <c r="C113" i="14" s="1" a="1"/>
  <c r="C113" i="14" s="1"/>
  <c r="E113" i="14" s="1" a="1"/>
  <c r="E113" i="14" s="1"/>
  <c r="I112" i="14" a="1"/>
  <c r="I112" i="14" s="1"/>
  <c r="G113" i="14" l="1" a="1"/>
  <c r="G113" i="14" s="1"/>
  <c r="F113" i="14" a="1"/>
  <c r="F113" i="14" s="1"/>
  <c r="H113" i="14" a="1"/>
  <c r="H113" i="14" s="1"/>
  <c r="D113" i="14" l="1" a="1"/>
  <c r="D113" i="14" s="1"/>
  <c r="C114" i="14" s="1" a="1"/>
  <c r="C114" i="14" s="1"/>
  <c r="E114" i="14" s="1" a="1"/>
  <c r="E114" i="14" s="1"/>
  <c r="I113" i="14" a="1"/>
  <c r="I113" i="14" s="1"/>
  <c r="F114" i="14" l="1" a="1"/>
  <c r="F114" i="14" s="1"/>
  <c r="G114" i="14" a="1"/>
  <c r="G114" i="14" s="1"/>
  <c r="H114" i="14" a="1"/>
  <c r="H114" i="14" s="1"/>
  <c r="I114" i="14" l="1" a="1"/>
  <c r="I114" i="14" s="1"/>
  <c r="D114" i="14" a="1"/>
  <c r="D114" i="14" s="1"/>
  <c r="C115" i="14" s="1" a="1"/>
  <c r="C115" i="14" s="1"/>
  <c r="E115" i="14" s="1" a="1"/>
  <c r="E115" i="14" s="1"/>
  <c r="F115" i="14" l="1" a="1"/>
  <c r="F115" i="14" s="1"/>
  <c r="G115" i="14" a="1"/>
  <c r="G115" i="14" s="1"/>
  <c r="H115" i="14" a="1"/>
  <c r="H115" i="14" s="1"/>
  <c r="D115" i="14" l="1" a="1"/>
  <c r="D115" i="14" s="1"/>
  <c r="C116" i="14" s="1" a="1"/>
  <c r="C116" i="14" s="1"/>
  <c r="E116" i="14" s="1" a="1"/>
  <c r="E116" i="14" s="1"/>
  <c r="I115" i="14" a="1"/>
  <c r="I115" i="14" s="1"/>
  <c r="G116" i="14" l="1" a="1"/>
  <c r="G116" i="14" s="1"/>
  <c r="H116" i="14" a="1"/>
  <c r="H116" i="14" s="1"/>
  <c r="F116" i="14" a="1"/>
  <c r="F116" i="14" s="1"/>
  <c r="D116" i="14" l="1" a="1"/>
  <c r="D116" i="14" s="1"/>
  <c r="C117" i="14" s="1" a="1"/>
  <c r="C117" i="14" s="1"/>
  <c r="E117" i="14" s="1" a="1"/>
  <c r="E117" i="14" s="1"/>
  <c r="I116" i="14" a="1"/>
  <c r="I116" i="14" s="1"/>
  <c r="F117" i="14" l="1" a="1"/>
  <c r="F117" i="14" s="1"/>
  <c r="G117" i="14" a="1"/>
  <c r="G117" i="14" s="1"/>
  <c r="H117" i="14" a="1"/>
  <c r="H117" i="14" s="1"/>
  <c r="D117" i="14" l="1" a="1"/>
  <c r="D117" i="14" s="1"/>
  <c r="C118" i="14" s="1" a="1"/>
  <c r="C118" i="14" s="1"/>
  <c r="E118" i="14" s="1" a="1"/>
  <c r="E118" i="14" s="1"/>
  <c r="I117" i="14" a="1"/>
  <c r="I117" i="14" s="1"/>
  <c r="G118" i="14" l="1" a="1"/>
  <c r="G118" i="14" s="1"/>
  <c r="F118" i="14" a="1"/>
  <c r="F118" i="14" s="1"/>
  <c r="H118" i="14" a="1"/>
  <c r="H118" i="14" s="1"/>
  <c r="I118" i="14" l="1" a="1"/>
  <c r="I118" i="14" s="1"/>
  <c r="D118" i="14" a="1"/>
  <c r="D118" i="14" s="1"/>
  <c r="C119" i="14" s="1" a="1"/>
  <c r="C119" i="14" s="1"/>
  <c r="E119" i="14" s="1" a="1"/>
  <c r="E119" i="14" s="1"/>
  <c r="G119" i="14" l="1" a="1"/>
  <c r="G119" i="14" s="1"/>
  <c r="H119" i="14" a="1"/>
  <c r="H119" i="14" s="1"/>
  <c r="F119" i="14" a="1"/>
  <c r="F119" i="14" s="1"/>
  <c r="I119" i="14" l="1" a="1"/>
  <c r="I119" i="14" s="1"/>
  <c r="D119" i="14" a="1"/>
  <c r="D119" i="14" s="1"/>
  <c r="C120" i="14" s="1" a="1"/>
  <c r="C120" i="14" s="1"/>
  <c r="E120" i="14" s="1" a="1"/>
  <c r="E120" i="14" s="1"/>
  <c r="F120" i="14" l="1" a="1"/>
  <c r="F120" i="14" s="1"/>
  <c r="H120" i="14" a="1"/>
  <c r="H120" i="14" s="1"/>
  <c r="G120" i="14" a="1"/>
  <c r="G120" i="14" s="1"/>
  <c r="D120" i="14" l="1" a="1"/>
  <c r="D120" i="14" s="1"/>
  <c r="C121" i="14" s="1" a="1"/>
  <c r="C121" i="14" s="1"/>
  <c r="I120" i="14" a="1"/>
  <c r="I120" i="14" s="1"/>
  <c r="E121" i="14" l="1" a="1"/>
  <c r="E121" i="14" s="1"/>
  <c r="F121" i="14" s="1" a="1"/>
  <c r="F121" i="14" s="1"/>
  <c r="G121" i="14" a="1"/>
  <c r="G121" i="14" s="1"/>
  <c r="H121" i="14" a="1"/>
  <c r="H121" i="14" s="1"/>
  <c r="D121" i="14" l="1" a="1"/>
  <c r="D121" i="14" s="1"/>
  <c r="C122" i="14" s="1" a="1"/>
  <c r="C122" i="14" s="1"/>
  <c r="E122" i="14" s="1" a="1"/>
  <c r="E122" i="14" s="1"/>
  <c r="F122" i="14" s="1" a="1"/>
  <c r="F122" i="14" s="1"/>
  <c r="I121" i="14" a="1"/>
  <c r="I121" i="14" s="1"/>
  <c r="H122" i="14" l="1" a="1"/>
  <c r="H122" i="14" s="1"/>
  <c r="G122" i="14" a="1"/>
  <c r="G122" i="14" s="1"/>
  <c r="D122" i="14" a="1"/>
  <c r="D122" i="14" s="1"/>
  <c r="C123" i="14" s="1" a="1"/>
  <c r="C123" i="14" s="1"/>
  <c r="E123" i="14" s="1" a="1"/>
  <c r="E123" i="14" s="1"/>
  <c r="I122" i="14" l="1" a="1"/>
  <c r="I122" i="14" s="1"/>
  <c r="G123" i="14" a="1"/>
  <c r="G123" i="14" s="1"/>
  <c r="F123" i="14" a="1"/>
  <c r="F123" i="14" s="1"/>
  <c r="H123" i="14" a="1"/>
  <c r="H123" i="14" s="1"/>
  <c r="D123" i="14" l="1" a="1"/>
  <c r="D123" i="14" s="1"/>
  <c r="C124" i="14" s="1" a="1"/>
  <c r="C124" i="14" s="1"/>
  <c r="E124" i="14" s="1" a="1"/>
  <c r="E124" i="14" s="1"/>
  <c r="I123" i="14" a="1"/>
  <c r="I123" i="14" s="1"/>
  <c r="G124" i="14" l="1" a="1"/>
  <c r="G124" i="14" s="1"/>
  <c r="H124" i="14" a="1"/>
  <c r="H124" i="14" s="1"/>
  <c r="F124" i="14" a="1"/>
  <c r="F124" i="14" s="1"/>
  <c r="D124" i="14" l="1" a="1"/>
  <c r="D124" i="14" s="1"/>
  <c r="C125" i="14" s="1" a="1"/>
  <c r="C125" i="14" s="1"/>
  <c r="E125" i="14" s="1" a="1"/>
  <c r="E125" i="14" s="1"/>
  <c r="I124" i="14" a="1"/>
  <c r="I124" i="14" s="1"/>
  <c r="F125" i="14" l="1" a="1"/>
  <c r="F125" i="14" s="1"/>
  <c r="G125" i="14" a="1"/>
  <c r="G125" i="14" s="1"/>
  <c r="H125" i="14" a="1"/>
  <c r="H125" i="14" s="1"/>
  <c r="D125" i="14" l="1" a="1"/>
  <c r="D125" i="14" s="1"/>
  <c r="C126" i="14" s="1" a="1"/>
  <c r="C126" i="14" s="1"/>
  <c r="E126" i="14" s="1" a="1"/>
  <c r="E126" i="14" s="1"/>
  <c r="I125" i="14" a="1"/>
  <c r="I125" i="14" s="1"/>
  <c r="G126" i="14" l="1" a="1"/>
  <c r="G126" i="14" s="1"/>
  <c r="F126" i="14" a="1"/>
  <c r="F126" i="14" s="1"/>
  <c r="H126" i="14" a="1"/>
  <c r="H126" i="14" s="1"/>
  <c r="I126" i="14" l="1" a="1"/>
  <c r="I126" i="14" s="1"/>
  <c r="D126" i="14" a="1"/>
  <c r="D126" i="14" s="1"/>
  <c r="C127" i="14" s="1" a="1"/>
  <c r="C127" i="14" s="1"/>
  <c r="E127" i="14" s="1" a="1"/>
  <c r="E127" i="14" s="1"/>
  <c r="G127" i="14" l="1" a="1"/>
  <c r="G127" i="14" s="1"/>
  <c r="F127" i="14" a="1"/>
  <c r="F127" i="14" s="1"/>
  <c r="H127" i="14" a="1"/>
  <c r="H127" i="14" s="1"/>
  <c r="I127" i="14" l="1" a="1"/>
  <c r="I127" i="14" s="1"/>
  <c r="D127" i="14" a="1"/>
  <c r="D127" i="14" s="1"/>
  <c r="C128" i="14" s="1" a="1"/>
  <c r="C128" i="14" s="1"/>
  <c r="E128" i="14" s="1" a="1"/>
  <c r="E128" i="14" s="1"/>
  <c r="F128" i="14" l="1" a="1"/>
  <c r="F128" i="14" s="1"/>
  <c r="G128" i="14" a="1"/>
  <c r="G128" i="14" s="1"/>
  <c r="H128" i="14" a="1"/>
  <c r="H128" i="14" s="1"/>
  <c r="D128" i="14" a="1"/>
  <c r="D128" i="14" s="1"/>
  <c r="C129" i="14" s="1" a="1"/>
  <c r="C129" i="14" s="1"/>
  <c r="E129" i="14" s="1" a="1"/>
  <c r="E129" i="14" s="1"/>
  <c r="I128" i="14" l="1" a="1"/>
  <c r="I128" i="14" s="1"/>
  <c r="F129" i="14" a="1"/>
  <c r="F129" i="14" s="1"/>
  <c r="G129" i="14" a="1"/>
  <c r="G129" i="14" s="1"/>
  <c r="H129" i="14" a="1"/>
  <c r="H129" i="14" s="1"/>
  <c r="I129" i="14" l="1" a="1"/>
  <c r="I129" i="14" s="1"/>
  <c r="D129" i="14" a="1"/>
  <c r="D129" i="14" s="1"/>
  <c r="C130" i="14" s="1" a="1"/>
  <c r="C130" i="14" s="1"/>
  <c r="E130" i="14" s="1" a="1"/>
  <c r="E130" i="14" s="1"/>
  <c r="F130" i="14" l="1" a="1"/>
  <c r="F130" i="14" s="1"/>
  <c r="G130" i="14" a="1"/>
  <c r="G130" i="14" s="1"/>
  <c r="H130" i="14" a="1"/>
  <c r="H130" i="14" s="1"/>
  <c r="D130" i="14" l="1" a="1"/>
  <c r="D130" i="14" s="1"/>
  <c r="C131" i="14" s="1" a="1"/>
  <c r="C131" i="14" s="1"/>
  <c r="E131" i="14" s="1" a="1"/>
  <c r="E131" i="14" s="1"/>
  <c r="I130" i="14" a="1"/>
  <c r="I130" i="14" s="1"/>
  <c r="G131" i="14" l="1" a="1"/>
  <c r="G131" i="14" s="1"/>
  <c r="F131" i="14" a="1"/>
  <c r="F131" i="14" s="1"/>
  <c r="H131" i="14" a="1"/>
  <c r="H131" i="14" s="1"/>
  <c r="D131" i="14" l="1" a="1"/>
  <c r="D131" i="14" s="1"/>
  <c r="C132" i="14" s="1" a="1"/>
  <c r="C132" i="14" s="1"/>
  <c r="E132" i="14" s="1" a="1"/>
  <c r="E132" i="14" s="1"/>
  <c r="I131" i="14" a="1"/>
  <c r="I131" i="14" s="1"/>
  <c r="G132" i="14" l="1" a="1"/>
  <c r="G132" i="14" s="1"/>
  <c r="F132" i="14" a="1"/>
  <c r="F132" i="14" s="1"/>
  <c r="H132" i="14" a="1"/>
  <c r="H132" i="14" s="1"/>
  <c r="D132" i="14" l="1" a="1"/>
  <c r="D132" i="14" s="1"/>
  <c r="C133" i="14" s="1" a="1"/>
  <c r="C133" i="14" s="1"/>
  <c r="I132" i="14" a="1"/>
  <c r="I132" i="14" s="1"/>
  <c r="E133" i="14" l="1" a="1"/>
  <c r="E133" i="14" s="1"/>
  <c r="F133" i="14" s="1" a="1"/>
  <c r="F133" i="14" s="1"/>
  <c r="H133" i="14" a="1"/>
  <c r="H133" i="14" s="1"/>
  <c r="G133" i="14" a="1"/>
  <c r="G133" i="14" s="1"/>
  <c r="D133" i="14" l="1" a="1"/>
  <c r="D133" i="14" s="1"/>
  <c r="C134" i="14" s="1" a="1"/>
  <c r="C134" i="14" s="1"/>
  <c r="E134" i="14" s="1" a="1"/>
  <c r="E134" i="14" s="1"/>
  <c r="F134" i="14" s="1" a="1"/>
  <c r="F134" i="14" s="1"/>
  <c r="I133" i="14" a="1"/>
  <c r="I133" i="14" s="1"/>
  <c r="G134" i="14" l="1" a="1"/>
  <c r="G134" i="14" s="1"/>
  <c r="H134" i="14" a="1"/>
  <c r="H134" i="14" s="1"/>
  <c r="I134" i="14" s="1" a="1"/>
  <c r="I134" i="14" s="1"/>
  <c r="D134" i="14" a="1"/>
  <c r="D134" i="14" s="1"/>
  <c r="C135" i="14" s="1" a="1"/>
  <c r="C135" i="14" s="1"/>
  <c r="E135" i="14" s="1" a="1"/>
  <c r="E135" i="14" s="1"/>
  <c r="H135" i="14" l="1" a="1"/>
  <c r="H135" i="14" s="1"/>
  <c r="G135" i="14" a="1"/>
  <c r="G135" i="14" s="1"/>
  <c r="F135" i="14" a="1"/>
  <c r="F135" i="14" s="1"/>
  <c r="I135" i="14" l="1" a="1"/>
  <c r="I135" i="14" s="1"/>
  <c r="D135" i="14" a="1"/>
  <c r="D135" i="14" s="1"/>
  <c r="C136" i="14" s="1" a="1"/>
  <c r="C136" i="14" s="1"/>
  <c r="E136" i="14" s="1" a="1"/>
  <c r="E136" i="14" s="1"/>
  <c r="H136" i="14" l="1" a="1"/>
  <c r="H136" i="14" s="1"/>
  <c r="G136" i="14" a="1"/>
  <c r="G136" i="14" s="1"/>
  <c r="F136" i="14" a="1"/>
  <c r="F136" i="14" s="1"/>
  <c r="D136" i="14" l="1" a="1"/>
  <c r="D136" i="14" s="1"/>
  <c r="C137" i="14" s="1" a="1"/>
  <c r="C137" i="14" s="1"/>
  <c r="E137" i="14" s="1" a="1"/>
  <c r="E137" i="14" s="1"/>
  <c r="I136" i="14" a="1"/>
  <c r="I136" i="14" s="1"/>
  <c r="F137" i="14" l="1" a="1"/>
  <c r="F137" i="14" s="1"/>
  <c r="G137" i="14" a="1"/>
  <c r="G137" i="14" s="1"/>
  <c r="H137" i="14" a="1"/>
  <c r="H137" i="14" s="1"/>
  <c r="D137" i="14" a="1"/>
  <c r="D137" i="14" s="1"/>
  <c r="C138" i="14" s="1" a="1"/>
  <c r="C138" i="14" s="1"/>
  <c r="E138" i="14" s="1" a="1"/>
  <c r="E138" i="14" s="1"/>
  <c r="G138" i="14" l="1" a="1"/>
  <c r="G138" i="14" s="1"/>
  <c r="H138" i="14" a="1"/>
  <c r="H138" i="14" s="1"/>
  <c r="F138" i="14" a="1"/>
  <c r="F138" i="14" s="1"/>
  <c r="I137" i="14" a="1"/>
  <c r="I137" i="14" s="1"/>
  <c r="D138" i="14" l="1" a="1"/>
  <c r="D138" i="14" s="1"/>
  <c r="C139" i="14" s="1" a="1"/>
  <c r="C139" i="14" s="1"/>
  <c r="E139" i="14" s="1" a="1"/>
  <c r="E139" i="14" s="1"/>
  <c r="I138" i="14" a="1"/>
  <c r="I138" i="14" s="1"/>
  <c r="F139" i="14" l="1" a="1"/>
  <c r="F139" i="14" s="1"/>
  <c r="G139" i="14" a="1"/>
  <c r="G139" i="14" s="1"/>
  <c r="H139" i="14" a="1"/>
  <c r="H139" i="14" s="1"/>
  <c r="I139" i="14" l="1" a="1"/>
  <c r="I139" i="14" s="1"/>
  <c r="D139" i="14" a="1"/>
  <c r="D139" i="14" s="1"/>
  <c r="C140" i="14" s="1" a="1"/>
  <c r="C140" i="14" s="1"/>
  <c r="E140" i="14" s="1" a="1"/>
  <c r="E140" i="14" s="1"/>
  <c r="F140" i="14" l="1" a="1"/>
  <c r="F140" i="14" s="1"/>
  <c r="H140" i="14" a="1"/>
  <c r="H140" i="14" s="1"/>
  <c r="G140" i="14" a="1"/>
  <c r="G140" i="14" s="1"/>
  <c r="D140" i="14" a="1"/>
  <c r="D140" i="14" s="1"/>
  <c r="C141" i="14" s="1" a="1"/>
  <c r="C141" i="14" s="1"/>
  <c r="E141" i="14" s="1" a="1"/>
  <c r="E141" i="14" s="1"/>
  <c r="I140" i="14" l="1" a="1"/>
  <c r="I140" i="14" s="1"/>
  <c r="H141" i="14" a="1"/>
  <c r="H141" i="14" s="1"/>
  <c r="F141" i="14" a="1"/>
  <c r="F141" i="14" s="1"/>
  <c r="G141" i="14" a="1"/>
  <c r="G141" i="14" s="1"/>
  <c r="I141" i="14" l="1" a="1"/>
  <c r="I141" i="14" s="1"/>
  <c r="D141" i="14" a="1"/>
  <c r="D141" i="14" s="1"/>
  <c r="C142" i="14" s="1" a="1"/>
  <c r="C142" i="14" s="1"/>
  <c r="E142" i="14" s="1" a="1"/>
  <c r="E142" i="14" s="1"/>
  <c r="F142" i="14" l="1" a="1"/>
  <c r="F142" i="14" s="1"/>
  <c r="H142" i="14" a="1"/>
  <c r="H142" i="14" s="1"/>
  <c r="G142" i="14" a="1"/>
  <c r="G142" i="14" s="1"/>
  <c r="I142" i="14" l="1" a="1"/>
  <c r="I142" i="14" s="1"/>
  <c r="D142" i="14" a="1"/>
  <c r="D142" i="14" s="1"/>
  <c r="C143" i="14" s="1" a="1"/>
  <c r="C143" i="14" s="1"/>
  <c r="E143" i="14" s="1" a="1"/>
  <c r="E143" i="14" s="1"/>
  <c r="G143" i="14" l="1" a="1"/>
  <c r="G143" i="14" s="1"/>
  <c r="H143" i="14" a="1"/>
  <c r="H143" i="14" s="1"/>
  <c r="F143" i="14" a="1"/>
  <c r="F143" i="14" s="1"/>
  <c r="D143" i="14" l="1" a="1"/>
  <c r="D143" i="14" s="1"/>
  <c r="C144" i="14" s="1" a="1"/>
  <c r="C144" i="14" s="1"/>
  <c r="E144" i="14" s="1" a="1"/>
  <c r="E144" i="14" s="1"/>
  <c r="I143" i="14" a="1"/>
  <c r="I143" i="14" s="1"/>
  <c r="H144" i="14" l="1" a="1"/>
  <c r="H144" i="14" s="1"/>
  <c r="F144" i="14" a="1"/>
  <c r="F144" i="14" s="1"/>
  <c r="G144" i="14" a="1"/>
  <c r="G144" i="14" s="1"/>
  <c r="I144" i="14" l="1" a="1"/>
  <c r="I144" i="14" s="1"/>
  <c r="D144" i="14" a="1"/>
  <c r="D144" i="14" s="1"/>
  <c r="C145" i="14" s="1" a="1"/>
  <c r="C145" i="14" s="1"/>
  <c r="E145" i="14" s="1" a="1"/>
  <c r="E145" i="14" s="1"/>
  <c r="H145" i="14" l="1" a="1"/>
  <c r="H145" i="14" s="1"/>
  <c r="F145" i="14" a="1"/>
  <c r="F145" i="14" s="1"/>
  <c r="G145" i="14" a="1"/>
  <c r="G145" i="14" s="1"/>
  <c r="I145" i="14" l="1" a="1"/>
  <c r="I145" i="14" s="1"/>
  <c r="D145" i="14" a="1"/>
  <c r="D145" i="14" s="1"/>
  <c r="C146" i="14" s="1" a="1"/>
  <c r="C146" i="14" s="1"/>
  <c r="E146" i="14" s="1" a="1"/>
  <c r="E146" i="14" s="1"/>
  <c r="H146" i="14" l="1" a="1"/>
  <c r="H146" i="14" s="1"/>
  <c r="G146" i="14" a="1"/>
  <c r="G146" i="14" s="1"/>
  <c r="F146" i="14" a="1"/>
  <c r="F146" i="14" s="1"/>
  <c r="I146" i="14" l="1" a="1"/>
  <c r="I146" i="14" s="1"/>
  <c r="D146" i="14" a="1"/>
  <c r="D146" i="14" s="1"/>
  <c r="C147" i="14" s="1" a="1"/>
  <c r="C147" i="14" s="1"/>
  <c r="E147" i="14" s="1" a="1"/>
  <c r="E147" i="14" s="1"/>
  <c r="G147" i="14" l="1" a="1"/>
  <c r="G147" i="14" s="1"/>
  <c r="F147" i="14" a="1"/>
  <c r="F147" i="14" s="1"/>
  <c r="H147" i="14" a="1"/>
  <c r="H147" i="14" s="1"/>
  <c r="D147" i="14" l="1" a="1"/>
  <c r="D147" i="14" s="1"/>
  <c r="C148" i="14" s="1" a="1"/>
  <c r="C148" i="14" s="1"/>
  <c r="E148" i="14" s="1" a="1"/>
  <c r="E148" i="14" s="1"/>
  <c r="I147" i="14" a="1"/>
  <c r="I147" i="14" s="1"/>
  <c r="F148" i="14" l="1" a="1"/>
  <c r="F148" i="14" s="1"/>
  <c r="G148" i="14" a="1"/>
  <c r="G148" i="14" s="1"/>
  <c r="H148" i="14" a="1"/>
  <c r="H148" i="14" s="1"/>
  <c r="D148" i="14" l="1" a="1"/>
  <c r="D148" i="14" s="1"/>
  <c r="C149" i="14" s="1" a="1"/>
  <c r="C149" i="14" s="1"/>
  <c r="E149" i="14" s="1" a="1"/>
  <c r="E149" i="14" s="1"/>
  <c r="I148" i="14" a="1"/>
  <c r="I148" i="14" s="1"/>
  <c r="F149" i="14" l="1" a="1"/>
  <c r="F149" i="14" s="1"/>
  <c r="H149" i="14" a="1"/>
  <c r="H149" i="14" s="1"/>
  <c r="G149" i="14" a="1"/>
  <c r="G149" i="14" s="1"/>
  <c r="D149" i="14" a="1"/>
  <c r="D149" i="14" s="1"/>
  <c r="C150" i="14" s="1" a="1"/>
  <c r="C150" i="14" s="1"/>
  <c r="E150" i="14" s="1" a="1"/>
  <c r="E150" i="14" s="1"/>
  <c r="I149" i="14" l="1" a="1"/>
  <c r="I149" i="14" s="1"/>
  <c r="G150" i="14" a="1"/>
  <c r="G150" i="14" s="1"/>
  <c r="H150" i="14" a="1"/>
  <c r="H150" i="14" s="1"/>
  <c r="F150" i="14" a="1"/>
  <c r="F150" i="14" s="1"/>
  <c r="D150" i="14" l="1" a="1"/>
  <c r="D150" i="14" s="1"/>
  <c r="C151" i="14" s="1" a="1"/>
  <c r="C151" i="14" s="1"/>
  <c r="E151" i="14" s="1" a="1"/>
  <c r="E151" i="14" s="1"/>
  <c r="I150" i="14" a="1"/>
  <c r="I150" i="14" s="1"/>
  <c r="H151" i="14" l="1" a="1"/>
  <c r="H151" i="14" s="1"/>
  <c r="G151" i="14" a="1"/>
  <c r="G151" i="14" s="1"/>
  <c r="F151" i="14" a="1"/>
  <c r="F151" i="14" s="1"/>
  <c r="D151" i="14" l="1" a="1"/>
  <c r="D151" i="14" s="1"/>
  <c r="C152" i="14" s="1" a="1"/>
  <c r="C152" i="14" s="1"/>
  <c r="E152" i="14" s="1" a="1"/>
  <c r="E152" i="14" s="1"/>
  <c r="I151" i="14" a="1"/>
  <c r="I151" i="14" s="1"/>
  <c r="F152" i="14" l="1" a="1"/>
  <c r="F152" i="14" s="1"/>
  <c r="G152" i="14" a="1"/>
  <c r="G152" i="14" s="1"/>
  <c r="H152" i="14" a="1"/>
  <c r="H152" i="14" s="1"/>
  <c r="I152" i="14" l="1" a="1"/>
  <c r="I152" i="14" s="1"/>
  <c r="D152" i="14" a="1"/>
  <c r="D152" i="14" s="1"/>
  <c r="C153" i="14" s="1" a="1"/>
  <c r="C153" i="14" s="1"/>
  <c r="E153" i="14" s="1" a="1"/>
  <c r="E153" i="14" s="1"/>
  <c r="G153" i="14" l="1" a="1"/>
  <c r="G153" i="14" s="1"/>
  <c r="H153" i="14" a="1"/>
  <c r="H153" i="14" s="1"/>
  <c r="F153" i="14" a="1"/>
  <c r="F153" i="14" s="1"/>
  <c r="D153" i="14" l="1" a="1"/>
  <c r="D153" i="14" s="1"/>
  <c r="C154" i="14" s="1" a="1"/>
  <c r="C154" i="14" s="1"/>
  <c r="E154" i="14" s="1" a="1"/>
  <c r="E154" i="14" s="1"/>
  <c r="I153" i="14" a="1"/>
  <c r="I153" i="14" s="1"/>
  <c r="G154" i="14" l="1" a="1"/>
  <c r="G154" i="14" s="1"/>
  <c r="H154" i="14" a="1"/>
  <c r="H154" i="14" s="1"/>
  <c r="F154" i="14" a="1"/>
  <c r="F154" i="14" s="1"/>
  <c r="D154" i="14" l="1" a="1"/>
  <c r="D154" i="14" s="1"/>
  <c r="C155" i="14" s="1" a="1"/>
  <c r="C155" i="14" s="1"/>
  <c r="E155" i="14" s="1" a="1"/>
  <c r="E155" i="14" s="1"/>
  <c r="I154" i="14" a="1"/>
  <c r="I154" i="14" s="1"/>
  <c r="G155" i="14" l="1" a="1"/>
  <c r="G155" i="14" s="1"/>
  <c r="F155" i="14" a="1"/>
  <c r="F155" i="14" s="1"/>
  <c r="H155" i="14" a="1"/>
  <c r="H155" i="14" s="1"/>
  <c r="D155" i="14" l="1" a="1"/>
  <c r="D155" i="14" s="1"/>
  <c r="C156" i="14" s="1" a="1"/>
  <c r="C156" i="14" s="1"/>
  <c r="E156" i="14" s="1" a="1"/>
  <c r="E156" i="14" s="1"/>
  <c r="I155" i="14" a="1"/>
  <c r="I155" i="14" s="1"/>
  <c r="F156" i="14" l="1" a="1"/>
  <c r="F156" i="14" s="1"/>
  <c r="G156" i="14" a="1"/>
  <c r="G156" i="14" s="1"/>
  <c r="H156" i="14" a="1"/>
  <c r="H156" i="14" s="1"/>
  <c r="I156" i="14" l="1" a="1"/>
  <c r="I156" i="14" s="1"/>
  <c r="D156" i="14" a="1"/>
  <c r="D156" i="14" s="1"/>
  <c r="C157" i="14" s="1" a="1"/>
  <c r="C157" i="14" s="1"/>
  <c r="E157" i="14" s="1" a="1"/>
  <c r="E157" i="14" s="1"/>
  <c r="H157" i="14" l="1" a="1"/>
  <c r="H157" i="14" s="1"/>
  <c r="F157" i="14" a="1"/>
  <c r="F157" i="14" s="1"/>
  <c r="G157" i="14" a="1"/>
  <c r="G157" i="14" s="1"/>
  <c r="I157" i="14" l="1" a="1"/>
  <c r="I157" i="14" s="1"/>
  <c r="D157" i="14" a="1"/>
  <c r="D157" i="14" s="1"/>
  <c r="C158" i="14" s="1" a="1"/>
  <c r="C158" i="14" s="1"/>
  <c r="E158" i="14" s="1" a="1"/>
  <c r="E158" i="14" s="1"/>
  <c r="F158" i="14" l="1" a="1"/>
  <c r="F158" i="14" s="1"/>
  <c r="G158" i="14" a="1"/>
  <c r="G158" i="14" s="1"/>
  <c r="H158" i="14" a="1"/>
  <c r="H158" i="14" s="1"/>
  <c r="I158" i="14" l="1" a="1"/>
  <c r="I158" i="14" s="1"/>
  <c r="D158" i="14" a="1"/>
  <c r="D158" i="14" s="1"/>
  <c r="C159" i="14" s="1" a="1"/>
  <c r="C159" i="14" s="1"/>
  <c r="E159" i="14" s="1" a="1"/>
  <c r="E159" i="14" s="1"/>
  <c r="H159" i="14" l="1" a="1"/>
  <c r="H159" i="14" s="1"/>
  <c r="F159" i="14" a="1"/>
  <c r="F159" i="14" s="1"/>
  <c r="G159" i="14" a="1"/>
  <c r="G159" i="14" s="1"/>
  <c r="D159" i="14" l="1" a="1"/>
  <c r="D159" i="14" s="1"/>
  <c r="C160" i="14" s="1" a="1"/>
  <c r="C160" i="14" s="1"/>
  <c r="E160" i="14" s="1" a="1"/>
  <c r="E160" i="14" s="1"/>
  <c r="I159" i="14" a="1"/>
  <c r="I159" i="14" s="1"/>
  <c r="G160" i="14" l="1" a="1"/>
  <c r="G160" i="14" s="1"/>
  <c r="F160" i="14" a="1"/>
  <c r="F160" i="14" s="1"/>
  <c r="H160" i="14" a="1"/>
  <c r="H160" i="14" s="1"/>
  <c r="I160" i="14" l="1" a="1"/>
  <c r="I160" i="14" s="1"/>
  <c r="D160" i="14" a="1"/>
  <c r="D160" i="14" s="1"/>
  <c r="C161" i="14" s="1" a="1"/>
  <c r="C161" i="14" s="1"/>
  <c r="E161" i="14" s="1" a="1"/>
  <c r="E161" i="14" s="1"/>
  <c r="F161" i="14" l="1" a="1"/>
  <c r="F161" i="14" s="1"/>
  <c r="G161" i="14" a="1"/>
  <c r="G161" i="14" s="1"/>
  <c r="H161" i="14" a="1"/>
  <c r="H161" i="14" s="1"/>
  <c r="D161" i="14" a="1"/>
  <c r="D161" i="14" s="1"/>
  <c r="C162" i="14" s="1" a="1"/>
  <c r="C162" i="14" s="1"/>
  <c r="E162" i="14" s="1" a="1"/>
  <c r="E162" i="14" s="1"/>
  <c r="I161" i="14" l="1" a="1"/>
  <c r="I161" i="14" s="1"/>
  <c r="H162" i="14" a="1"/>
  <c r="H162" i="14" s="1"/>
  <c r="F162" i="14" a="1"/>
  <c r="F162" i="14" s="1"/>
  <c r="G162" i="14" a="1"/>
  <c r="G162" i="14" s="1"/>
  <c r="I162" i="14" l="1" a="1"/>
  <c r="I162" i="14" s="1"/>
  <c r="D162" i="14" a="1"/>
  <c r="D162" i="14" s="1"/>
  <c r="C163" i="14" s="1" a="1"/>
  <c r="C163" i="14" s="1"/>
  <c r="E163" i="14" s="1" a="1"/>
  <c r="E163" i="14" s="1"/>
  <c r="G163" i="14" l="1" a="1"/>
  <c r="G163" i="14" s="1"/>
  <c r="F163" i="14" a="1"/>
  <c r="F163" i="14" s="1"/>
  <c r="H163" i="14" a="1"/>
  <c r="H163" i="14" s="1"/>
  <c r="D163" i="14" l="1" a="1"/>
  <c r="D163" i="14" s="1"/>
  <c r="C164" i="14" s="1" a="1"/>
  <c r="C164" i="14" s="1"/>
  <c r="E164" i="14" s="1" a="1"/>
  <c r="E164" i="14" s="1"/>
  <c r="I163" i="14" a="1"/>
  <c r="I163" i="14" s="1"/>
  <c r="H164" i="14" l="1" a="1"/>
  <c r="H164" i="14" s="1"/>
  <c r="F164" i="14" a="1"/>
  <c r="F164" i="14" s="1"/>
  <c r="G164" i="14" a="1"/>
  <c r="G164" i="14" s="1"/>
  <c r="I164" i="14" l="1" a="1"/>
  <c r="I164" i="14" s="1"/>
  <c r="D164" i="14" a="1"/>
  <c r="D164" i="14" s="1"/>
  <c r="C165" i="14" s="1" a="1"/>
  <c r="C165" i="14" s="1"/>
  <c r="E165" i="14" s="1" a="1"/>
  <c r="E165" i="14" s="1"/>
  <c r="F165" i="14" l="1" a="1"/>
  <c r="F165" i="14" s="1"/>
  <c r="H165" i="14" a="1"/>
  <c r="H165" i="14" s="1"/>
  <c r="G165" i="14" a="1"/>
  <c r="G165" i="14" s="1"/>
  <c r="D165" i="14" a="1"/>
  <c r="D165" i="14" s="1"/>
  <c r="C166" i="14" s="1" a="1"/>
  <c r="C166" i="14" s="1"/>
  <c r="E166" i="14" s="1" a="1"/>
  <c r="E166" i="14" s="1"/>
  <c r="I165" i="14" l="1" a="1"/>
  <c r="I165" i="14" s="1"/>
  <c r="F166" i="14" a="1"/>
  <c r="F166" i="14" s="1"/>
  <c r="G166" i="14" a="1"/>
  <c r="G166" i="14" s="1"/>
  <c r="H166" i="14" a="1"/>
  <c r="H166" i="14" s="1"/>
  <c r="I166" i="14" l="1" a="1"/>
  <c r="I166" i="14" s="1"/>
  <c r="D166" i="14" a="1"/>
  <c r="D166" i="14" s="1"/>
  <c r="C167" i="14" s="1" a="1"/>
  <c r="C167" i="14" s="1"/>
  <c r="E167" i="14" s="1" a="1"/>
  <c r="E167" i="14" s="1"/>
  <c r="H167" i="14" l="1" a="1"/>
  <c r="H167" i="14" s="1"/>
  <c r="F167" i="14" a="1"/>
  <c r="F167" i="14" s="1"/>
  <c r="G167" i="14" a="1"/>
  <c r="G167" i="14" s="1"/>
  <c r="I167" i="14" l="1" a="1"/>
  <c r="I167" i="14" s="1"/>
  <c r="D167" i="14" a="1"/>
  <c r="D167" i="14" s="1"/>
  <c r="C168" i="14" s="1" a="1"/>
  <c r="C168" i="14" s="1"/>
  <c r="E168" i="14" s="1" a="1"/>
  <c r="E168" i="14" s="1"/>
  <c r="G168" i="14" l="1" a="1"/>
  <c r="G168" i="14" s="1"/>
  <c r="H168" i="14" a="1"/>
  <c r="H168" i="14" s="1"/>
  <c r="F168" i="14" a="1"/>
  <c r="F168" i="14" s="1"/>
  <c r="D168" i="14" l="1" a="1"/>
  <c r="D168" i="14" s="1"/>
  <c r="C169" i="14" s="1" a="1"/>
  <c r="C169" i="14" s="1"/>
  <c r="E169" i="14" s="1" a="1"/>
  <c r="E169" i="14" s="1"/>
  <c r="I168" i="14" a="1"/>
  <c r="I168" i="14" s="1"/>
  <c r="H169" i="14" l="1" a="1"/>
  <c r="H169" i="14" s="1"/>
  <c r="F169" i="14" a="1"/>
  <c r="F169" i="14" s="1"/>
  <c r="G169" i="14" a="1"/>
  <c r="G169" i="14" s="1"/>
  <c r="D169" i="14" l="1" a="1"/>
  <c r="D169" i="14" s="1"/>
  <c r="C170" i="14" s="1" a="1"/>
  <c r="C170" i="14" s="1"/>
  <c r="E170" i="14" s="1" a="1"/>
  <c r="E170" i="14" s="1"/>
  <c r="I169" i="14" a="1"/>
  <c r="I169" i="14" s="1"/>
  <c r="G170" i="14" l="1" a="1"/>
  <c r="G170" i="14" s="1"/>
  <c r="F170" i="14" a="1"/>
  <c r="F170" i="14" s="1"/>
  <c r="H170" i="14" a="1"/>
  <c r="H170" i="14" s="1"/>
  <c r="D170" i="14" l="1" a="1"/>
  <c r="D170" i="14" s="1"/>
  <c r="C171" i="14" s="1" a="1"/>
  <c r="C171" i="14" s="1"/>
  <c r="E171" i="14" s="1" a="1"/>
  <c r="E171" i="14" s="1"/>
  <c r="I170" i="14" a="1"/>
  <c r="I170" i="14" s="1"/>
  <c r="F171" i="14" l="1" a="1"/>
  <c r="F171" i="14" s="1"/>
  <c r="H171" i="14" a="1"/>
  <c r="H171" i="14" s="1"/>
  <c r="G171" i="14" a="1"/>
  <c r="G171" i="14" s="1"/>
  <c r="I171" i="14" l="1" a="1"/>
  <c r="I171" i="14" s="1"/>
  <c r="D171" i="14" a="1"/>
  <c r="D171" i="14" s="1"/>
  <c r="C172" i="14" s="1" a="1"/>
  <c r="C172" i="14" s="1"/>
  <c r="E172" i="14" s="1" a="1"/>
  <c r="E172" i="14" s="1"/>
  <c r="G172" i="14" l="1" a="1"/>
  <c r="G172" i="14" s="1"/>
  <c r="F172" i="14" a="1"/>
  <c r="F172" i="14" s="1"/>
  <c r="H172" i="14" a="1"/>
  <c r="H172" i="14" s="1"/>
  <c r="D172" i="14" l="1" a="1"/>
  <c r="D172" i="14" s="1"/>
  <c r="C173" i="14" s="1" a="1"/>
  <c r="C173" i="14" s="1"/>
  <c r="E173" i="14" s="1" a="1"/>
  <c r="E173" i="14" s="1"/>
  <c r="I172" i="14" a="1"/>
  <c r="I172" i="14" s="1"/>
  <c r="F173" i="14" l="1" a="1"/>
  <c r="F173" i="14" s="1"/>
  <c r="G173" i="14" a="1"/>
  <c r="G173" i="14" s="1"/>
  <c r="H173" i="14" a="1"/>
  <c r="H173" i="14" s="1"/>
  <c r="I173" i="14" l="1" a="1"/>
  <c r="I173" i="14" s="1"/>
  <c r="D173" i="14" a="1"/>
  <c r="D173" i="14" s="1"/>
  <c r="C174" i="14" s="1" a="1"/>
  <c r="C174" i="14" s="1"/>
  <c r="E174" i="14" s="1" a="1"/>
  <c r="E174" i="14" s="1"/>
  <c r="F174" i="14" l="1" a="1"/>
  <c r="F174" i="14" s="1"/>
  <c r="G174" i="14" a="1"/>
  <c r="G174" i="14" s="1"/>
  <c r="H174" i="14" a="1"/>
  <c r="H174" i="14" s="1"/>
  <c r="D174" i="14" a="1"/>
  <c r="D174" i="14" s="1"/>
  <c r="I174" i="14" l="1" a="1"/>
  <c r="I174" i="14" s="1"/>
  <c r="C175" i="14" a="1"/>
  <c r="C175" i="14" s="1"/>
  <c r="E175" i="14" s="1" a="1"/>
  <c r="E175" i="14" s="1"/>
  <c r="G175" i="14" l="1" a="1"/>
  <c r="G175" i="14" s="1"/>
  <c r="H175" i="14" a="1"/>
  <c r="H175" i="14" s="1"/>
  <c r="F175" i="14" a="1"/>
  <c r="F175" i="14" s="1"/>
  <c r="D175" i="14" l="1" a="1"/>
  <c r="D175" i="14" s="1"/>
  <c r="C176" i="14" s="1" a="1"/>
  <c r="C176" i="14" s="1"/>
  <c r="E176" i="14" s="1" a="1"/>
  <c r="E176" i="14" s="1"/>
  <c r="I175" i="14" a="1"/>
  <c r="I175" i="14" s="1"/>
  <c r="F176" i="14" l="1" a="1"/>
  <c r="F176" i="14" s="1"/>
  <c r="H176" i="14" a="1"/>
  <c r="H176" i="14" s="1"/>
  <c r="G176" i="14" a="1"/>
  <c r="G176" i="14" s="1"/>
  <c r="D176" i="14" l="1" a="1"/>
  <c r="D176" i="14" s="1"/>
  <c r="C177" i="14" s="1" a="1"/>
  <c r="C177" i="14" s="1"/>
  <c r="E177" i="14" s="1" a="1"/>
  <c r="E177" i="14" s="1"/>
  <c r="I176" i="14" a="1"/>
  <c r="I176" i="14" s="1"/>
  <c r="G177" i="14" l="1" a="1"/>
  <c r="G177" i="14" s="1"/>
  <c r="F177" i="14" a="1"/>
  <c r="F177" i="14" s="1"/>
  <c r="H177" i="14" a="1"/>
  <c r="H177" i="14" s="1"/>
  <c r="I177" i="14" l="1" a="1"/>
  <c r="I177" i="14" s="1"/>
  <c r="D177" i="14" a="1"/>
  <c r="D177" i="14" s="1"/>
  <c r="C178" i="14" s="1" a="1"/>
  <c r="C178" i="14" s="1"/>
  <c r="E178" i="14" s="1" a="1"/>
  <c r="E178" i="14" s="1"/>
  <c r="F178" i="14" l="1" a="1"/>
  <c r="F178" i="14" s="1"/>
  <c r="G178" i="14" a="1"/>
  <c r="G178" i="14" s="1"/>
  <c r="H178" i="14" a="1"/>
  <c r="H178" i="14" s="1"/>
  <c r="D178" i="14" a="1"/>
  <c r="D178" i="14" s="1"/>
  <c r="C179" i="14" s="1" a="1"/>
  <c r="C179" i="14" s="1"/>
  <c r="E179" i="14" s="1" a="1"/>
  <c r="E179" i="14" s="1"/>
  <c r="I178" i="14" l="1" a="1"/>
  <c r="I178" i="14" s="1"/>
  <c r="F179" i="14" a="1"/>
  <c r="F179" i="14" s="1"/>
  <c r="G179" i="14" a="1"/>
  <c r="G179" i="14" s="1"/>
  <c r="H179" i="14" a="1"/>
  <c r="H179" i="14" s="1"/>
  <c r="D179" i="14" l="1" a="1"/>
  <c r="D179" i="14" s="1"/>
  <c r="C180" i="14" s="1" a="1"/>
  <c r="C180" i="14" s="1"/>
  <c r="E180" i="14" s="1" a="1"/>
  <c r="E180" i="14" s="1"/>
  <c r="I179" i="14" a="1"/>
  <c r="I179" i="14" s="1"/>
  <c r="G180" i="14" l="1" a="1"/>
  <c r="G180" i="14" s="1"/>
  <c r="H180" i="14" a="1"/>
  <c r="H180" i="14" s="1"/>
  <c r="F180" i="14" a="1"/>
  <c r="F180" i="14" s="1"/>
  <c r="D180" i="14" l="1" a="1"/>
  <c r="D180" i="14" s="1"/>
  <c r="C181" i="14" s="1" a="1"/>
  <c r="C181" i="14" s="1"/>
  <c r="E181" i="14" s="1" a="1"/>
  <c r="E181" i="14" s="1"/>
  <c r="I180" i="14" a="1"/>
  <c r="I180" i="14" s="1"/>
  <c r="F181" i="14" l="1" a="1"/>
  <c r="F181" i="14" s="1"/>
  <c r="H181" i="14" a="1"/>
  <c r="H181" i="14" s="1"/>
  <c r="G181" i="14" a="1"/>
  <c r="G181" i="14" s="1"/>
  <c r="I181" i="14" l="1" a="1"/>
  <c r="I181" i="14" s="1"/>
  <c r="D181" i="14" a="1"/>
  <c r="D181" i="14" s="1"/>
  <c r="C182" i="14" s="1" a="1"/>
  <c r="C182" i="14" s="1"/>
  <c r="E182" i="14" s="1" a="1"/>
  <c r="E182" i="14" s="1"/>
  <c r="G182" i="14" l="1" a="1"/>
  <c r="G182" i="14" s="1"/>
  <c r="F182" i="14" a="1"/>
  <c r="F182" i="14" s="1"/>
  <c r="H182" i="14" a="1"/>
  <c r="H182" i="14" s="1"/>
  <c r="D182" i="14" l="1" a="1"/>
  <c r="D182" i="14" s="1"/>
  <c r="C183" i="14" s="1" a="1"/>
  <c r="C183" i="14" s="1"/>
  <c r="E183" i="14" s="1" a="1"/>
  <c r="E183" i="14" s="1"/>
  <c r="I182" i="14" a="1"/>
  <c r="I182" i="14" s="1"/>
  <c r="F183" i="14" l="1" a="1"/>
  <c r="F183" i="14" s="1"/>
  <c r="H183" i="14" a="1"/>
  <c r="H183" i="14" s="1"/>
  <c r="G183" i="14" a="1"/>
  <c r="G183" i="14" s="1"/>
  <c r="I183" i="14" l="1" a="1"/>
  <c r="I183" i="14" s="1"/>
  <c r="D183" i="14" a="1"/>
  <c r="D183" i="14" s="1"/>
  <c r="C184" i="14" s="1" a="1"/>
  <c r="C184" i="14" s="1"/>
  <c r="E184" i="14" s="1" a="1"/>
  <c r="E184" i="14" s="1"/>
  <c r="F184" i="14" l="1" a="1"/>
  <c r="F184" i="14" s="1"/>
  <c r="G184" i="14" a="1"/>
  <c r="G184" i="14" s="1"/>
  <c r="H184" i="14" a="1"/>
  <c r="H184" i="14" s="1"/>
  <c r="D184" i="14" l="1" a="1"/>
  <c r="D184" i="14" s="1"/>
  <c r="I184" i="14" a="1"/>
  <c r="I184" i="14" s="1"/>
  <c r="C185" i="14" a="1"/>
  <c r="C185" i="14" s="1"/>
  <c r="E185" i="14" s="1" a="1"/>
  <c r="E185" i="14" s="1"/>
  <c r="G185" i="14" l="1" a="1"/>
  <c r="G185" i="14" s="1"/>
  <c r="H185" i="14" a="1"/>
  <c r="H185" i="14" s="1"/>
  <c r="F185" i="14" a="1"/>
  <c r="F185" i="14" s="1"/>
  <c r="D185" i="14" l="1" a="1"/>
  <c r="D185" i="14" s="1"/>
  <c r="C186" i="14" s="1" a="1"/>
  <c r="C186" i="14" s="1"/>
  <c r="E186" i="14" s="1" a="1"/>
  <c r="E186" i="14" s="1"/>
  <c r="I185" i="14" a="1"/>
  <c r="I185" i="14" s="1"/>
  <c r="F186" i="14" l="1" a="1"/>
  <c r="F186" i="14" s="1"/>
  <c r="G186" i="14" a="1"/>
  <c r="G186" i="14" s="1"/>
  <c r="H186" i="14" a="1"/>
  <c r="H186" i="14" s="1"/>
  <c r="D186" i="14" l="1" a="1"/>
  <c r="D186" i="14" s="1"/>
  <c r="C187" i="14" s="1" a="1"/>
  <c r="C187" i="14" s="1"/>
  <c r="E187" i="14" s="1" a="1"/>
  <c r="E187" i="14" s="1"/>
  <c r="I186" i="14" a="1"/>
  <c r="I186" i="14" s="1"/>
  <c r="G187" i="14" l="1" a="1"/>
  <c r="G187" i="14" s="1"/>
  <c r="F187" i="14" a="1"/>
  <c r="F187" i="14" s="1"/>
  <c r="H187" i="14" a="1"/>
  <c r="H187" i="14" s="1"/>
  <c r="I187" i="14" l="1" a="1"/>
  <c r="I187" i="14" s="1"/>
  <c r="D187" i="14" a="1"/>
  <c r="D187" i="14" s="1"/>
  <c r="C188" i="14" s="1" a="1"/>
  <c r="C188" i="14" s="1"/>
  <c r="E188" i="14" s="1" a="1"/>
  <c r="E188" i="14" s="1"/>
  <c r="F188" i="14" l="1" a="1"/>
  <c r="F188" i="14" s="1"/>
  <c r="G188" i="14" a="1"/>
  <c r="G188" i="14" s="1"/>
  <c r="H188" i="14" a="1"/>
  <c r="H188" i="14" s="1"/>
  <c r="D188" i="14" a="1"/>
  <c r="D188" i="14" s="1"/>
  <c r="C189" i="14" s="1" a="1"/>
  <c r="C189" i="14" s="1"/>
  <c r="E189" i="14" s="1" a="1"/>
  <c r="E189" i="14" s="1"/>
  <c r="I188" i="14" l="1" a="1"/>
  <c r="I188" i="14" s="1"/>
  <c r="F189" i="14" a="1"/>
  <c r="F189" i="14" s="1"/>
  <c r="G189" i="14" a="1"/>
  <c r="G189" i="14" s="1"/>
  <c r="H189" i="14" a="1"/>
  <c r="H189" i="14" s="1"/>
  <c r="D189" i="14" l="1" a="1"/>
  <c r="D189" i="14" s="1"/>
  <c r="C190" i="14" s="1" a="1"/>
  <c r="C190" i="14" s="1"/>
  <c r="E190" i="14" s="1" a="1"/>
  <c r="E190" i="14" s="1"/>
  <c r="I189" i="14" a="1"/>
  <c r="I189" i="14" s="1"/>
  <c r="G190" i="14" l="1" a="1"/>
  <c r="G190" i="14" s="1"/>
  <c r="H190" i="14" a="1"/>
  <c r="H190" i="14" s="1"/>
  <c r="F190" i="14" a="1"/>
  <c r="F190" i="14" s="1"/>
  <c r="D190" i="14" l="1" a="1"/>
  <c r="D190" i="14" s="1"/>
  <c r="C191" i="14" s="1" a="1"/>
  <c r="C191" i="14" s="1"/>
  <c r="E191" i="14" s="1" a="1"/>
  <c r="E191" i="14" s="1"/>
  <c r="I190" i="14" a="1"/>
  <c r="I190" i="14" s="1"/>
  <c r="F191" i="14" l="1" a="1"/>
  <c r="F191" i="14" s="1"/>
  <c r="D191" i="14" a="1"/>
  <c r="D191" i="14" s="1"/>
  <c r="C192" i="14" s="1" a="1"/>
  <c r="C192" i="14" s="1"/>
  <c r="E192" i="14" s="1" a="1"/>
  <c r="E192" i="14" s="1"/>
  <c r="H191" i="14" a="1"/>
  <c r="H191" i="14" s="1"/>
  <c r="G191" i="14" a="1"/>
  <c r="G191" i="14" s="1"/>
  <c r="G192" i="14" l="1" a="1"/>
  <c r="G192" i="14" s="1"/>
  <c r="F192" i="14" a="1"/>
  <c r="F192" i="14" s="1"/>
  <c r="I191" i="14" a="1"/>
  <c r="I191" i="14" s="1"/>
  <c r="H192" i="14" a="1"/>
  <c r="H192" i="14" s="1"/>
  <c r="D192" i="14" l="1" a="1"/>
  <c r="D192" i="14" s="1"/>
  <c r="C193" i="14" s="1" a="1"/>
  <c r="C193" i="14" s="1"/>
  <c r="E193" i="14" s="1" a="1"/>
  <c r="E193" i="14" s="1"/>
  <c r="I192" i="14" a="1"/>
  <c r="I192" i="14" s="1"/>
  <c r="F193" i="14" l="1" a="1"/>
  <c r="F193" i="14" s="1"/>
  <c r="H193" i="14" a="1"/>
  <c r="H193" i="14" s="1"/>
  <c r="G193" i="14" a="1"/>
  <c r="G193" i="14" s="1"/>
  <c r="D193" i="14" a="1"/>
  <c r="D193" i="14" s="1"/>
  <c r="C194" i="14" s="1" a="1"/>
  <c r="C194" i="14" s="1"/>
  <c r="E194" i="14" s="1" a="1"/>
  <c r="E194" i="14" s="1"/>
  <c r="I193" i="14" l="1" a="1"/>
  <c r="I193" i="14" s="1"/>
  <c r="F194" i="14" a="1"/>
  <c r="F194" i="14" s="1"/>
  <c r="G194" i="14" a="1"/>
  <c r="G194" i="14" s="1"/>
  <c r="H194" i="14" a="1"/>
  <c r="H194" i="14" s="1"/>
  <c r="D194" i="14" l="1" a="1"/>
  <c r="D194" i="14" s="1"/>
  <c r="C195" i="14" s="1" a="1"/>
  <c r="C195" i="14" s="1"/>
  <c r="E195" i="14" s="1" a="1"/>
  <c r="E195" i="14" s="1"/>
  <c r="I194" i="14" a="1"/>
  <c r="I194" i="14" s="1"/>
  <c r="F195" i="14" l="1" a="1"/>
  <c r="F195" i="14" s="1"/>
  <c r="G195" i="14" a="1"/>
  <c r="G195" i="14" s="1"/>
  <c r="H195" i="14" a="1"/>
  <c r="H195" i="14" s="1"/>
  <c r="I195" i="14" l="1" a="1"/>
  <c r="I195" i="14" s="1"/>
  <c r="D195" i="14" a="1"/>
  <c r="D195" i="14" s="1"/>
  <c r="C196" i="14" s="1" a="1"/>
  <c r="C196" i="14" s="1"/>
  <c r="E196" i="14" s="1" a="1"/>
  <c r="E196" i="14" s="1"/>
  <c r="H196" i="14" l="1" a="1"/>
  <c r="H196" i="14" s="1"/>
  <c r="G196" i="14" a="1"/>
  <c r="G196" i="14" s="1"/>
  <c r="F196" i="14" a="1"/>
  <c r="F196" i="14" s="1"/>
  <c r="I196" i="14" l="1" a="1"/>
  <c r="I196" i="14" s="1"/>
  <c r="D196" i="14" a="1"/>
  <c r="D196" i="14" s="1"/>
  <c r="C197" i="14" s="1" a="1"/>
  <c r="C197" i="14" s="1"/>
  <c r="E197" i="14" s="1" a="1"/>
  <c r="E197" i="14" s="1"/>
  <c r="F197" i="14" l="1" a="1"/>
  <c r="F197" i="14" s="1"/>
  <c r="G197" i="14" a="1"/>
  <c r="G197" i="14" s="1"/>
  <c r="H197" i="14" a="1"/>
  <c r="H197" i="14" s="1"/>
  <c r="I197" i="14" l="1" a="1"/>
  <c r="I197" i="14" s="1"/>
  <c r="D197" i="14" a="1"/>
  <c r="D197" i="14" s="1"/>
  <c r="C198" i="14" s="1" a="1"/>
  <c r="C198" i="14" s="1"/>
  <c r="E198" i="14" s="1" a="1"/>
  <c r="E198" i="14" s="1"/>
  <c r="F198" i="14" l="1" a="1"/>
  <c r="F198" i="14" s="1"/>
  <c r="G198" i="14" a="1"/>
  <c r="G198" i="14" s="1"/>
  <c r="H198" i="14" a="1"/>
  <c r="H198" i="14" s="1"/>
  <c r="I198" i="14" l="1" a="1"/>
  <c r="I198" i="14" s="1"/>
  <c r="D198" i="14" a="1"/>
  <c r="D198" i="14" s="1"/>
  <c r="C199" i="14" s="1" a="1"/>
  <c r="C199" i="14" s="1"/>
  <c r="E199" i="14" s="1" a="1"/>
  <c r="E199" i="14" s="1"/>
  <c r="G199" i="14" l="1" a="1"/>
  <c r="G199" i="14" s="1"/>
  <c r="H199" i="14" a="1"/>
  <c r="H199" i="14" s="1"/>
  <c r="F199" i="14" a="1"/>
  <c r="F199" i="14" s="1"/>
  <c r="D199" i="14" l="1" a="1"/>
  <c r="D199" i="14" s="1"/>
  <c r="C200" i="14" s="1" a="1"/>
  <c r="C200" i="14" s="1"/>
  <c r="E200" i="14" s="1" a="1"/>
  <c r="E200" i="14" s="1"/>
  <c r="I199" i="14" a="1"/>
  <c r="I199" i="14" s="1"/>
  <c r="F200" i="14" l="1" a="1"/>
  <c r="F200" i="14" s="1"/>
  <c r="G200" i="14" a="1"/>
  <c r="G200" i="14" s="1"/>
  <c r="H200" i="14" a="1"/>
  <c r="H200" i="14" s="1"/>
  <c r="I200" i="14" l="1" a="1"/>
  <c r="I200" i="14" s="1"/>
  <c r="D200" i="14" a="1"/>
  <c r="D200" i="14" s="1"/>
  <c r="C201" i="14" s="1" a="1"/>
  <c r="C201" i="14" s="1"/>
  <c r="E201" i="14" s="1" a="1"/>
  <c r="E201" i="14" s="1"/>
  <c r="G201" i="14" l="1" a="1"/>
  <c r="G201" i="14" s="1"/>
  <c r="H201" i="14" a="1"/>
  <c r="H201" i="14" s="1"/>
  <c r="F201" i="14" a="1"/>
  <c r="F201" i="14" s="1"/>
  <c r="D201" i="14" l="1" a="1"/>
  <c r="D201" i="14" s="1"/>
  <c r="C202" i="14" s="1" a="1"/>
  <c r="C202" i="14" s="1"/>
  <c r="E202" i="14" s="1" a="1"/>
  <c r="E202" i="14" s="1"/>
  <c r="I201" i="14" a="1"/>
  <c r="I201" i="14" s="1"/>
  <c r="F202" i="14" l="1" a="1"/>
  <c r="F202" i="14" s="1"/>
  <c r="G202" i="14" a="1"/>
  <c r="G202" i="14" s="1"/>
  <c r="H202" i="14" a="1"/>
  <c r="H202" i="14" s="1"/>
  <c r="I202" i="14" l="1" a="1"/>
  <c r="I202" i="14" s="1"/>
  <c r="D202" i="14" a="1"/>
  <c r="D202" i="14" s="1"/>
  <c r="C203" i="14" s="1" a="1"/>
  <c r="C203" i="14" s="1"/>
  <c r="E203" i="14" s="1" a="1"/>
  <c r="E203" i="14" s="1"/>
  <c r="G203" i="14" l="1" a="1"/>
  <c r="G203" i="14" s="1"/>
  <c r="H203" i="14" a="1"/>
  <c r="H203" i="14" s="1"/>
  <c r="F203" i="14" a="1"/>
  <c r="F203" i="14" s="1"/>
  <c r="D203" i="14" l="1" a="1"/>
  <c r="D203" i="14" s="1"/>
  <c r="C204" i="14" s="1" a="1"/>
  <c r="C204" i="14" s="1"/>
  <c r="E204" i="14" s="1" a="1"/>
  <c r="E204" i="14" s="1"/>
  <c r="I203" i="14" a="1"/>
  <c r="I203" i="14" s="1"/>
  <c r="F204" i="14" l="1" a="1"/>
  <c r="F204" i="14" s="1"/>
  <c r="G204" i="14" a="1"/>
  <c r="G204" i="14" s="1"/>
  <c r="H204" i="14" a="1"/>
  <c r="H204" i="14" s="1"/>
  <c r="D204" i="14" l="1" a="1"/>
  <c r="D204" i="14" s="1"/>
  <c r="C205" i="14" s="1" a="1"/>
  <c r="C205" i="14" s="1"/>
  <c r="E205" i="14" s="1" a="1"/>
  <c r="E205" i="14" s="1"/>
  <c r="I204" i="14" a="1"/>
  <c r="I204" i="14" s="1"/>
  <c r="H205" i="14" l="1" a="1"/>
  <c r="H205" i="14" s="1"/>
  <c r="F205" i="14" a="1"/>
  <c r="F205" i="14" s="1"/>
  <c r="G205" i="14" a="1"/>
  <c r="G205" i="14" s="1"/>
  <c r="I205" i="14" l="1" a="1"/>
  <c r="I205" i="14" s="1"/>
  <c r="D205" i="14" a="1"/>
  <c r="D205" i="14" s="1"/>
  <c r="C206" i="14" s="1" a="1"/>
  <c r="C206" i="14" s="1"/>
  <c r="E206" i="14" s="1" a="1"/>
  <c r="E206" i="14" s="1"/>
  <c r="F206" i="14" l="1" a="1"/>
  <c r="F206" i="14" s="1"/>
  <c r="G206" i="14" a="1"/>
  <c r="G206" i="14" s="1"/>
  <c r="H206" i="14" a="1"/>
  <c r="H206" i="14" s="1"/>
  <c r="D206" i="14" l="1" a="1"/>
  <c r="D206" i="14" s="1"/>
  <c r="C207" i="14" s="1" a="1"/>
  <c r="C207" i="14" s="1"/>
  <c r="E207" i="14" s="1" a="1"/>
  <c r="E207" i="14" s="1"/>
  <c r="I206" i="14" a="1"/>
  <c r="I206" i="14" s="1"/>
  <c r="G207" i="14" l="1" a="1"/>
  <c r="G207" i="14" s="1"/>
  <c r="F207" i="14" a="1"/>
  <c r="F207" i="14" s="1"/>
  <c r="H207" i="14" a="1"/>
  <c r="H207" i="14" s="1"/>
  <c r="I207" i="14" l="1" a="1"/>
  <c r="I207" i="14" s="1"/>
  <c r="D207" i="14" a="1"/>
  <c r="D207" i="14" s="1"/>
  <c r="C208" i="14" s="1" a="1"/>
  <c r="C208" i="14" s="1"/>
  <c r="E208" i="14" s="1" a="1"/>
  <c r="E208" i="14" s="1"/>
  <c r="G208" i="14" l="1" a="1"/>
  <c r="G208" i="14" s="1"/>
  <c r="F208" i="14" a="1"/>
  <c r="F208" i="14" s="1"/>
  <c r="H208" i="14" a="1"/>
  <c r="H208" i="14" s="1"/>
  <c r="D208" i="14" l="1" a="1"/>
  <c r="D208" i="14" s="1"/>
  <c r="C209" i="14" s="1" a="1"/>
  <c r="C209" i="14" s="1"/>
  <c r="E209" i="14" s="1" a="1"/>
  <c r="E209" i="14" s="1"/>
  <c r="I208" i="14" a="1"/>
  <c r="I208" i="14" s="1"/>
  <c r="G209" i="14" l="1" a="1"/>
  <c r="G209" i="14" s="1"/>
  <c r="F209" i="14" a="1"/>
  <c r="F209" i="14" s="1"/>
  <c r="H209" i="14" a="1"/>
  <c r="H209" i="14" s="1"/>
  <c r="I209" i="14" l="1" a="1"/>
  <c r="I209" i="14" s="1"/>
  <c r="D209" i="14" a="1"/>
  <c r="D209" i="14" s="1"/>
  <c r="C210" i="14" s="1" a="1"/>
  <c r="C210" i="14" s="1"/>
  <c r="E210" i="14" s="1" a="1"/>
  <c r="E210" i="14" s="1"/>
  <c r="H210" i="14" l="1" a="1"/>
  <c r="H210" i="14" s="1"/>
  <c r="F210" i="14" a="1"/>
  <c r="F210" i="14" s="1"/>
  <c r="G210" i="14" a="1"/>
  <c r="G210" i="14" s="1"/>
  <c r="I210" i="14" l="1" a="1"/>
  <c r="I210" i="14" s="1"/>
  <c r="D210" i="14" a="1"/>
  <c r="D210" i="14" s="1"/>
  <c r="C211" i="14" s="1" a="1"/>
  <c r="C211" i="14" s="1"/>
  <c r="E211" i="14" s="1" a="1"/>
  <c r="E211" i="14" s="1"/>
  <c r="F211" i="14" l="1" a="1"/>
  <c r="F211" i="14" s="1"/>
  <c r="G211" i="14" a="1"/>
  <c r="G211" i="14" s="1"/>
  <c r="H211" i="14" a="1"/>
  <c r="H211" i="14" s="1"/>
  <c r="D211" i="14" l="1" a="1"/>
  <c r="D211" i="14" s="1"/>
  <c r="C212" i="14" s="1" a="1"/>
  <c r="C212" i="14" s="1"/>
  <c r="I211" i="14" a="1"/>
  <c r="I211" i="14" s="1"/>
  <c r="H212" i="14" l="1" a="1"/>
  <c r="H212" i="14" s="1"/>
  <c r="E212" i="14" a="1"/>
  <c r="E212" i="14" s="1"/>
  <c r="F212" i="14" s="1" a="1"/>
  <c r="F212" i="14" s="1"/>
  <c r="G212" i="14" a="1"/>
  <c r="G212" i="14" s="1"/>
  <c r="D212" i="14" l="1" a="1"/>
  <c r="D212" i="14" s="1"/>
  <c r="C213" i="14" s="1" a="1"/>
  <c r="C213" i="14" s="1"/>
  <c r="I212" i="14" a="1"/>
  <c r="I212" i="14" s="1"/>
  <c r="E213" i="14" l="1" a="1"/>
  <c r="E213" i="14" s="1"/>
  <c r="F213" i="14" s="1" a="1"/>
  <c r="F213" i="14" s="1"/>
  <c r="G213" i="14" a="1"/>
  <c r="G213" i="14" s="1"/>
  <c r="H213" i="14" a="1"/>
  <c r="H213" i="14" s="1"/>
  <c r="D213" i="14" l="1" a="1"/>
  <c r="D213" i="14" s="1"/>
  <c r="C214" i="14" s="1" a="1"/>
  <c r="C214" i="14" s="1"/>
  <c r="E214" i="14" s="1" a="1"/>
  <c r="E214" i="14" s="1"/>
  <c r="F214" i="14" s="1" a="1"/>
  <c r="F214" i="14" s="1"/>
  <c r="I213" i="14" a="1"/>
  <c r="I213" i="14" s="1"/>
  <c r="G214" i="14" l="1" a="1"/>
  <c r="G214" i="14" s="1"/>
  <c r="H214" i="14" a="1"/>
  <c r="H214" i="14" s="1"/>
  <c r="I214" i="14" s="1" a="1"/>
  <c r="I214" i="14" s="1"/>
  <c r="D214" i="14" a="1"/>
  <c r="D214" i="14" s="1"/>
  <c r="C215" i="14" s="1" a="1"/>
  <c r="C215" i="14" s="1"/>
  <c r="E215" i="14" s="1" a="1"/>
  <c r="E215" i="14" s="1"/>
  <c r="F215" i="14" s="1" a="1"/>
  <c r="F215" i="14" s="1"/>
  <c r="G215" i="14" l="1" a="1"/>
  <c r="G215" i="14" s="1"/>
  <c r="H215" i="14" a="1"/>
  <c r="H215" i="14" s="1"/>
  <c r="D215" i="14" a="1"/>
  <c r="D215" i="14" s="1"/>
  <c r="C216" i="14" s="1" a="1"/>
  <c r="C216" i="14" s="1"/>
  <c r="E216" i="14" s="1" a="1"/>
  <c r="E216" i="14" s="1"/>
  <c r="I215" i="14" l="1" a="1"/>
  <c r="I215" i="14" s="1"/>
  <c r="F216" i="14" a="1"/>
  <c r="F216" i="14" s="1"/>
  <c r="G216" i="14" a="1"/>
  <c r="G216" i="14" s="1"/>
  <c r="H216" i="14" a="1"/>
  <c r="H216" i="14" s="1"/>
  <c r="D216" i="14" l="1" a="1"/>
  <c r="D216" i="14" s="1"/>
  <c r="C217" i="14" s="1" a="1"/>
  <c r="C217" i="14" s="1"/>
  <c r="E217" i="14" s="1" a="1"/>
  <c r="E217" i="14" s="1"/>
  <c r="I216" i="14" a="1"/>
  <c r="I216" i="14" s="1"/>
  <c r="G217" i="14" l="1" a="1"/>
  <c r="G217" i="14" s="1"/>
  <c r="F217" i="14" a="1"/>
  <c r="F217" i="14" s="1"/>
  <c r="H217" i="14" a="1"/>
  <c r="H217" i="14" s="1"/>
  <c r="I217" i="14" l="1" a="1"/>
  <c r="I217" i="14" s="1"/>
  <c r="D217" i="14" a="1"/>
  <c r="D217" i="14" s="1"/>
  <c r="C218" i="14" s="1" a="1"/>
  <c r="C218" i="14" s="1"/>
  <c r="E218" i="14" s="1" a="1"/>
  <c r="E218" i="14" s="1"/>
  <c r="F218" i="14" l="1" a="1"/>
  <c r="F218" i="14" s="1"/>
  <c r="H218" i="14" a="1"/>
  <c r="H218" i="14" s="1"/>
  <c r="G218" i="14" a="1"/>
  <c r="G218" i="14" s="1"/>
  <c r="D218" i="14" l="1" a="1"/>
  <c r="D218" i="14" s="1"/>
  <c r="C219" i="14" s="1" a="1"/>
  <c r="C219" i="14" s="1"/>
  <c r="I218" i="14" a="1"/>
  <c r="I218" i="14" s="1"/>
  <c r="E219" i="14" l="1" a="1"/>
  <c r="E219" i="14" s="1"/>
  <c r="F219" i="14" s="1" a="1"/>
  <c r="F219" i="14" s="1"/>
  <c r="G219" i="14" a="1"/>
  <c r="G219" i="14" s="1"/>
  <c r="H219" i="14" a="1"/>
  <c r="H219" i="14" s="1"/>
  <c r="D219" i="14" l="1" a="1"/>
  <c r="D219" i="14" s="1"/>
  <c r="C220" i="14" s="1" a="1"/>
  <c r="C220" i="14" s="1"/>
  <c r="E220" i="14" s="1" a="1"/>
  <c r="E220" i="14" s="1"/>
  <c r="F220" i="14" s="1" a="1"/>
  <c r="F220" i="14" s="1"/>
  <c r="I219" i="14" a="1"/>
  <c r="I219" i="14" s="1"/>
  <c r="H220" i="14" l="1" a="1"/>
  <c r="H220" i="14" s="1"/>
  <c r="G220" i="14" a="1"/>
  <c r="G220" i="14" s="1"/>
  <c r="D220" i="14" a="1"/>
  <c r="D220" i="14" s="1"/>
  <c r="C221" i="14" s="1" a="1"/>
  <c r="C221" i="14" s="1"/>
  <c r="E221" i="14" s="1" a="1"/>
  <c r="E221" i="14" s="1"/>
  <c r="I220" i="14" a="1"/>
  <c r="I220" i="14" s="1"/>
  <c r="F221" i="14" l="1" a="1"/>
  <c r="F221" i="14" s="1"/>
  <c r="G221" i="14" a="1"/>
  <c r="G221" i="14" s="1"/>
  <c r="H221" i="14" a="1"/>
  <c r="H221" i="14" s="1"/>
  <c r="I221" i="14" l="1" a="1"/>
  <c r="I221" i="14" s="1"/>
  <c r="D221" i="14" a="1"/>
  <c r="D221" i="14" s="1"/>
  <c r="C222" i="14" s="1" a="1"/>
  <c r="C222" i="14" s="1"/>
  <c r="E222" i="14" s="1" a="1"/>
  <c r="E222" i="14" s="1"/>
  <c r="G222" i="14" l="1" a="1"/>
  <c r="G222" i="14" s="1"/>
  <c r="F222" i="14" a="1"/>
  <c r="F222" i="14" s="1"/>
  <c r="H222" i="14" a="1"/>
  <c r="H222" i="14" s="1"/>
  <c r="D222" i="14" l="1" a="1"/>
  <c r="D222" i="14" s="1"/>
  <c r="C223" i="14" s="1" a="1"/>
  <c r="C223" i="14" s="1"/>
  <c r="E223" i="14" s="1" a="1"/>
  <c r="E223" i="14" s="1"/>
  <c r="I222" i="14" a="1"/>
  <c r="I222" i="14" s="1"/>
  <c r="H223" i="14" l="1" a="1"/>
  <c r="H223" i="14" s="1"/>
  <c r="F223" i="14" a="1"/>
  <c r="F223" i="14" s="1"/>
  <c r="G223" i="14" a="1"/>
  <c r="G223" i="14" s="1"/>
  <c r="D223" i="14" l="1" a="1"/>
  <c r="D223" i="14" s="1"/>
  <c r="C224" i="14" s="1" a="1"/>
  <c r="C224" i="14" s="1"/>
  <c r="E224" i="14" s="1" a="1"/>
  <c r="E224" i="14" s="1"/>
  <c r="I223" i="14" a="1"/>
  <c r="I223" i="14" s="1"/>
  <c r="F224" i="14" l="1" a="1"/>
  <c r="F224" i="14" s="1"/>
  <c r="G224" i="14" a="1"/>
  <c r="G224" i="14" s="1"/>
  <c r="H224" i="14" a="1"/>
  <c r="H224" i="14" s="1"/>
  <c r="I224" i="14" l="1" a="1"/>
  <c r="I224" i="14" s="1"/>
  <c r="D224" i="14" a="1"/>
  <c r="D224" i="14" s="1"/>
  <c r="C225" i="14" s="1" a="1"/>
  <c r="C225" i="14" s="1"/>
  <c r="E225" i="14" s="1" a="1"/>
  <c r="E225" i="14" s="1"/>
  <c r="G225" i="14" l="1" a="1"/>
  <c r="G225" i="14" s="1"/>
  <c r="H225" i="14" a="1"/>
  <c r="H225" i="14" s="1"/>
  <c r="F225" i="14" a="1"/>
  <c r="F225" i="14" s="1"/>
  <c r="D225" i="14" l="1" a="1"/>
  <c r="D225" i="14" s="1"/>
  <c r="C226" i="14" s="1" a="1"/>
  <c r="C226" i="14" s="1"/>
  <c r="E226" i="14" s="1" a="1"/>
  <c r="E226" i="14" s="1"/>
  <c r="I225" i="14" a="1"/>
  <c r="I225" i="14" s="1"/>
  <c r="G226" i="14" l="1" a="1"/>
  <c r="G226" i="14" s="1"/>
  <c r="H226" i="14" a="1"/>
  <c r="H226" i="14" s="1"/>
  <c r="F226" i="14" a="1"/>
  <c r="F226" i="14" s="1"/>
  <c r="D226" i="14" l="1" a="1"/>
  <c r="D226" i="14" s="1"/>
  <c r="C227" i="14" s="1" a="1"/>
  <c r="C227" i="14" s="1"/>
  <c r="E227" i="14" s="1" a="1"/>
  <c r="E227" i="14" s="1"/>
  <c r="I226" i="14" a="1"/>
  <c r="I226" i="14" s="1"/>
  <c r="F227" i="14" l="1" a="1"/>
  <c r="F227" i="14" s="1"/>
  <c r="H227" i="14" a="1"/>
  <c r="H227" i="14" s="1"/>
  <c r="G227" i="14" a="1"/>
  <c r="G227" i="14" s="1"/>
  <c r="I227" i="14" l="1" a="1"/>
  <c r="I227" i="14" s="1"/>
  <c r="D227" i="14" a="1"/>
  <c r="D227" i="14" s="1"/>
  <c r="C228" i="14" s="1" a="1"/>
  <c r="C228" i="14" s="1"/>
  <c r="E228" i="14" s="1" a="1"/>
  <c r="E228" i="14" s="1"/>
  <c r="F228" i="14" l="1" a="1"/>
  <c r="F228" i="14" s="1"/>
  <c r="G228" i="14" a="1"/>
  <c r="G228" i="14" s="1"/>
  <c r="H228" i="14" a="1"/>
  <c r="H228" i="14" s="1"/>
  <c r="I228" i="14" l="1" a="1"/>
  <c r="I228" i="14" s="1"/>
  <c r="D228" i="14" a="1"/>
  <c r="D228" i="14" s="1"/>
  <c r="C229" i="14" s="1" a="1"/>
  <c r="C229" i="14" s="1"/>
  <c r="E229" i="14" s="1" a="1"/>
  <c r="E229" i="14" s="1"/>
  <c r="F229" i="14" l="1" a="1"/>
  <c r="F229" i="14" s="1"/>
  <c r="G229" i="14" a="1"/>
  <c r="G229" i="14" s="1"/>
  <c r="H229" i="14" a="1"/>
  <c r="H229" i="14" s="1"/>
  <c r="D229" i="14" l="1" a="1"/>
  <c r="D229" i="14" s="1"/>
  <c r="C230" i="14" s="1" a="1"/>
  <c r="C230" i="14" s="1"/>
  <c r="E230" i="14" s="1" a="1"/>
  <c r="E230" i="14" s="1"/>
  <c r="I229" i="14" a="1"/>
  <c r="I229" i="14" s="1"/>
  <c r="G230" i="14" l="1" a="1"/>
  <c r="G230" i="14" s="1"/>
  <c r="H230" i="14" a="1"/>
  <c r="H230" i="14" s="1"/>
  <c r="F230" i="14" a="1"/>
  <c r="F230" i="14" s="1"/>
  <c r="D230" i="14" l="1" a="1"/>
  <c r="D230" i="14" s="1"/>
  <c r="C231" i="14" s="1" a="1"/>
  <c r="C231" i="14" s="1"/>
  <c r="E231" i="14" s="1" a="1"/>
  <c r="E231" i="14" s="1"/>
  <c r="I230" i="14" a="1"/>
  <c r="I230" i="14" s="1"/>
  <c r="G231" i="14" l="1" a="1"/>
  <c r="G231" i="14" s="1"/>
  <c r="H231" i="14" a="1"/>
  <c r="H231" i="14" s="1"/>
  <c r="F231" i="14" a="1"/>
  <c r="F231" i="14" s="1"/>
  <c r="D231" i="14" l="1" a="1"/>
  <c r="D231" i="14" s="1"/>
  <c r="C232" i="14" s="1" a="1"/>
  <c r="C232" i="14" s="1"/>
  <c r="E232" i="14" s="1" a="1"/>
  <c r="E232" i="14" s="1"/>
  <c r="I231" i="14" a="1"/>
  <c r="I231" i="14" s="1"/>
  <c r="F232" i="14" l="1" a="1"/>
  <c r="F232" i="14" s="1"/>
  <c r="H232" i="14" a="1"/>
  <c r="H232" i="14" s="1"/>
  <c r="G232" i="14" a="1"/>
  <c r="G232" i="14" s="1"/>
  <c r="I232" i="14" l="1" a="1"/>
  <c r="I232" i="14" s="1"/>
  <c r="D232" i="14" a="1"/>
  <c r="D232" i="14" s="1"/>
  <c r="C233" i="14" s="1" a="1"/>
  <c r="C233" i="14" s="1"/>
  <c r="E233" i="14" s="1" a="1"/>
  <c r="E233" i="14" s="1"/>
  <c r="F233" i="14" l="1" a="1"/>
  <c r="F233" i="14" s="1"/>
  <c r="H233" i="14" a="1"/>
  <c r="H233" i="14" s="1"/>
  <c r="G233" i="14" a="1"/>
  <c r="G233" i="14" s="1"/>
  <c r="I233" i="14" l="1" a="1"/>
  <c r="I233" i="14" s="1"/>
  <c r="D233" i="14" a="1"/>
  <c r="D233" i="14" s="1"/>
  <c r="C234" i="14" s="1" a="1"/>
  <c r="C234" i="14" s="1"/>
  <c r="E234" i="14" s="1" a="1"/>
  <c r="E234" i="14" s="1"/>
  <c r="F234" i="14" l="1" a="1"/>
  <c r="F234" i="14" s="1"/>
  <c r="G234" i="14" a="1"/>
  <c r="G234" i="14" s="1"/>
  <c r="H234" i="14" a="1"/>
  <c r="H234" i="14" s="1"/>
  <c r="D234" i="14" l="1" a="1"/>
  <c r="D234" i="14" s="1"/>
  <c r="C235" i="14" s="1" a="1"/>
  <c r="C235" i="14" s="1"/>
  <c r="E235" i="14" s="1" a="1"/>
  <c r="E235" i="14" s="1"/>
  <c r="I234" i="14" a="1"/>
  <c r="I234" i="14" s="1"/>
  <c r="G235" i="14" l="1" a="1"/>
  <c r="G235" i="14" s="1"/>
  <c r="F235" i="14" a="1"/>
  <c r="F235" i="14" s="1"/>
  <c r="H235" i="14" a="1"/>
  <c r="H235" i="14" s="1"/>
  <c r="I235" i="14" l="1" a="1"/>
  <c r="I235" i="14" s="1"/>
  <c r="D235" i="14" a="1"/>
  <c r="D235" i="14" s="1"/>
  <c r="C236" i="14" s="1" a="1"/>
  <c r="C236" i="14" s="1"/>
  <c r="E236" i="14" s="1" a="1"/>
  <c r="E236" i="14" s="1"/>
  <c r="H236" i="14" l="1" a="1"/>
  <c r="H236" i="14" s="1"/>
  <c r="F236" i="14" a="1"/>
  <c r="F236" i="14" s="1"/>
  <c r="G236" i="14" a="1"/>
  <c r="G236" i="14" s="1"/>
  <c r="D236" i="14" l="1" a="1"/>
  <c r="D236" i="14" s="1"/>
  <c r="C237" i="14" s="1" a="1"/>
  <c r="C237" i="14" s="1"/>
  <c r="E237" i="14" s="1" a="1"/>
  <c r="E237" i="14" s="1"/>
  <c r="I236" i="14" a="1"/>
  <c r="I236" i="14" s="1"/>
  <c r="F237" i="14" l="1" a="1"/>
  <c r="F237" i="14" s="1"/>
  <c r="H237" i="14" a="1"/>
  <c r="H237" i="14" s="1"/>
  <c r="G237" i="14" a="1"/>
  <c r="G237" i="14" s="1"/>
  <c r="D237" i="14" a="1"/>
  <c r="D237" i="14" s="1"/>
  <c r="C238" i="14" s="1" a="1"/>
  <c r="C238" i="14" s="1"/>
  <c r="E238" i="14" s="1" a="1"/>
  <c r="E238" i="14" s="1"/>
  <c r="I237" i="14" l="1" a="1"/>
  <c r="I237" i="14" s="1"/>
  <c r="F238" i="14" a="1"/>
  <c r="F238" i="14" s="1"/>
  <c r="G238" i="14" a="1"/>
  <c r="G238" i="14" s="1"/>
  <c r="H238" i="14" a="1"/>
  <c r="H238" i="14" s="1"/>
  <c r="I238" i="14" l="1" a="1"/>
  <c r="I238" i="14" s="1"/>
  <c r="D238" i="14" a="1"/>
  <c r="D238" i="14" s="1"/>
  <c r="C239" i="14" s="1" a="1"/>
  <c r="C239" i="14" s="1"/>
  <c r="E239" i="14" s="1" a="1"/>
  <c r="E239" i="14" s="1"/>
  <c r="H239" i="14" l="1" a="1"/>
  <c r="H239" i="14" s="1"/>
  <c r="G239" i="14" a="1"/>
  <c r="G239" i="14" s="1"/>
  <c r="F239" i="14" a="1"/>
  <c r="F239" i="14" s="1"/>
  <c r="D239" i="14" l="1" a="1"/>
  <c r="D239" i="14" s="1"/>
  <c r="C240" i="14" s="1" a="1"/>
  <c r="C240" i="14" s="1"/>
  <c r="E240" i="14" s="1" a="1"/>
  <c r="E240" i="14" s="1"/>
  <c r="I239" i="14" a="1"/>
  <c r="I239" i="14" s="1"/>
  <c r="G240" i="14" l="1" a="1"/>
  <c r="G240" i="14" s="1"/>
  <c r="H240" i="14" a="1"/>
  <c r="H240" i="14" s="1"/>
  <c r="F240" i="14" a="1"/>
  <c r="F240" i="14" s="1"/>
  <c r="I240" i="14" l="1" a="1"/>
  <c r="I240" i="14" s="1"/>
  <c r="D240" i="14" a="1"/>
  <c r="D240" i="14" s="1"/>
  <c r="C241" i="14" s="1" a="1"/>
  <c r="C241" i="14" s="1"/>
  <c r="E241" i="14" s="1" a="1"/>
  <c r="E241" i="14" s="1"/>
  <c r="F241" i="14" l="1" a="1"/>
  <c r="F241" i="14" s="1"/>
  <c r="G241" i="14" a="1"/>
  <c r="G241" i="14" s="1"/>
  <c r="H241" i="14" a="1"/>
  <c r="H241" i="14" s="1"/>
  <c r="D241" i="14" l="1" a="1"/>
  <c r="D241" i="14" s="1"/>
  <c r="C242" i="14" s="1" a="1"/>
  <c r="C242" i="14" s="1"/>
  <c r="E242" i="14" s="1" a="1"/>
  <c r="E242" i="14" s="1"/>
  <c r="I241" i="14" a="1"/>
  <c r="I241" i="14" s="1"/>
  <c r="H242" i="14" l="1" a="1"/>
  <c r="H242" i="14" s="1"/>
  <c r="F242" i="14" a="1"/>
  <c r="F242" i="14" s="1"/>
  <c r="G242" i="14" a="1"/>
  <c r="G242" i="14" s="1"/>
  <c r="I242" i="14" l="1" a="1"/>
  <c r="I242" i="14" s="1"/>
  <c r="D242" i="14" a="1"/>
  <c r="D242" i="14" s="1"/>
  <c r="C243" i="14" s="1" a="1"/>
  <c r="C243" i="14" s="1"/>
  <c r="E243" i="14" s="1" a="1"/>
  <c r="E243" i="14" s="1"/>
  <c r="F243" i="14" l="1" a="1"/>
  <c r="F243" i="14" s="1"/>
  <c r="G243" i="14" a="1"/>
  <c r="G243" i="14" s="1"/>
  <c r="H243" i="14" a="1"/>
  <c r="H243" i="14" s="1"/>
  <c r="D243" i="14" a="1"/>
  <c r="D243" i="14" s="1"/>
  <c r="C244" i="14" s="1" a="1"/>
  <c r="C244" i="14" s="1"/>
  <c r="E244" i="14" s="1" a="1"/>
  <c r="E244" i="14" s="1"/>
  <c r="I243" i="14" l="1" a="1"/>
  <c r="I243" i="14" s="1"/>
  <c r="F244" i="14" a="1"/>
  <c r="F244" i="14" s="1"/>
  <c r="G244" i="14" a="1"/>
  <c r="G244" i="14" s="1"/>
  <c r="H244" i="14" a="1"/>
  <c r="H244" i="14" s="1"/>
  <c r="I244" i="14" l="1" a="1"/>
  <c r="I244" i="14" s="1"/>
  <c r="D244" i="14" a="1"/>
  <c r="D244" i="14" s="1"/>
  <c r="C245" i="14" s="1" a="1"/>
  <c r="C245" i="14" s="1"/>
  <c r="E245" i="14" s="1" a="1"/>
  <c r="E245" i="14" s="1"/>
  <c r="H245" i="14" l="1" a="1"/>
  <c r="H245" i="14" s="1"/>
  <c r="F245" i="14" a="1"/>
  <c r="F245" i="14" s="1"/>
  <c r="G245" i="14" a="1"/>
  <c r="G245" i="14" s="1"/>
  <c r="I245" i="14" l="1" a="1"/>
  <c r="I245" i="14" s="1"/>
  <c r="D245" i="14" a="1"/>
  <c r="D245" i="14" s="1"/>
  <c r="C246" i="14" s="1" a="1"/>
  <c r="C246" i="14" s="1"/>
  <c r="E246" i="14" s="1" a="1"/>
  <c r="E246" i="14" s="1"/>
  <c r="F246" i="14" l="1" a="1"/>
  <c r="F246" i="14" s="1"/>
  <c r="G246" i="14" a="1"/>
  <c r="G246" i="14" s="1"/>
  <c r="H246" i="14" a="1"/>
  <c r="H246" i="14" s="1"/>
  <c r="D246" i="14" l="1" a="1"/>
  <c r="D246" i="14" s="1"/>
  <c r="C247" i="14" s="1" a="1"/>
  <c r="C247" i="14" s="1"/>
  <c r="E247" i="14" s="1" a="1"/>
  <c r="E247" i="14" s="1"/>
  <c r="I246" i="14" a="1"/>
  <c r="I246" i="14" s="1"/>
  <c r="G247" i="14" l="1" a="1"/>
  <c r="G247" i="14" s="1"/>
  <c r="H247" i="14" a="1"/>
  <c r="H247" i="14" s="1"/>
  <c r="F247" i="14" a="1"/>
  <c r="F247" i="14" s="1"/>
  <c r="D247" i="14" l="1" a="1"/>
  <c r="D247" i="14" s="1"/>
  <c r="C248" i="14" s="1" a="1"/>
  <c r="C248" i="14" s="1"/>
  <c r="E248" i="14" s="1" a="1"/>
  <c r="E248" i="14" s="1"/>
  <c r="I247" i="14" a="1"/>
  <c r="I247" i="14" s="1"/>
  <c r="G248" i="14" l="1" a="1"/>
  <c r="G248" i="14" s="1"/>
  <c r="F248" i="14" a="1"/>
  <c r="F248" i="14" s="1"/>
  <c r="H248" i="14" a="1"/>
  <c r="H248" i="14" s="1"/>
  <c r="I248" i="14" l="1" a="1"/>
  <c r="I248" i="14" s="1"/>
  <c r="D248" i="14" a="1"/>
  <c r="D248" i="14" s="1"/>
  <c r="C249" i="14" s="1" a="1"/>
  <c r="C249" i="14" s="1"/>
  <c r="E249" i="14" s="1" a="1"/>
  <c r="E249" i="14" s="1"/>
  <c r="F249" i="14" l="1" a="1"/>
  <c r="F249" i="14" s="1"/>
  <c r="G249" i="14" a="1"/>
  <c r="G249" i="14" s="1"/>
  <c r="H249" i="14" a="1"/>
  <c r="H249" i="14" s="1"/>
  <c r="I249" i="14" l="1" a="1"/>
  <c r="I249" i="14" s="1"/>
  <c r="D249" i="14" a="1"/>
  <c r="D249" i="14" s="1"/>
  <c r="C250" i="14" s="1" a="1"/>
  <c r="C250" i="14" s="1"/>
  <c r="E250" i="14" s="1" a="1"/>
  <c r="E250" i="14" s="1"/>
  <c r="H250" i="14" l="1" a="1"/>
  <c r="H250" i="14" s="1"/>
  <c r="G250" i="14" a="1"/>
  <c r="G250" i="14" s="1"/>
  <c r="F250" i="14" a="1"/>
  <c r="F250" i="14" s="1"/>
  <c r="I250" i="14" l="1" a="1"/>
  <c r="I250" i="14" s="1"/>
  <c r="D250" i="14" a="1"/>
  <c r="D250" i="14" s="1"/>
  <c r="C251" i="14" s="1" a="1"/>
  <c r="C251" i="14" s="1"/>
  <c r="E251" i="14" s="1" a="1"/>
  <c r="E251" i="14" s="1"/>
  <c r="F251" i="14" l="1" a="1"/>
  <c r="F251" i="14" s="1"/>
  <c r="G251" i="14" a="1"/>
  <c r="G251" i="14" s="1"/>
  <c r="H251" i="14" a="1"/>
  <c r="H251" i="14" s="1"/>
  <c r="D251" i="14" l="1" a="1"/>
  <c r="D251" i="14" s="1"/>
  <c r="C252" i="14" s="1" a="1"/>
  <c r="C252" i="14" s="1"/>
  <c r="E252" i="14" s="1" a="1"/>
  <c r="E252" i="14" s="1"/>
  <c r="I251" i="14" a="1"/>
  <c r="I251" i="14" s="1"/>
  <c r="G252" i="14" l="1" a="1"/>
  <c r="G252" i="14" s="1"/>
  <c r="F252" i="14" a="1"/>
  <c r="F252" i="14" s="1"/>
  <c r="H252" i="14" a="1"/>
  <c r="H252" i="14" s="1"/>
  <c r="I252" i="14" l="1" a="1"/>
  <c r="I252" i="14" s="1"/>
  <c r="D252" i="14" a="1"/>
  <c r="D252" i="14" s="1"/>
  <c r="C253" i="14" s="1" a="1"/>
  <c r="C253" i="14" s="1"/>
  <c r="E253" i="14" s="1" a="1"/>
  <c r="E253" i="14" s="1"/>
  <c r="G253" i="14" l="1" a="1"/>
  <c r="G253" i="14" s="1"/>
  <c r="F253" i="14" a="1"/>
  <c r="F253" i="14" s="1"/>
  <c r="H253" i="14" a="1"/>
  <c r="H253" i="14" s="1"/>
  <c r="I253" i="14" l="1" a="1"/>
  <c r="I253" i="14" s="1"/>
  <c r="D253" i="14" a="1"/>
  <c r="D253" i="14" s="1"/>
  <c r="C254" i="14" s="1" a="1"/>
  <c r="C254" i="14" s="1"/>
  <c r="E254" i="14" s="1" a="1"/>
  <c r="E254" i="14" s="1"/>
  <c r="H254" i="14" l="1" a="1"/>
  <c r="H254" i="14" s="1"/>
  <c r="F254" i="14" a="1"/>
  <c r="F254" i="14" s="1"/>
  <c r="G254" i="14" a="1"/>
  <c r="G254" i="14" s="1"/>
  <c r="I254" i="14" l="1" a="1"/>
  <c r="I254" i="14" s="1"/>
  <c r="D254" i="14" a="1"/>
  <c r="D254" i="14" s="1"/>
  <c r="C255" i="14" s="1" a="1"/>
  <c r="C255" i="14" s="1"/>
  <c r="E255" i="14" s="1" a="1"/>
  <c r="E255" i="14" s="1"/>
  <c r="H255" i="14" l="1" a="1"/>
  <c r="H255" i="14" s="1"/>
  <c r="F255" i="14" a="1"/>
  <c r="F255" i="14" s="1"/>
  <c r="G255" i="14" a="1"/>
  <c r="G255" i="14" s="1"/>
  <c r="D255" i="14" l="1" a="1"/>
  <c r="D255" i="14" s="1"/>
  <c r="C256" i="14" s="1" a="1"/>
  <c r="C256" i="14" s="1"/>
  <c r="E256" i="14" s="1" a="1"/>
  <c r="E256" i="14" s="1"/>
  <c r="I255" i="14" a="1"/>
  <c r="I255" i="14" s="1"/>
  <c r="G256" i="14" l="1" a="1"/>
  <c r="G256" i="14" s="1"/>
  <c r="F256" i="14" a="1"/>
  <c r="F256" i="14" s="1"/>
  <c r="H256" i="14" a="1"/>
  <c r="H256" i="14" s="1"/>
  <c r="I256" i="14" l="1" a="1"/>
  <c r="I256" i="14" s="1"/>
  <c r="D256" i="14" a="1"/>
  <c r="D256" i="14" s="1"/>
  <c r="C257" i="14" s="1" a="1"/>
  <c r="C257" i="14" s="1"/>
  <c r="E257" i="14" s="1" a="1"/>
  <c r="E257" i="14" s="1"/>
  <c r="G257" i="14" l="1" a="1"/>
  <c r="G257" i="14" s="1"/>
  <c r="F257" i="14" a="1"/>
  <c r="F257" i="14" s="1"/>
  <c r="H257" i="14" a="1"/>
  <c r="H257" i="14" s="1"/>
  <c r="I257" i="14" l="1" a="1"/>
  <c r="I257" i="14" s="1"/>
  <c r="D257" i="14" a="1"/>
  <c r="D257" i="14" s="1"/>
  <c r="C258" i="14" s="1" a="1"/>
  <c r="C258" i="14" s="1"/>
  <c r="E258" i="14" s="1" a="1"/>
  <c r="E258" i="14" s="1"/>
  <c r="F258" i="14" l="1" a="1"/>
  <c r="F258" i="14" s="1"/>
  <c r="H258" i="14" a="1"/>
  <c r="H258" i="14" s="1"/>
  <c r="G258" i="14" a="1"/>
  <c r="G258" i="14" s="1"/>
  <c r="D258" i="14" a="1"/>
  <c r="D258" i="14" s="1"/>
  <c r="C259" i="14" s="1" a="1"/>
  <c r="C259" i="14" s="1"/>
  <c r="E259" i="14" s="1" a="1"/>
  <c r="E259" i="14" s="1"/>
  <c r="I258" i="14" l="1" a="1"/>
  <c r="I258" i="14" s="1"/>
  <c r="H259" i="14" a="1"/>
  <c r="H259" i="14" s="1"/>
  <c r="G259" i="14" a="1"/>
  <c r="G259" i="14" s="1"/>
  <c r="F259" i="14" a="1"/>
  <c r="F259" i="14" s="1"/>
  <c r="I259" i="14" l="1" a="1"/>
  <c r="I259" i="14" s="1"/>
  <c r="D259" i="14" a="1"/>
  <c r="D259" i="14" s="1"/>
  <c r="C260" i="14" s="1" a="1"/>
  <c r="C260" i="14" s="1"/>
  <c r="E260" i="14" s="1" a="1"/>
  <c r="E260" i="14" s="1"/>
  <c r="H260" i="14" l="1" a="1"/>
  <c r="H260" i="14" s="1"/>
  <c r="G260" i="14" a="1"/>
  <c r="G260" i="14" s="1"/>
  <c r="F260" i="14" a="1"/>
  <c r="F260" i="14" s="1"/>
  <c r="D260" i="14" l="1" a="1"/>
  <c r="D260" i="14" s="1"/>
  <c r="C261" i="14" s="1" a="1"/>
  <c r="C261" i="14" s="1"/>
  <c r="E261" i="14" s="1" a="1"/>
  <c r="E261" i="14" s="1"/>
  <c r="I260" i="14" a="1"/>
  <c r="I260" i="14" s="1"/>
  <c r="F261" i="14" l="1" a="1"/>
  <c r="F261" i="14" s="1"/>
  <c r="G261" i="14" a="1"/>
  <c r="G261" i="14" s="1"/>
  <c r="H261" i="14" a="1"/>
  <c r="H261" i="14" s="1"/>
  <c r="D261" i="14" l="1" a="1"/>
  <c r="D261" i="14" s="1"/>
  <c r="C262" i="14" s="1" a="1"/>
  <c r="C262" i="14" s="1"/>
  <c r="E262" i="14" s="1" a="1"/>
  <c r="E262" i="14" s="1"/>
  <c r="I261" i="14" a="1"/>
  <c r="I261" i="14" s="1"/>
  <c r="G262" i="14" l="1" a="1"/>
  <c r="G262" i="14" s="1"/>
  <c r="F262" i="14" a="1"/>
  <c r="F262" i="14" s="1"/>
  <c r="H262" i="14" a="1"/>
  <c r="H262" i="14" s="1"/>
  <c r="I262" i="14" l="1" a="1"/>
  <c r="I262" i="14" s="1"/>
  <c r="D262" i="14" a="1"/>
  <c r="D262" i="14" s="1"/>
  <c r="C263" i="14" s="1" a="1"/>
  <c r="C263" i="14" s="1"/>
  <c r="E263" i="14" l="1" a="1"/>
  <c r="E263" i="14" s="1"/>
  <c r="F263" i="14" s="1" a="1"/>
  <c r="F263" i="14" s="1"/>
  <c r="G263" i="14" a="1"/>
  <c r="G263" i="14" s="1"/>
  <c r="H263" i="14" a="1"/>
  <c r="H263" i="14" s="1"/>
  <c r="D263" i="14" l="1" a="1"/>
  <c r="D263" i="14" s="1"/>
  <c r="C264" i="14" s="1" a="1"/>
  <c r="C264" i="14" s="1"/>
  <c r="E264" i="14" s="1" a="1"/>
  <c r="E264" i="14" s="1"/>
  <c r="F264" i="14" s="1" a="1"/>
  <c r="F264" i="14" s="1"/>
  <c r="I263" i="14" a="1"/>
  <c r="I263" i="14" s="1"/>
  <c r="D264" i="14" l="1" a="1"/>
  <c r="D264" i="14" s="1"/>
  <c r="C265" i="14" s="1" a="1"/>
  <c r="C265" i="14" s="1"/>
  <c r="E265" i="14" s="1" a="1"/>
  <c r="E265" i="14" s="1"/>
  <c r="F265" i="14" s="1" a="1"/>
  <c r="F265" i="14" s="1"/>
  <c r="H264" i="14" a="1"/>
  <c r="H264" i="14" s="1"/>
  <c r="G264" i="14" a="1"/>
  <c r="G264" i="14" s="1"/>
  <c r="I264" i="14" s="1" a="1"/>
  <c r="I264" i="14" s="1"/>
  <c r="H265" i="14" l="1" a="1"/>
  <c r="H265" i="14" s="1"/>
  <c r="G265" i="14" a="1"/>
  <c r="G265" i="14" s="1"/>
  <c r="I265" i="14" s="1" a="1"/>
  <c r="I265" i="14" s="1"/>
  <c r="D265" i="14" a="1"/>
  <c r="D265" i="14" s="1"/>
  <c r="C266" i="14" s="1" a="1"/>
  <c r="C266" i="14" s="1"/>
  <c r="E266" i="14" s="1" a="1"/>
  <c r="E266" i="14" s="1"/>
  <c r="F266" i="14" l="1" a="1"/>
  <c r="F266" i="14" s="1"/>
  <c r="G266" i="14" a="1"/>
  <c r="G266" i="14" s="1"/>
  <c r="H266" i="14" a="1"/>
  <c r="H266" i="14" s="1"/>
  <c r="I266" i="14" l="1" a="1"/>
  <c r="I266" i="14" s="1"/>
  <c r="D266" i="14" a="1"/>
  <c r="D266" i="14" s="1"/>
  <c r="C267" i="14" s="1" a="1"/>
  <c r="C267" i="14" s="1"/>
  <c r="E267" i="14" s="1" a="1"/>
  <c r="E267" i="14" s="1"/>
  <c r="F267" i="14" l="1" a="1"/>
  <c r="F267" i="14" s="1"/>
  <c r="G267" i="14" a="1"/>
  <c r="G267" i="14" s="1"/>
  <c r="H267" i="14" a="1"/>
  <c r="H267" i="14" s="1"/>
  <c r="D267" i="14" l="1" a="1"/>
  <c r="D267" i="14" s="1"/>
  <c r="C268" i="14" s="1" a="1"/>
  <c r="C268" i="14" s="1"/>
  <c r="E268" i="14" s="1" a="1"/>
  <c r="E268" i="14" s="1"/>
  <c r="I267" i="14" a="1"/>
  <c r="I267" i="14" s="1"/>
  <c r="H268" i="14" l="1" a="1"/>
  <c r="H268" i="14" s="1"/>
  <c r="F268" i="14" a="1"/>
  <c r="F268" i="14" s="1"/>
  <c r="G268" i="14" a="1"/>
  <c r="G268" i="14" s="1"/>
  <c r="D268" i="14" l="1" a="1"/>
  <c r="D268" i="14" s="1"/>
  <c r="C269" i="14" s="1" a="1"/>
  <c r="C269" i="14" s="1"/>
  <c r="E269" i="14" s="1" a="1"/>
  <c r="E269" i="14" s="1"/>
  <c r="I268" i="14" a="1"/>
  <c r="I268" i="14" s="1"/>
  <c r="H269" i="14" l="1" a="1"/>
  <c r="H269" i="14" s="1"/>
  <c r="F269" i="14" a="1"/>
  <c r="F269" i="14" s="1"/>
  <c r="G269" i="14" a="1"/>
  <c r="G269" i="14" s="1"/>
  <c r="I269" i="14" l="1" a="1"/>
  <c r="I269" i="14" s="1"/>
  <c r="D269" i="14" a="1"/>
  <c r="D269" i="14" s="1"/>
  <c r="C270" i="14" s="1" a="1"/>
  <c r="C270" i="14" s="1"/>
  <c r="E270" i="14" s="1" a="1"/>
  <c r="E270" i="14" s="1"/>
  <c r="F270" i="14" l="1" a="1"/>
  <c r="F270" i="14" s="1"/>
  <c r="H270" i="14" a="1"/>
  <c r="H270" i="14" s="1"/>
  <c r="G270" i="14" a="1"/>
  <c r="G270" i="14" s="1"/>
  <c r="D270" i="14" a="1"/>
  <c r="D270" i="14" s="1"/>
  <c r="C271" i="14" s="1" a="1"/>
  <c r="C271" i="14" s="1"/>
  <c r="E271" i="14" s="1" a="1"/>
  <c r="E271" i="14" s="1"/>
  <c r="H271" i="14" l="1" a="1"/>
  <c r="H271" i="14" s="1"/>
  <c r="F271" i="14" a="1"/>
  <c r="F271" i="14" s="1"/>
  <c r="I270" i="14" a="1"/>
  <c r="I270" i="14" s="1"/>
  <c r="G271" i="14" a="1"/>
  <c r="G271" i="14" s="1"/>
  <c r="D271" i="14" a="1"/>
  <c r="D271" i="14" s="1"/>
  <c r="C272" i="14" s="1" a="1"/>
  <c r="C272" i="14" s="1"/>
  <c r="E272" i="14" s="1" a="1"/>
  <c r="E272" i="14" s="1"/>
  <c r="I271" i="14" l="1" a="1"/>
  <c r="I271" i="14" s="1"/>
  <c r="F272" i="14" a="1"/>
  <c r="F272" i="14" s="1"/>
  <c r="G272" i="14" a="1"/>
  <c r="G272" i="14" s="1"/>
  <c r="H272" i="14" a="1"/>
  <c r="H272" i="14" s="1"/>
  <c r="I272" i="14" l="1" a="1"/>
  <c r="I272" i="14" s="1"/>
  <c r="D272" i="14" a="1"/>
  <c r="D272" i="14" s="1"/>
  <c r="C273" i="14" s="1" a="1"/>
  <c r="C273" i="14" s="1"/>
  <c r="E273" i="14" s="1" a="1"/>
  <c r="E273" i="14" s="1"/>
  <c r="H273" i="14" l="1" a="1"/>
  <c r="H273" i="14" s="1"/>
  <c r="F273" i="14" a="1"/>
  <c r="F273" i="14" s="1"/>
  <c r="G273" i="14" a="1"/>
  <c r="G273" i="14" s="1"/>
  <c r="I273" i="14" l="1" a="1"/>
  <c r="I273" i="14" s="1"/>
  <c r="D273" i="14" a="1"/>
  <c r="D273" i="14" s="1"/>
  <c r="C274" i="14" s="1" a="1"/>
  <c r="C274" i="14" s="1"/>
  <c r="E274" i="14" s="1" a="1"/>
  <c r="E274" i="14" s="1"/>
  <c r="G274" i="14" l="1" a="1"/>
  <c r="G274" i="14" s="1"/>
  <c r="H274" i="14" a="1"/>
  <c r="H274" i="14" s="1"/>
  <c r="F274" i="14" a="1"/>
  <c r="F274" i="14" s="1"/>
  <c r="D274" i="14" l="1" a="1"/>
  <c r="D274" i="14" s="1"/>
  <c r="C275" i="14" s="1" a="1"/>
  <c r="C275" i="14" s="1"/>
  <c r="E275" i="14" s="1" a="1"/>
  <c r="E275" i="14" s="1"/>
  <c r="I274" i="14" a="1"/>
  <c r="I274" i="14" s="1"/>
  <c r="F275" i="14" l="1" a="1"/>
  <c r="F275" i="14" s="1"/>
  <c r="H275" i="14" a="1"/>
  <c r="H275" i="14" s="1"/>
  <c r="G275" i="14" a="1"/>
  <c r="G275" i="14" s="1"/>
  <c r="I275" i="14" l="1" a="1"/>
  <c r="I275" i="14" s="1"/>
  <c r="D275" i="14" a="1"/>
  <c r="D275" i="14" s="1"/>
  <c r="C276" i="14" s="1" a="1"/>
  <c r="C276" i="14" s="1"/>
  <c r="E276" i="14" s="1" a="1"/>
  <c r="E276" i="14" s="1"/>
  <c r="F276" i="14" l="1" a="1"/>
  <c r="F276" i="14" s="1"/>
  <c r="G276" i="14" a="1"/>
  <c r="G276" i="14" s="1"/>
  <c r="H276" i="14" a="1"/>
  <c r="H276" i="14" s="1"/>
  <c r="I276" i="14" l="1" a="1"/>
  <c r="I276" i="14" s="1"/>
  <c r="D276" i="14" a="1"/>
  <c r="D276" i="14" s="1"/>
  <c r="C277" i="14" s="1" a="1"/>
  <c r="C277" i="14" s="1"/>
  <c r="E277" i="14" s="1" a="1"/>
  <c r="E277" i="14" s="1"/>
  <c r="G277" i="14" l="1" a="1"/>
  <c r="G277" i="14" s="1"/>
  <c r="F277" i="14" a="1"/>
  <c r="F277" i="14" s="1"/>
  <c r="H277" i="14" a="1"/>
  <c r="H277" i="14" s="1"/>
  <c r="D277" i="14" l="1" a="1"/>
  <c r="D277" i="14" s="1"/>
  <c r="C278" i="14" s="1" a="1"/>
  <c r="C278" i="14" s="1"/>
  <c r="E278" i="14" s="1" a="1"/>
  <c r="E278" i="14" s="1"/>
  <c r="I277" i="14" a="1"/>
  <c r="I277" i="14" s="1"/>
  <c r="F278" i="14" l="1" a="1"/>
  <c r="F278" i="14" s="1"/>
  <c r="G278" i="14" a="1"/>
  <c r="G278" i="14" s="1"/>
  <c r="H278" i="14" a="1"/>
  <c r="H278" i="14" s="1"/>
  <c r="I278" i="14" l="1" a="1"/>
  <c r="I278" i="14" s="1"/>
  <c r="D278" i="14" a="1"/>
  <c r="D278" i="14" s="1"/>
  <c r="C279" i="14" s="1" a="1"/>
  <c r="C279" i="14" s="1"/>
  <c r="E279" i="14" s="1" a="1"/>
  <c r="E279" i="14" s="1"/>
  <c r="F279" i="14" l="1" a="1"/>
  <c r="F279" i="14" s="1"/>
  <c r="G279" i="14" a="1"/>
  <c r="G279" i="14" s="1"/>
  <c r="H279" i="14" a="1"/>
  <c r="H279" i="14" s="1"/>
  <c r="D279" i="14" l="1" a="1"/>
  <c r="D279" i="14" s="1"/>
  <c r="C280" i="14" s="1" a="1"/>
  <c r="C280" i="14" s="1"/>
  <c r="E280" i="14" s="1" a="1"/>
  <c r="E280" i="14" s="1"/>
  <c r="I279" i="14" a="1"/>
  <c r="I279" i="14" s="1"/>
  <c r="G280" i="14" l="1" a="1"/>
  <c r="G280" i="14" s="1"/>
  <c r="H280" i="14" a="1"/>
  <c r="H280" i="14" s="1"/>
  <c r="F280" i="14" a="1"/>
  <c r="F280" i="14" s="1"/>
  <c r="D280" i="14" l="1" a="1"/>
  <c r="D280" i="14" s="1"/>
  <c r="C281" i="14" s="1" a="1"/>
  <c r="C281" i="14" s="1"/>
  <c r="E281" i="14" s="1" a="1"/>
  <c r="E281" i="14" s="1"/>
  <c r="I280" i="14" a="1"/>
  <c r="I280" i="14" s="1"/>
  <c r="F281" i="14" l="1" a="1"/>
  <c r="F281" i="14" s="1"/>
  <c r="G281" i="14" a="1"/>
  <c r="G281" i="14" s="1"/>
  <c r="H281" i="14" a="1"/>
  <c r="H281" i="14" s="1"/>
  <c r="D281" i="14" l="1" a="1"/>
  <c r="D281" i="14" s="1"/>
  <c r="C282" i="14" s="1" a="1"/>
  <c r="C282" i="14" s="1"/>
  <c r="E282" i="14" s="1" a="1"/>
  <c r="E282" i="14" s="1"/>
  <c r="I281" i="14" a="1"/>
  <c r="I281" i="14" s="1"/>
  <c r="G282" i="14" l="1" a="1"/>
  <c r="G282" i="14" s="1"/>
  <c r="F282" i="14" a="1"/>
  <c r="F282" i="14" s="1"/>
  <c r="H282" i="14" a="1"/>
  <c r="H282" i="14" s="1"/>
  <c r="D282" i="14" l="1" a="1"/>
  <c r="D282" i="14" s="1"/>
  <c r="C283" i="14" s="1" a="1"/>
  <c r="C283" i="14" s="1"/>
  <c r="E283" i="14" s="1" a="1"/>
  <c r="E283" i="14" s="1"/>
  <c r="I282" i="14" a="1"/>
  <c r="I282" i="14" s="1"/>
  <c r="F283" i="14" l="1" a="1"/>
  <c r="F283" i="14" s="1"/>
  <c r="G283" i="14" a="1"/>
  <c r="G283" i="14" s="1"/>
  <c r="H283" i="14" a="1"/>
  <c r="H283" i="14" s="1"/>
  <c r="I283" i="14" l="1" a="1"/>
  <c r="I283" i="14" s="1"/>
  <c r="D283" i="14" a="1"/>
  <c r="D283" i="14" s="1"/>
  <c r="C284" i="14" s="1" a="1"/>
  <c r="C284" i="14" s="1"/>
  <c r="E284" i="14" s="1" a="1"/>
  <c r="E284" i="14" s="1"/>
  <c r="F284" i="14" l="1" a="1"/>
  <c r="F284" i="14" s="1"/>
  <c r="G284" i="14" a="1"/>
  <c r="G284" i="14" s="1"/>
  <c r="H284" i="14" a="1"/>
  <c r="H284" i="14" s="1"/>
  <c r="D284" i="14" a="1"/>
  <c r="D284" i="14" s="1"/>
  <c r="I284" i="14" l="1" a="1"/>
  <c r="I284" i="14" s="1"/>
  <c r="C285" i="14" a="1"/>
  <c r="C285" i="14" s="1"/>
  <c r="E285" i="14" s="1" a="1"/>
  <c r="E285" i="14" s="1"/>
  <c r="G285" i="14" l="1" a="1"/>
  <c r="G285" i="14" s="1"/>
  <c r="H285" i="14" a="1"/>
  <c r="H285" i="14" s="1"/>
  <c r="F285" i="14" a="1"/>
  <c r="F285" i="14" s="1"/>
  <c r="D285" i="14" l="1" a="1"/>
  <c r="D285" i="14" s="1"/>
  <c r="C286" i="14" s="1" a="1"/>
  <c r="C286" i="14" s="1"/>
  <c r="E286" i="14" s="1" a="1"/>
  <c r="E286" i="14" s="1"/>
  <c r="I285" i="14" a="1"/>
  <c r="I285" i="14" s="1"/>
  <c r="F286" i="14" l="1" a="1"/>
  <c r="F286" i="14" s="1"/>
  <c r="G286" i="14" a="1"/>
  <c r="G286" i="14" s="1"/>
  <c r="H286" i="14" a="1"/>
  <c r="H286" i="14" s="1"/>
  <c r="D286" i="14" l="1" a="1"/>
  <c r="D286" i="14" s="1"/>
  <c r="C287" i="14" s="1" a="1"/>
  <c r="C287" i="14" s="1"/>
  <c r="E287" i="14" s="1" a="1"/>
  <c r="E287" i="14" s="1"/>
  <c r="I286" i="14" a="1"/>
  <c r="I286" i="14" s="1"/>
  <c r="G287" i="14" l="1" a="1"/>
  <c r="G287" i="14" s="1"/>
  <c r="F287" i="14" a="1"/>
  <c r="F287" i="14" s="1"/>
  <c r="H287" i="14" a="1"/>
  <c r="H287" i="14" s="1"/>
  <c r="I287" i="14" l="1" a="1"/>
  <c r="I287" i="14" s="1"/>
  <c r="D287" i="14" a="1"/>
  <c r="D287" i="14" s="1"/>
  <c r="C288" i="14" s="1" a="1"/>
  <c r="C288" i="14" s="1"/>
  <c r="E288" i="14" s="1" a="1"/>
  <c r="E288" i="14" s="1"/>
  <c r="F288" i="14" l="1" a="1"/>
  <c r="F288" i="14" s="1"/>
  <c r="H288" i="14" a="1"/>
  <c r="H288" i="14" s="1"/>
  <c r="G288" i="14" a="1"/>
  <c r="G288" i="14" s="1"/>
  <c r="D288" i="14" a="1"/>
  <c r="D288" i="14" s="1"/>
  <c r="C289" i="14" s="1" a="1"/>
  <c r="C289" i="14" s="1"/>
  <c r="E289" i="14" s="1" a="1"/>
  <c r="E289" i="14" s="1"/>
  <c r="I288" i="14" l="1" a="1"/>
  <c r="I288" i="14" s="1"/>
  <c r="F289" i="14" a="1"/>
  <c r="F289" i="14" s="1"/>
  <c r="G289" i="14" a="1"/>
  <c r="G289" i="14" s="1"/>
  <c r="H289" i="14" a="1"/>
  <c r="H289" i="14" s="1"/>
  <c r="D289" i="14" l="1" a="1"/>
  <c r="D289" i="14" s="1"/>
  <c r="C290" i="14" s="1" a="1"/>
  <c r="C290" i="14" s="1"/>
  <c r="E290" i="14" s="1" a="1"/>
  <c r="E290" i="14" s="1"/>
  <c r="I289" i="14" a="1"/>
  <c r="I289" i="14" s="1"/>
  <c r="G290" i="14" l="1" a="1"/>
  <c r="G290" i="14" s="1"/>
  <c r="H290" i="14" a="1"/>
  <c r="H290" i="14" s="1"/>
  <c r="F290" i="14" a="1"/>
  <c r="F290" i="14" s="1"/>
  <c r="D290" i="14" l="1" a="1"/>
  <c r="D290" i="14" s="1"/>
  <c r="C291" i="14" s="1" a="1"/>
  <c r="C291" i="14" s="1"/>
  <c r="E291" i="14" s="1" a="1"/>
  <c r="E291" i="14" s="1"/>
  <c r="I290" i="14" a="1"/>
  <c r="I290" i="14" s="1"/>
  <c r="F291" i="14" l="1" a="1"/>
  <c r="F291" i="14" s="1"/>
  <c r="G291" i="14" a="1"/>
  <c r="G291" i="14" s="1"/>
  <c r="H291" i="14" a="1"/>
  <c r="H291" i="14" s="1"/>
  <c r="D291" i="14" l="1" a="1"/>
  <c r="D291" i="14" s="1"/>
  <c r="C292" i="14" s="1" a="1"/>
  <c r="C292" i="14" s="1"/>
  <c r="E292" i="14" s="1" a="1"/>
  <c r="E292" i="14" s="1"/>
  <c r="I291" i="14" a="1"/>
  <c r="I291" i="14" s="1"/>
  <c r="G292" i="14" l="1" a="1"/>
  <c r="G292" i="14" s="1"/>
  <c r="H292" i="14" a="1"/>
  <c r="H292" i="14" s="1"/>
  <c r="F292" i="14" a="1"/>
  <c r="F292" i="14" s="1"/>
  <c r="D292" i="14" l="1" a="1"/>
  <c r="D292" i="14" s="1"/>
  <c r="C293" i="14" s="1" a="1"/>
  <c r="C293" i="14" s="1"/>
  <c r="E293" i="14" s="1" a="1"/>
  <c r="E293" i="14" s="1"/>
  <c r="I292" i="14" a="1"/>
  <c r="I292" i="14" s="1"/>
  <c r="F293" i="14" l="1" a="1"/>
  <c r="F293" i="14" s="1"/>
  <c r="G293" i="14" a="1"/>
  <c r="G293" i="14" s="1"/>
  <c r="H293" i="14" a="1"/>
  <c r="H293" i="14" s="1"/>
  <c r="I293" i="14" l="1" a="1"/>
  <c r="I293" i="14" s="1"/>
  <c r="D293" i="14" a="1"/>
  <c r="D293" i="14" s="1"/>
  <c r="C294" i="14" s="1" a="1"/>
  <c r="C294" i="14" s="1"/>
  <c r="E294" i="14" s="1" a="1"/>
  <c r="E294" i="14" s="1"/>
  <c r="F294" i="14" l="1" a="1"/>
  <c r="F294" i="14" s="1"/>
  <c r="G294" i="14" a="1"/>
  <c r="G294" i="14" s="1"/>
  <c r="H294" i="14" a="1"/>
  <c r="H294" i="14" s="1"/>
  <c r="D294" i="14" l="1" a="1"/>
  <c r="D294" i="14" s="1"/>
  <c r="C295" i="14" s="1" a="1"/>
  <c r="C295" i="14" s="1"/>
  <c r="E295" i="14" s="1" a="1"/>
  <c r="E295" i="14" s="1"/>
  <c r="I294" i="14" a="1"/>
  <c r="I294" i="14" s="1"/>
  <c r="G295" i="14" l="1" a="1"/>
  <c r="G295" i="14" s="1"/>
  <c r="H295" i="14" a="1"/>
  <c r="H295" i="14" s="1"/>
  <c r="F295" i="14" a="1"/>
  <c r="F295" i="14" s="1"/>
  <c r="D295" i="14" l="1" a="1"/>
  <c r="D295" i="14" s="1"/>
  <c r="C296" i="14" s="1" a="1"/>
  <c r="C296" i="14" s="1"/>
  <c r="E296" i="14" s="1" a="1"/>
  <c r="E296" i="14" s="1"/>
  <c r="I295" i="14" a="1"/>
  <c r="I295" i="14" s="1"/>
  <c r="F296" i="14" l="1" a="1"/>
  <c r="F296" i="14" s="1"/>
  <c r="H296" i="14" a="1"/>
  <c r="H296" i="14" s="1"/>
  <c r="G296" i="14" a="1"/>
  <c r="G296" i="14" s="1"/>
  <c r="D296" i="14" l="1" a="1"/>
  <c r="D296" i="14" s="1"/>
  <c r="C297" i="14" s="1" a="1"/>
  <c r="C297" i="14" s="1"/>
  <c r="E297" i="14" s="1" a="1"/>
  <c r="E297" i="14" s="1"/>
  <c r="I296" i="14" a="1"/>
  <c r="I296" i="14" s="1"/>
  <c r="G297" i="14" l="1" a="1"/>
  <c r="G297" i="14" s="1"/>
  <c r="F297" i="14" a="1"/>
  <c r="F297" i="14" s="1"/>
  <c r="H297" i="14" a="1"/>
  <c r="H297" i="14" s="1"/>
  <c r="I297" i="14" l="1" a="1"/>
  <c r="I297" i="14" s="1"/>
  <c r="D297" i="14" a="1"/>
  <c r="D297" i="14" s="1"/>
  <c r="C298" i="14" s="1" a="1"/>
  <c r="C298" i="14" s="1"/>
  <c r="E298" i="14" s="1" a="1"/>
  <c r="E298" i="14" s="1"/>
  <c r="F298" i="14" l="1" a="1"/>
  <c r="F298" i="14" s="1"/>
  <c r="H298" i="14" a="1"/>
  <c r="H298" i="14" s="1"/>
  <c r="G298" i="14" a="1"/>
  <c r="G298" i="14" s="1"/>
  <c r="D298" i="14" l="1" a="1"/>
  <c r="D298" i="14" s="1"/>
  <c r="C299" i="14" s="1" a="1"/>
  <c r="C299" i="14" s="1"/>
  <c r="I298" i="14" a="1"/>
  <c r="I298" i="14" s="1"/>
  <c r="E299" i="14" l="1" a="1"/>
  <c r="E299" i="14" s="1"/>
  <c r="F299" i="14" s="1" a="1"/>
  <c r="F299" i="14" s="1"/>
  <c r="G299" i="14" a="1"/>
  <c r="G299" i="14" s="1"/>
  <c r="H299" i="14" a="1"/>
  <c r="H299" i="14" s="1"/>
  <c r="D299" i="14" a="1"/>
  <c r="D299" i="14" s="1"/>
  <c r="C300" i="14" s="1" a="1"/>
  <c r="C300" i="14" s="1"/>
  <c r="E300" i="14" s="1" a="1"/>
  <c r="E300" i="14" s="1"/>
  <c r="I299" i="14" l="1" a="1"/>
  <c r="I299" i="14" s="1"/>
  <c r="G300" i="14" a="1"/>
  <c r="G300" i="14" s="1"/>
  <c r="H300" i="14" a="1"/>
  <c r="H300" i="14" s="1"/>
  <c r="F300" i="14" a="1"/>
  <c r="F300" i="14" s="1"/>
  <c r="D300" i="14" l="1" a="1"/>
  <c r="D300" i="14" s="1"/>
  <c r="C301" i="14" s="1" a="1"/>
  <c r="C301" i="14" s="1"/>
  <c r="E301" i="14" s="1" a="1"/>
  <c r="E301" i="14" s="1"/>
  <c r="I300" i="14" a="1"/>
  <c r="I300" i="14" s="1"/>
  <c r="F301" i="14" l="1" a="1"/>
  <c r="F301" i="14" s="1"/>
  <c r="H301" i="14" a="1"/>
  <c r="H301" i="14" s="1"/>
  <c r="G301" i="14" a="1"/>
  <c r="G301" i="14" s="1"/>
  <c r="D301" i="14" a="1"/>
  <c r="D301" i="14" s="1"/>
  <c r="C302" i="14" s="1" a="1"/>
  <c r="C302" i="14" s="1"/>
  <c r="E302" i="14" s="1" a="1"/>
  <c r="E302" i="14" s="1"/>
  <c r="I301" i="14" l="1" a="1"/>
  <c r="I301" i="14" s="1"/>
  <c r="G302" i="14" a="1"/>
  <c r="G302" i="14" s="1"/>
  <c r="F302" i="14" a="1"/>
  <c r="F302" i="14" s="1"/>
  <c r="H302" i="14" a="1"/>
  <c r="H302" i="14" s="1"/>
  <c r="D302" i="14" l="1" a="1"/>
  <c r="D302" i="14" s="1"/>
  <c r="C303" i="14" s="1" a="1"/>
  <c r="C303" i="14" s="1"/>
  <c r="E303" i="14" s="1" a="1"/>
  <c r="E303" i="14" s="1"/>
  <c r="I302" i="14" a="1"/>
  <c r="I302" i="14" s="1"/>
  <c r="F303" i="14" l="1" a="1"/>
  <c r="F303" i="14" s="1"/>
  <c r="G303" i="14" a="1"/>
  <c r="G303" i="14" s="1"/>
  <c r="H303" i="14" a="1"/>
  <c r="H303" i="14" s="1"/>
  <c r="I303" i="14" l="1" a="1"/>
  <c r="I303" i="14" s="1"/>
  <c r="D303" i="14" a="1"/>
  <c r="D303" i="14" s="1"/>
  <c r="C304" i="14" s="1" a="1"/>
  <c r="C304" i="14" s="1"/>
  <c r="E304" i="14" s="1" a="1"/>
  <c r="E304" i="14" s="1"/>
  <c r="F304" i="14" l="1" a="1"/>
  <c r="F304" i="14" s="1"/>
  <c r="G304" i="14" a="1"/>
  <c r="G304" i="14" s="1"/>
  <c r="H304" i="14" a="1"/>
  <c r="H304" i="14" s="1"/>
  <c r="D304" i="14" l="1" a="1"/>
  <c r="D304" i="14" s="1"/>
  <c r="C305" i="14" s="1" a="1"/>
  <c r="C305" i="14" s="1"/>
  <c r="E305" i="14" s="1" a="1"/>
  <c r="E305" i="14" s="1"/>
  <c r="I304" i="14" a="1"/>
  <c r="I304" i="14" s="1"/>
  <c r="F305" i="14" l="1" a="1"/>
  <c r="F305" i="14" s="1"/>
  <c r="G305" i="14" a="1"/>
  <c r="G305" i="14" s="1"/>
  <c r="H305" i="14" a="1"/>
  <c r="H305" i="14" s="1"/>
  <c r="D305" i="14" a="1"/>
  <c r="D305" i="14" s="1"/>
  <c r="C306" i="14" s="1" a="1"/>
  <c r="C306" i="14" s="1"/>
  <c r="E306" i="14" s="1" a="1"/>
  <c r="E306" i="14" s="1"/>
  <c r="I305" i="14" l="1" a="1"/>
  <c r="I305" i="14" s="1"/>
  <c r="G306" i="14" a="1"/>
  <c r="G306" i="14" s="1"/>
  <c r="H306" i="14" a="1"/>
  <c r="H306" i="14" s="1"/>
  <c r="F306" i="14" a="1"/>
  <c r="F306" i="14" s="1"/>
  <c r="D306" i="14" l="1" a="1"/>
  <c r="D306" i="14" s="1"/>
  <c r="C307" i="14" s="1" a="1"/>
  <c r="C307" i="14" s="1"/>
  <c r="E307" i="14" s="1" a="1"/>
  <c r="E307" i="14" s="1"/>
  <c r="I306" i="14" a="1"/>
  <c r="I306" i="14" s="1"/>
  <c r="F307" i="14" l="1" a="1"/>
  <c r="F307" i="14" s="1"/>
  <c r="H307" i="14" a="1"/>
  <c r="H307" i="14" s="1"/>
  <c r="G307" i="14" a="1"/>
  <c r="G307" i="14" s="1"/>
  <c r="I307" i="14" l="1" a="1"/>
  <c r="I307" i="14" s="1"/>
  <c r="D307" i="14" a="1"/>
  <c r="D307" i="14" s="1"/>
  <c r="C308" i="14" s="1" a="1"/>
  <c r="C308" i="14" s="1"/>
  <c r="E308" i="14" s="1" a="1"/>
  <c r="E308" i="14" s="1"/>
  <c r="H308" i="14" l="1" a="1"/>
  <c r="H308" i="14" s="1"/>
  <c r="G308" i="14" a="1"/>
  <c r="G308" i="14" s="1"/>
  <c r="F308" i="14" a="1"/>
  <c r="F308" i="14" s="1"/>
  <c r="I308" i="14" l="1" a="1"/>
  <c r="I308" i="14" s="1"/>
  <c r="D308" i="14" a="1"/>
  <c r="D308" i="14" s="1"/>
  <c r="C309" i="14" s="1" a="1"/>
  <c r="C309" i="14" s="1"/>
  <c r="E309" i="14" s="1" a="1"/>
  <c r="E309" i="14" s="1"/>
  <c r="G309" i="14" l="1" a="1"/>
  <c r="G309" i="14" s="1"/>
  <c r="F309" i="14" a="1"/>
  <c r="F309" i="14" s="1"/>
  <c r="H309" i="14" a="1"/>
  <c r="H309" i="14" s="1"/>
  <c r="D309" i="14" l="1" a="1"/>
  <c r="D309" i="14" s="1"/>
  <c r="C310" i="14" s="1" a="1"/>
  <c r="C310" i="14" s="1"/>
  <c r="E310" i="14" s="1" a="1"/>
  <c r="E310" i="14" s="1"/>
  <c r="I309" i="14" a="1"/>
  <c r="I309" i="14" s="1"/>
  <c r="F310" i="14" l="1" a="1"/>
  <c r="F310" i="14" s="1"/>
  <c r="G310" i="14" a="1"/>
  <c r="G310" i="14" s="1"/>
  <c r="H310" i="14" a="1"/>
  <c r="H310" i="14" s="1"/>
  <c r="I310" i="14" l="1" a="1"/>
  <c r="I310" i="14" s="1"/>
  <c r="D310" i="14" a="1"/>
  <c r="D310" i="14" s="1"/>
  <c r="C311" i="14" s="1" a="1"/>
  <c r="C311" i="14" s="1"/>
  <c r="E311" i="14" s="1" a="1"/>
  <c r="E311" i="14" s="1"/>
  <c r="H311" i="14" l="1" a="1"/>
  <c r="H311" i="14" s="1"/>
  <c r="F311" i="14" a="1"/>
  <c r="F311" i="14" s="1"/>
  <c r="G311" i="14" a="1"/>
  <c r="G311" i="14" s="1"/>
  <c r="D311" i="14" l="1" a="1"/>
  <c r="D311" i="14" s="1"/>
  <c r="C312" i="14" s="1" a="1"/>
  <c r="C312" i="14" s="1"/>
  <c r="E312" i="14" s="1" a="1"/>
  <c r="E312" i="14" s="1"/>
  <c r="I311" i="14" a="1"/>
  <c r="I311" i="14" s="1"/>
  <c r="G312" i="14" l="1" a="1"/>
  <c r="G312" i="14" s="1"/>
  <c r="H312" i="14" a="1"/>
  <c r="H312" i="14" s="1"/>
  <c r="F312" i="14" a="1"/>
  <c r="F312" i="14" s="1"/>
  <c r="D312" i="14" l="1" a="1"/>
  <c r="D312" i="14" s="1"/>
  <c r="C313" i="14" s="1" a="1"/>
  <c r="C313" i="14" s="1"/>
  <c r="E313" i="14" s="1" a="1"/>
  <c r="E313" i="14" s="1"/>
  <c r="I312" i="14" a="1"/>
  <c r="I312" i="14" s="1"/>
  <c r="F313" i="14" l="1" a="1"/>
  <c r="F313" i="14" s="1"/>
  <c r="G313" i="14" a="1"/>
  <c r="G313" i="14" s="1"/>
  <c r="H313" i="14" a="1"/>
  <c r="H313" i="14" s="1"/>
  <c r="I313" i="14" l="1" a="1"/>
  <c r="I313" i="14" s="1"/>
  <c r="D313" i="14" a="1"/>
  <c r="D313" i="14" s="1"/>
  <c r="C314" i="14" s="1" a="1"/>
  <c r="C314" i="14" s="1"/>
  <c r="E314" i="14" s="1" a="1"/>
  <c r="E314" i="14" s="1"/>
  <c r="G314" i="14" l="1" a="1"/>
  <c r="G314" i="14" s="1"/>
  <c r="H314" i="14" a="1"/>
  <c r="H314" i="14" s="1"/>
  <c r="F314" i="14" a="1"/>
  <c r="F314" i="14" s="1"/>
  <c r="D314" i="14" l="1" a="1"/>
  <c r="D314" i="14" s="1"/>
  <c r="C315" i="14" s="1" a="1"/>
  <c r="C315" i="14" s="1"/>
  <c r="E315" i="14" s="1" a="1"/>
  <c r="E315" i="14" s="1"/>
  <c r="I314" i="14" a="1"/>
  <c r="I314" i="14" s="1"/>
  <c r="F315" i="14" l="1" a="1"/>
  <c r="F315" i="14" s="1"/>
  <c r="G315" i="14" a="1"/>
  <c r="G315" i="14" s="1"/>
  <c r="H315" i="14" a="1"/>
  <c r="H315" i="14" s="1"/>
  <c r="I315" i="14" l="1" a="1"/>
  <c r="I315" i="14" s="1"/>
  <c r="D315" i="14" a="1"/>
  <c r="D315" i="14" s="1"/>
  <c r="C316" i="14" s="1" a="1"/>
  <c r="C316" i="14" s="1"/>
  <c r="E316" i="14" s="1" a="1"/>
  <c r="E316" i="14" s="1"/>
  <c r="F316" i="14" l="1" a="1"/>
  <c r="F316" i="14" s="1"/>
  <c r="H316" i="14" a="1"/>
  <c r="H316" i="14" s="1"/>
  <c r="G316" i="14" a="1"/>
  <c r="G316" i="14" s="1"/>
  <c r="I316" i="14" l="1" a="1"/>
  <c r="I316" i="14" s="1"/>
  <c r="D316" i="14" a="1"/>
  <c r="D316" i="14" s="1"/>
  <c r="C317" i="14" s="1" a="1"/>
  <c r="C317" i="14" s="1"/>
  <c r="E317" i="14" s="1" a="1"/>
  <c r="E317" i="14" s="1"/>
  <c r="G317" i="14" l="1" a="1"/>
  <c r="G317" i="14" s="1"/>
  <c r="F317" i="14" a="1"/>
  <c r="F317" i="14" s="1"/>
  <c r="H317" i="14" a="1"/>
  <c r="H317" i="14" s="1"/>
  <c r="D317" i="14" l="1" a="1"/>
  <c r="D317" i="14" s="1"/>
  <c r="C318" i="14" s="1" a="1"/>
  <c r="C318" i="14" s="1"/>
  <c r="E318" i="14" s="1" a="1"/>
  <c r="E318" i="14" s="1"/>
  <c r="I317" i="14" a="1"/>
  <c r="I317" i="14" s="1"/>
  <c r="F318" i="14" l="1" a="1"/>
  <c r="F318" i="14" s="1"/>
  <c r="G318" i="14" a="1"/>
  <c r="G318" i="14" s="1"/>
  <c r="H318" i="14" a="1"/>
  <c r="H318" i="14" s="1"/>
  <c r="D318" i="14" l="1" a="1"/>
  <c r="D318" i="14" s="1"/>
  <c r="C319" i="14" s="1" a="1"/>
  <c r="C319" i="14" s="1"/>
  <c r="E319" i="14" s="1" a="1"/>
  <c r="E319" i="14" s="1"/>
  <c r="I318" i="14" a="1"/>
  <c r="I318" i="14" s="1"/>
  <c r="G319" i="14" l="1" a="1"/>
  <c r="G319" i="14" s="1"/>
  <c r="H319" i="14" a="1"/>
  <c r="H319" i="14" s="1"/>
  <c r="F319" i="14" a="1"/>
  <c r="F319" i="14" s="1"/>
  <c r="D319" i="14" l="1" a="1"/>
  <c r="D319" i="14" s="1"/>
  <c r="C320" i="14" s="1" a="1"/>
  <c r="C320" i="14" s="1"/>
  <c r="E320" i="14" s="1" a="1"/>
  <c r="E320" i="14" s="1"/>
  <c r="I319" i="14" a="1"/>
  <c r="I319" i="14" s="1"/>
  <c r="H320" i="14" l="1" a="1"/>
  <c r="H320" i="14" s="1"/>
  <c r="F320" i="14" a="1"/>
  <c r="F320" i="14" s="1"/>
  <c r="G320" i="14" a="1"/>
  <c r="G320" i="14" s="1"/>
  <c r="I320" i="14" l="1" a="1"/>
  <c r="I320" i="14" s="1"/>
  <c r="D320" i="14" a="1"/>
  <c r="D320" i="14" s="1"/>
  <c r="C321" i="14" s="1" a="1"/>
  <c r="C321" i="14" s="1"/>
  <c r="E321" i="14" s="1" a="1"/>
  <c r="E321" i="14" s="1"/>
  <c r="F321" i="14" l="1" a="1"/>
  <c r="F321" i="14" s="1"/>
  <c r="H321" i="14" a="1"/>
  <c r="H321" i="14" s="1"/>
  <c r="G321" i="14" a="1"/>
  <c r="G321" i="14" s="1"/>
  <c r="I321" i="14" l="1" a="1"/>
  <c r="I321" i="14" s="1"/>
  <c r="D321" i="14" a="1"/>
  <c r="D321" i="14" s="1"/>
  <c r="C322" i="14" s="1" a="1"/>
  <c r="C322" i="14" s="1"/>
  <c r="E322" i="14" s="1" a="1"/>
  <c r="E322" i="14" s="1"/>
  <c r="G322" i="14" l="1" a="1"/>
  <c r="G322" i="14" s="1"/>
  <c r="F322" i="14" a="1"/>
  <c r="F322" i="14" s="1"/>
  <c r="H322" i="14" a="1"/>
  <c r="H322" i="14" s="1"/>
  <c r="D322" i="14" l="1" a="1"/>
  <c r="D322" i="14" s="1"/>
  <c r="C323" i="14" s="1" a="1"/>
  <c r="C323" i="14" s="1"/>
  <c r="E323" i="14" s="1" a="1"/>
  <c r="E323" i="14" s="1"/>
  <c r="I322" i="14" a="1"/>
  <c r="I322" i="14" s="1"/>
  <c r="F323" i="14" l="1" a="1"/>
  <c r="F323" i="14" s="1"/>
  <c r="H323" i="14" a="1"/>
  <c r="H323" i="14" s="1"/>
  <c r="G323" i="14" a="1"/>
  <c r="G323" i="14" s="1"/>
  <c r="I323" i="14" l="1" a="1"/>
  <c r="I323" i="14" s="1"/>
  <c r="D323" i="14" a="1"/>
  <c r="D323" i="14" s="1"/>
  <c r="C324" i="14" s="1" a="1"/>
  <c r="C324" i="14" s="1"/>
  <c r="E324" i="14" s="1" a="1"/>
  <c r="E324" i="14" s="1"/>
  <c r="G324" i="14" l="1" a="1"/>
  <c r="G324" i="14" s="1"/>
  <c r="F324" i="14" a="1"/>
  <c r="F324" i="14" s="1"/>
  <c r="H324" i="14" a="1"/>
  <c r="H324" i="14" s="1"/>
  <c r="D324" i="14" l="1" a="1"/>
  <c r="D324" i="14" s="1"/>
  <c r="C325" i="14" s="1" a="1"/>
  <c r="C325" i="14" s="1"/>
  <c r="E325" i="14" s="1" a="1"/>
  <c r="E325" i="14" s="1"/>
  <c r="I324" i="14" a="1"/>
  <c r="I324" i="14" s="1"/>
  <c r="H325" i="14" l="1" a="1"/>
  <c r="H325" i="14" s="1"/>
  <c r="F325" i="14" a="1"/>
  <c r="F325" i="14" s="1"/>
  <c r="G325" i="14" a="1"/>
  <c r="G325" i="14" s="1"/>
  <c r="I325" i="14" l="1" a="1"/>
  <c r="I325" i="14" s="1"/>
  <c r="D325" i="14" a="1"/>
  <c r="D325" i="14" s="1"/>
  <c r="C326" i="14" s="1" a="1"/>
  <c r="C326" i="14" s="1"/>
  <c r="E326" i="14" s="1" a="1"/>
  <c r="E326" i="14" s="1"/>
  <c r="F326" i="14" l="1" a="1"/>
  <c r="F326" i="14" s="1"/>
  <c r="G326" i="14" a="1"/>
  <c r="G326" i="14" s="1"/>
  <c r="H326" i="14" a="1"/>
  <c r="H326" i="14" s="1"/>
  <c r="D326" i="14" l="1" a="1"/>
  <c r="D326" i="14" s="1"/>
  <c r="C327" i="14" s="1" a="1"/>
  <c r="C327" i="14" s="1"/>
  <c r="E327" i="14" s="1" a="1"/>
  <c r="E327" i="14" s="1"/>
  <c r="I326" i="14" a="1"/>
  <c r="I326" i="14" s="1"/>
  <c r="G327" i="14" l="1" a="1"/>
  <c r="G327" i="14" s="1"/>
  <c r="F327" i="14" a="1"/>
  <c r="F327" i="14" s="1"/>
  <c r="H327" i="14" a="1"/>
  <c r="H327" i="14" s="1"/>
  <c r="D327" i="14" l="1" a="1"/>
  <c r="D327" i="14" s="1"/>
  <c r="C328" i="14" s="1" a="1"/>
  <c r="C328" i="14" s="1"/>
  <c r="E328" i="14" s="1" a="1"/>
  <c r="E328" i="14" s="1"/>
  <c r="I327" i="14" a="1"/>
  <c r="I327" i="14" s="1"/>
  <c r="F328" i="14" l="1" a="1"/>
  <c r="F328" i="14" s="1"/>
  <c r="G328" i="14" a="1"/>
  <c r="G328" i="14" s="1"/>
  <c r="H328" i="14" a="1"/>
  <c r="H328" i="14" s="1"/>
  <c r="D328" i="14" l="1" a="1"/>
  <c r="D328" i="14" s="1"/>
  <c r="C329" i="14" s="1" a="1"/>
  <c r="C329" i="14" s="1"/>
  <c r="E329" i="14" s="1" a="1"/>
  <c r="E329" i="14" s="1"/>
  <c r="I328" i="14" a="1"/>
  <c r="I328" i="14" s="1"/>
  <c r="G329" i="14" l="1" a="1"/>
  <c r="G329" i="14" s="1"/>
  <c r="F329" i="14" a="1"/>
  <c r="F329" i="14" s="1"/>
  <c r="H329" i="14" a="1"/>
  <c r="H329" i="14" s="1"/>
  <c r="D329" i="14" l="1" a="1"/>
  <c r="D329" i="14" s="1"/>
  <c r="C330" i="14" s="1" a="1"/>
  <c r="C330" i="14" s="1"/>
  <c r="E330" i="14" s="1" a="1"/>
  <c r="E330" i="14" s="1"/>
  <c r="I329" i="14" a="1"/>
  <c r="I329" i="14" s="1"/>
  <c r="H330" i="14" l="1" a="1"/>
  <c r="H330" i="14" s="1"/>
  <c r="F330" i="14" a="1"/>
  <c r="F330" i="14" s="1"/>
  <c r="G330" i="14" a="1"/>
  <c r="G330" i="14" s="1"/>
  <c r="I330" i="14" l="1" a="1"/>
  <c r="I330" i="14" s="1"/>
  <c r="D330" i="14" a="1"/>
  <c r="D330" i="14" s="1"/>
  <c r="C331" i="14" s="1" a="1"/>
  <c r="C331" i="14" s="1"/>
  <c r="E331" i="14" s="1" a="1"/>
  <c r="E331" i="14" s="1"/>
  <c r="F331" i="14" l="1" a="1"/>
  <c r="F331" i="14" s="1"/>
  <c r="G331" i="14" a="1"/>
  <c r="G331" i="14" s="1"/>
  <c r="H331" i="14" a="1"/>
  <c r="H331" i="14" s="1"/>
  <c r="I331" i="14" l="1" a="1"/>
  <c r="I331" i="14" s="1"/>
  <c r="D331" i="14" a="1"/>
  <c r="D331" i="14" s="1"/>
  <c r="C332" i="14" s="1" a="1"/>
  <c r="C332" i="14" s="1"/>
  <c r="E332" i="14" s="1" a="1"/>
  <c r="E332" i="14" s="1"/>
  <c r="G332" i="14" l="1" a="1"/>
  <c r="G332" i="14" s="1"/>
  <c r="F332" i="14" a="1"/>
  <c r="F332" i="14" s="1"/>
  <c r="H332" i="14" a="1"/>
  <c r="H332" i="14" s="1"/>
  <c r="D332" i="14" l="1" a="1"/>
  <c r="D332" i="14" s="1"/>
  <c r="C333" i="14" s="1" a="1"/>
  <c r="C333" i="14" s="1"/>
  <c r="E333" i="14" s="1" a="1"/>
  <c r="E333" i="14" s="1"/>
  <c r="I332" i="14" a="1"/>
  <c r="I332" i="14" s="1"/>
  <c r="F333" i="14" l="1" a="1"/>
  <c r="F333" i="14" s="1"/>
  <c r="G333" i="14" a="1"/>
  <c r="G333" i="14" s="1"/>
  <c r="H333" i="14" a="1"/>
  <c r="H333" i="14" s="1"/>
  <c r="I333" i="14" l="1" a="1"/>
  <c r="I333" i="14" s="1"/>
  <c r="D333" i="14" a="1"/>
  <c r="D333" i="14" s="1"/>
  <c r="C334" i="14" s="1" a="1"/>
  <c r="C334" i="14" s="1"/>
  <c r="E334" i="14" s="1" a="1"/>
  <c r="E334" i="14" s="1"/>
  <c r="F334" i="14" l="1" a="1"/>
  <c r="F334" i="14" s="1"/>
  <c r="H334" i="14" a="1"/>
  <c r="H334" i="14" s="1"/>
  <c r="G334" i="14" a="1"/>
  <c r="G334" i="14" s="1"/>
  <c r="I334" i="14" l="1" a="1"/>
  <c r="I334" i="14" s="1"/>
  <c r="D334" i="14" a="1"/>
  <c r="D334" i="14" s="1"/>
  <c r="C335" i="14" s="1" a="1"/>
  <c r="C335" i="14" s="1"/>
  <c r="E335" i="14" s="1" a="1"/>
  <c r="E335" i="14" s="1"/>
  <c r="H335" i="14" l="1" a="1"/>
  <c r="H335" i="14" s="1"/>
  <c r="F335" i="14" a="1"/>
  <c r="F335" i="14" s="1"/>
  <c r="G335" i="14" a="1"/>
  <c r="G335" i="14" s="1"/>
  <c r="I335" i="14" l="1" a="1"/>
  <c r="I335" i="14" s="1"/>
  <c r="D335" i="14" a="1"/>
  <c r="D335" i="14" s="1"/>
  <c r="C336" i="14" s="1" a="1"/>
  <c r="C336" i="14" s="1"/>
  <c r="E336" i="14" s="1" a="1"/>
  <c r="E336" i="14" s="1"/>
  <c r="F336" i="14" l="1" a="1"/>
  <c r="F336" i="14" s="1"/>
  <c r="G336" i="14" a="1"/>
  <c r="G336" i="14" s="1"/>
  <c r="H336" i="14" a="1"/>
  <c r="H336" i="14" s="1"/>
  <c r="D336" i="14" l="1" a="1"/>
  <c r="D336" i="14" s="1"/>
  <c r="C337" i="14" s="1" a="1"/>
  <c r="C337" i="14" s="1"/>
  <c r="E337" i="14" s="1" a="1"/>
  <c r="E337" i="14" s="1"/>
  <c r="I336" i="14" a="1"/>
  <c r="I336" i="14" s="1"/>
  <c r="G337" i="14" l="1" a="1"/>
  <c r="G337" i="14" s="1"/>
  <c r="F337" i="14" a="1"/>
  <c r="F337" i="14" s="1"/>
  <c r="H337" i="14" a="1"/>
  <c r="H337" i="14" s="1"/>
  <c r="I337" i="14" l="1" a="1"/>
  <c r="I337" i="14" s="1"/>
  <c r="D337" i="14" a="1"/>
  <c r="D337" i="14" s="1"/>
  <c r="C338" i="14" s="1" a="1"/>
  <c r="C338" i="14" s="1"/>
  <c r="E338" i="14" s="1" a="1"/>
  <c r="E338" i="14" s="1"/>
  <c r="F338" i="14" l="1" a="1"/>
  <c r="F338" i="14" s="1"/>
  <c r="G338" i="14" a="1"/>
  <c r="G338" i="14" s="1"/>
  <c r="H338" i="14" a="1"/>
  <c r="H338" i="14" s="1"/>
  <c r="D338" i="14" l="1" a="1"/>
  <c r="D338" i="14" s="1"/>
  <c r="C339" i="14" s="1" a="1"/>
  <c r="C339" i="14" s="1"/>
  <c r="H339" i="14" s="1" a="1"/>
  <c r="H339" i="14" s="1"/>
  <c r="I338" i="14" a="1"/>
  <c r="I338" i="14" s="1"/>
  <c r="E339" i="14" l="1" a="1"/>
  <c r="E339" i="14" s="1"/>
  <c r="F339" i="14" s="1" a="1"/>
  <c r="F339" i="14" s="1"/>
  <c r="G339" i="14" a="1"/>
  <c r="G339" i="14" s="1"/>
  <c r="D339" i="14" l="1" a="1"/>
  <c r="D339" i="14" s="1"/>
  <c r="C340" i="14" s="1" a="1"/>
  <c r="C340" i="14" s="1"/>
  <c r="E340" i="14" s="1" a="1"/>
  <c r="E340" i="14" s="1"/>
  <c r="D340" i="14" s="1" a="1"/>
  <c r="D340" i="14" s="1"/>
  <c r="C341" i="14" s="1" a="1"/>
  <c r="C341" i="14" s="1"/>
  <c r="E341" i="14" s="1" a="1"/>
  <c r="E341" i="14" s="1"/>
  <c r="I339" i="14" a="1"/>
  <c r="I339" i="14" s="1"/>
  <c r="F340" i="14" l="1" a="1"/>
  <c r="F340" i="14" s="1"/>
  <c r="H340" i="14" a="1"/>
  <c r="H340" i="14" s="1"/>
  <c r="G340" i="14" a="1"/>
  <c r="G340" i="14" s="1"/>
  <c r="G341" i="14" a="1"/>
  <c r="G341" i="14" s="1"/>
  <c r="H341" i="14" a="1"/>
  <c r="H341" i="14" s="1"/>
  <c r="I340" i="14" l="1" a="1"/>
  <c r="I340" i="14" s="1"/>
  <c r="F341" i="14" a="1"/>
  <c r="F341" i="14" s="1"/>
  <c r="I341" i="14" s="1" a="1"/>
  <c r="I341" i="14" s="1"/>
  <c r="D341" i="14" a="1"/>
  <c r="D341" i="14" s="1"/>
  <c r="C342" i="14" s="1" a="1"/>
  <c r="C342" i="14" s="1"/>
  <c r="E342" i="14" s="1" a="1"/>
  <c r="E342" i="14" s="1"/>
  <c r="G342" i="14" l="1" a="1"/>
  <c r="G342" i="14" s="1"/>
  <c r="H342" i="14" a="1"/>
  <c r="H342" i="14" s="1"/>
  <c r="F342" i="14" a="1"/>
  <c r="F342" i="14" s="1"/>
  <c r="I342" i="14" l="1" a="1"/>
  <c r="I342" i="14" s="1"/>
  <c r="D342" i="14" a="1"/>
  <c r="D342" i="14" s="1"/>
  <c r="C343" i="14" s="1" a="1"/>
  <c r="C343" i="14" s="1"/>
  <c r="E343" i="14" s="1" a="1"/>
  <c r="E343" i="14" s="1"/>
  <c r="F343" i="14" l="1" a="1"/>
  <c r="F343" i="14" s="1"/>
  <c r="H343" i="14" a="1"/>
  <c r="H343" i="14" s="1"/>
  <c r="G343" i="14" a="1"/>
  <c r="G343" i="14" s="1"/>
  <c r="D343" i="14" a="1"/>
  <c r="D343" i="14" s="1"/>
  <c r="C344" i="14" s="1" a="1"/>
  <c r="C344" i="14" s="1"/>
  <c r="E344" i="14" s="1" a="1"/>
  <c r="E344" i="14" s="1"/>
  <c r="H344" i="14" l="1" a="1"/>
  <c r="H344" i="14" s="1"/>
  <c r="F344" i="14" a="1"/>
  <c r="F344" i="14" s="1"/>
  <c r="I343" i="14" a="1"/>
  <c r="I343" i="14" s="1"/>
  <c r="G344" i="14" a="1"/>
  <c r="G344" i="14" s="1"/>
  <c r="I344" i="14" l="1" a="1"/>
  <c r="I344" i="14" s="1"/>
  <c r="D344" i="14" a="1"/>
  <c r="D344" i="14" s="1"/>
  <c r="C345" i="14" s="1" a="1"/>
  <c r="C345" i="14" s="1"/>
  <c r="E345" i="14" s="1" a="1"/>
  <c r="E345" i="14" s="1"/>
  <c r="H345" i="14" l="1" a="1"/>
  <c r="H345" i="14" s="1"/>
  <c r="F345" i="14" a="1"/>
  <c r="F345" i="14" s="1"/>
  <c r="G345" i="14" a="1"/>
  <c r="G345" i="14" s="1"/>
  <c r="I345" i="14" l="1" a="1"/>
  <c r="I345" i="14" s="1"/>
  <c r="D345" i="14" a="1"/>
  <c r="D345" i="14" s="1"/>
  <c r="C346" i="14" s="1" a="1"/>
  <c r="C346" i="14" s="1"/>
  <c r="E346" i="14" s="1" a="1"/>
  <c r="E346" i="14" s="1"/>
  <c r="G346" i="14" l="1" a="1"/>
  <c r="G346" i="14" s="1"/>
  <c r="F346" i="14" a="1"/>
  <c r="F346" i="14" s="1"/>
  <c r="H346" i="14" a="1"/>
  <c r="H346" i="14" s="1"/>
  <c r="D346" i="14" l="1" a="1"/>
  <c r="D346" i="14" s="1"/>
  <c r="C347" i="14" s="1" a="1"/>
  <c r="C347" i="14" s="1"/>
  <c r="E347" i="14" s="1" a="1"/>
  <c r="E347" i="14" s="1"/>
  <c r="I346" i="14" a="1"/>
  <c r="I346" i="14" s="1"/>
  <c r="G347" i="14" l="1" a="1"/>
  <c r="G347" i="14" s="1"/>
  <c r="F347" i="14" a="1"/>
  <c r="F347" i="14" s="1"/>
  <c r="H347" i="14" a="1"/>
  <c r="H347" i="14" s="1"/>
  <c r="I347" i="14" l="1" a="1"/>
  <c r="I347" i="14" s="1"/>
  <c r="D347" i="14" a="1"/>
  <c r="D347" i="14" s="1"/>
  <c r="C348" i="14" s="1" a="1"/>
  <c r="C348" i="14" s="1"/>
  <c r="E348" i="14" s="1" a="1"/>
  <c r="E348" i="14" s="1"/>
  <c r="H348" i="14" l="1" a="1"/>
  <c r="H348" i="14" s="1"/>
  <c r="F348" i="14" a="1"/>
  <c r="F348" i="14" s="1"/>
  <c r="G348" i="14" a="1"/>
  <c r="G348" i="14" s="1"/>
  <c r="I348" i="14" l="1" a="1"/>
  <c r="I348" i="14" s="1"/>
  <c r="D348" i="14" a="1"/>
  <c r="D348" i="14" s="1"/>
  <c r="C349" i="14" s="1" a="1"/>
  <c r="C349" i="14" s="1"/>
  <c r="E349" i="14" s="1" a="1"/>
  <c r="E349" i="14" s="1"/>
  <c r="F349" i="14" l="1" a="1"/>
  <c r="F349" i="14" s="1"/>
  <c r="G349" i="14" a="1"/>
  <c r="G349" i="14" s="1"/>
  <c r="H349" i="14" a="1"/>
  <c r="H349" i="14" s="1"/>
  <c r="D349" i="14" a="1"/>
  <c r="D349" i="14" s="1"/>
  <c r="C350" i="14" s="1" a="1"/>
  <c r="C350" i="14" s="1"/>
  <c r="E350" i="14" s="1" a="1"/>
  <c r="E350" i="14" s="1"/>
  <c r="I349" i="14" l="1" a="1"/>
  <c r="I349" i="14" s="1"/>
  <c r="F350" i="14" a="1"/>
  <c r="F350" i="14" s="1"/>
  <c r="G350" i="14" a="1"/>
  <c r="G350" i="14" s="1"/>
  <c r="H350" i="14" a="1"/>
  <c r="H350" i="14" s="1"/>
  <c r="D350" i="14" l="1" a="1"/>
  <c r="D350" i="14" s="1"/>
  <c r="C351" i="14" s="1" a="1"/>
  <c r="C351" i="14" s="1"/>
  <c r="E351" i="14" s="1" a="1"/>
  <c r="E351" i="14" s="1"/>
  <c r="I350" i="14" a="1"/>
  <c r="I350" i="14" s="1"/>
  <c r="H351" i="14" l="1" a="1"/>
  <c r="H351" i="14" s="1"/>
  <c r="F351" i="14" a="1"/>
  <c r="F351" i="14" s="1"/>
  <c r="G351" i="14" a="1"/>
  <c r="G351" i="14" s="1"/>
  <c r="I351" i="14" l="1" a="1"/>
  <c r="I351" i="14" s="1"/>
  <c r="D351" i="14" a="1"/>
  <c r="D351" i="14" s="1"/>
  <c r="C352" i="14" s="1" a="1"/>
  <c r="C352" i="14" s="1"/>
  <c r="E352" i="14" s="1" a="1"/>
  <c r="E352" i="14" s="1"/>
  <c r="G352" i="14" l="1" a="1"/>
  <c r="G352" i="14" s="1"/>
  <c r="F352" i="14" a="1"/>
  <c r="F352" i="14" s="1"/>
  <c r="H352" i="14" a="1"/>
  <c r="H352" i="14" s="1"/>
  <c r="I352" i="14" l="1" a="1"/>
  <c r="I352" i="14" s="1"/>
  <c r="D352" i="14" a="1"/>
  <c r="D352" i="14" s="1"/>
  <c r="C353" i="14" s="1" a="1"/>
  <c r="C353" i="14" s="1"/>
  <c r="E353" i="14" s="1" a="1"/>
  <c r="E353" i="14" s="1"/>
  <c r="F353" i="14" l="1" a="1"/>
  <c r="F353" i="14" s="1"/>
  <c r="H353" i="14" a="1"/>
  <c r="H353" i="14" s="1"/>
  <c r="G353" i="14" a="1"/>
  <c r="G353" i="14" s="1"/>
  <c r="D353" i="14" l="1" a="1"/>
  <c r="D353" i="14" s="1"/>
  <c r="C354" i="14" s="1" a="1"/>
  <c r="C354" i="14" s="1"/>
  <c r="I353" i="14" a="1"/>
  <c r="I353" i="14" s="1"/>
  <c r="H354" i="14" l="1" a="1"/>
  <c r="H354" i="14" s="1"/>
  <c r="E354" i="14" a="1"/>
  <c r="E354" i="14" s="1"/>
  <c r="F354" i="14" s="1" a="1"/>
  <c r="F354" i="14" s="1"/>
  <c r="G354" i="14" a="1"/>
  <c r="G354" i="14" s="1"/>
  <c r="I354" i="14" l="1" a="1"/>
  <c r="I354" i="14" s="1"/>
  <c r="D354" i="14" a="1"/>
  <c r="D354" i="14" s="1"/>
  <c r="C355" i="14" s="1" a="1"/>
  <c r="C355" i="14" s="1"/>
  <c r="E355" i="14" l="1" a="1"/>
  <c r="E355" i="14" s="1"/>
  <c r="F355" i="14" s="1" a="1"/>
  <c r="F355" i="14" s="1"/>
  <c r="H355" i="14" a="1"/>
  <c r="H355" i="14" s="1"/>
  <c r="G355" i="14" a="1"/>
  <c r="G355" i="14" s="1"/>
  <c r="D355" i="14" a="1"/>
  <c r="D355" i="14" s="1"/>
  <c r="C356" i="14" s="1" a="1"/>
  <c r="C356" i="14" s="1"/>
  <c r="I355" i="14" l="1" a="1"/>
  <c r="I355" i="14" s="1"/>
  <c r="H356" i="14" a="1"/>
  <c r="H356" i="14" s="1"/>
  <c r="E356" i="14" a="1"/>
  <c r="E356" i="14" s="1"/>
  <c r="F356" i="14" s="1" a="1"/>
  <c r="F356" i="14" s="1"/>
  <c r="G356" i="14" a="1"/>
  <c r="G356" i="14" s="1"/>
  <c r="D356" i="14" l="1" a="1"/>
  <c r="D356" i="14" s="1"/>
  <c r="C357" i="14" s="1" a="1"/>
  <c r="C357" i="14" s="1"/>
  <c r="G357" i="14" s="1" a="1"/>
  <c r="G357" i="14" s="1"/>
  <c r="I356" i="14" a="1"/>
  <c r="I356" i="14" s="1"/>
  <c r="H357" i="14" l="1" a="1"/>
  <c r="H357" i="14" s="1"/>
  <c r="E357" i="14" a="1"/>
  <c r="E357" i="14" s="1"/>
  <c r="F357" i="14" s="1" a="1"/>
  <c r="F357" i="14" s="1"/>
  <c r="I357" i="14" s="1" a="1"/>
  <c r="I357" i="14" s="1"/>
  <c r="D357" i="14" l="1" a="1"/>
  <c r="D357" i="14" s="1"/>
  <c r="C358" i="14" s="1" a="1"/>
  <c r="C358" i="14" s="1"/>
  <c r="E358" i="14" s="1" a="1"/>
  <c r="E358" i="14" s="1"/>
  <c r="F358" i="14" s="1" a="1"/>
  <c r="F358" i="14" s="1"/>
  <c r="D358" i="14" l="1" a="1"/>
  <c r="D358" i="14" s="1"/>
  <c r="C359" i="14" s="1" a="1"/>
  <c r="C359" i="14" s="1"/>
  <c r="E359" i="14" s="1" a="1"/>
  <c r="E359" i="14" s="1"/>
  <c r="F359" i="14" s="1" a="1"/>
  <c r="F359" i="14" s="1"/>
  <c r="G358" i="14" a="1"/>
  <c r="G358" i="14" s="1"/>
  <c r="H358" i="14" a="1"/>
  <c r="H358" i="14" s="1"/>
  <c r="I358" i="14" l="1" a="1"/>
  <c r="I358" i="14" s="1"/>
  <c r="H359" i="14" a="1"/>
  <c r="H359" i="14" s="1"/>
  <c r="G359" i="14" a="1"/>
  <c r="G359" i="14" s="1"/>
  <c r="D359" i="14" a="1"/>
  <c r="D359" i="14" s="1"/>
  <c r="C360" i="14" s="1" a="1"/>
  <c r="C360" i="14" s="1"/>
  <c r="E360" i="14" s="1" a="1"/>
  <c r="E360" i="14" s="1"/>
  <c r="F360" i="14" s="1" a="1"/>
  <c r="F360" i="14" s="1"/>
  <c r="I359" i="14" l="1" a="1"/>
  <c r="I359" i="14" s="1"/>
  <c r="G360" i="14" a="1"/>
  <c r="G360" i="14" s="1"/>
  <c r="H360" i="14" a="1"/>
  <c r="H360" i="14" s="1"/>
  <c r="D360" i="14" a="1"/>
  <c r="D360" i="14" s="1"/>
  <c r="C361" i="14" s="1" a="1"/>
  <c r="C361" i="14" s="1"/>
  <c r="E361" i="14" s="1" a="1"/>
  <c r="E361" i="14" s="1"/>
  <c r="I360" i="14" l="1" a="1"/>
  <c r="I360" i="14" s="1"/>
  <c r="F361" i="14" a="1"/>
  <c r="F361" i="14" s="1"/>
  <c r="G361" i="14" a="1"/>
  <c r="G361" i="14" s="1"/>
  <c r="H361" i="14" a="1"/>
  <c r="H361" i="14" s="1"/>
  <c r="D361" i="14" l="1" a="1"/>
  <c r="D361" i="14" s="1"/>
  <c r="C362" i="14" s="1" a="1"/>
  <c r="C362" i="14" s="1"/>
  <c r="E362" i="14" s="1" a="1"/>
  <c r="E362" i="14" s="1"/>
  <c r="I361" i="14" a="1"/>
  <c r="I361" i="14" s="1"/>
  <c r="H362" i="14" l="1" a="1"/>
  <c r="H362" i="14" s="1"/>
  <c r="F362" i="14" a="1"/>
  <c r="F362" i="14" s="1"/>
  <c r="G362" i="14" a="1"/>
  <c r="G362" i="14" s="1"/>
  <c r="D362" i="14" l="1" a="1"/>
  <c r="D362" i="14" s="1"/>
  <c r="C363" i="14" s="1" a="1"/>
  <c r="C363" i="14" s="1"/>
  <c r="E363" i="14" s="1" a="1"/>
  <c r="E363" i="14" s="1"/>
  <c r="I362" i="14" a="1"/>
  <c r="I362" i="14" s="1"/>
  <c r="F363" i="14" l="1" a="1"/>
  <c r="F363" i="14" s="1"/>
  <c r="G363" i="14" a="1"/>
  <c r="G363" i="14" s="1"/>
  <c r="H363" i="14" a="1"/>
  <c r="H363" i="14" s="1"/>
  <c r="D363" i="14" a="1"/>
  <c r="D363" i="14" s="1"/>
  <c r="C364" i="14" s="1" a="1"/>
  <c r="C364" i="14" s="1"/>
  <c r="E364" i="14" s="1" a="1"/>
  <c r="E364" i="14" s="1"/>
  <c r="H364" i="14" l="1" a="1"/>
  <c r="H364" i="14" s="1"/>
  <c r="F364" i="14" a="1"/>
  <c r="F364" i="14" s="1"/>
  <c r="I363" i="14" a="1"/>
  <c r="I363" i="14" s="1"/>
  <c r="G364" i="14" a="1"/>
  <c r="G364" i="14" s="1"/>
  <c r="D364" i="14" l="1" a="1"/>
  <c r="D364" i="14" s="1"/>
  <c r="C365" i="14" s="1" a="1"/>
  <c r="C365" i="14" s="1"/>
  <c r="I364" i="14" a="1"/>
  <c r="I364" i="14" s="1"/>
  <c r="E365" i="14" l="1" a="1"/>
  <c r="E365" i="14" s="1"/>
  <c r="F365" i="14" s="1" a="1"/>
  <c r="F365" i="14" s="1"/>
  <c r="G365" i="14" a="1"/>
  <c r="G365" i="14" s="1"/>
  <c r="H365" i="14" a="1"/>
  <c r="H365" i="14" s="1"/>
  <c r="D365" i="14" a="1"/>
  <c r="D365" i="14" s="1"/>
  <c r="C366" i="14" s="1" a="1"/>
  <c r="C366" i="14" s="1"/>
  <c r="E366" i="14" s="1" a="1"/>
  <c r="E366" i="14" s="1"/>
  <c r="I365" i="14" l="1" a="1"/>
  <c r="I365" i="14" s="1"/>
  <c r="F366" i="14" a="1"/>
  <c r="F366" i="14" s="1"/>
  <c r="G366" i="14" a="1"/>
  <c r="G366" i="14" s="1"/>
  <c r="H366" i="14" a="1"/>
  <c r="H366" i="14" s="1"/>
  <c r="D366" i="14" l="1" a="1"/>
  <c r="D366" i="14" s="1"/>
  <c r="C367" i="14" s="1" a="1"/>
  <c r="C367" i="14" s="1"/>
  <c r="E367" i="14" s="1" a="1"/>
  <c r="E367" i="14" s="1"/>
  <c r="I366" i="14" a="1"/>
  <c r="I366" i="14" s="1"/>
  <c r="H367" i="14" l="1" a="1"/>
  <c r="H367" i="14" s="1"/>
  <c r="F367" i="14" a="1"/>
  <c r="F367" i="14" s="1"/>
  <c r="G367" i="14" a="1"/>
  <c r="G367" i="14" s="1"/>
  <c r="I367" i="14" l="1" a="1"/>
  <c r="I367" i="14" s="1"/>
  <c r="D367" i="14" a="1"/>
  <c r="D367" i="14" s="1"/>
  <c r="C368" i="14" s="1" a="1"/>
  <c r="C368" i="14" s="1"/>
  <c r="E368" i="14" s="1" a="1"/>
  <c r="E368" i="14" s="1"/>
  <c r="F368" i="14" l="1" a="1"/>
  <c r="F368" i="14" s="1"/>
  <c r="G368" i="14" a="1"/>
  <c r="G368" i="14" s="1"/>
  <c r="H368" i="14" a="1"/>
  <c r="H368" i="14" s="1"/>
  <c r="I368" i="14" l="1" a="1"/>
  <c r="I368" i="14" s="1"/>
  <c r="D368" i="14" a="1"/>
  <c r="D368" i="14" s="1"/>
  <c r="C369" i="14" s="1" a="1"/>
  <c r="C369" i="14" s="1"/>
  <c r="E369" i="14" s="1" a="1"/>
  <c r="E369" i="14" s="1"/>
  <c r="G369" i="14" l="1" a="1"/>
  <c r="G369" i="14" s="1"/>
  <c r="H369" i="14" a="1"/>
  <c r="H369" i="14" s="1"/>
  <c r="F369" i="14" a="1"/>
  <c r="F369" i="14" s="1"/>
  <c r="D369" i="14" l="1" a="1"/>
  <c r="D369" i="14" s="1"/>
  <c r="C370" i="14" s="1" a="1"/>
  <c r="C370" i="14" s="1"/>
  <c r="E370" i="14" s="1" a="1"/>
  <c r="E370" i="14" s="1"/>
  <c r="I369" i="14" a="1"/>
  <c r="I369" i="14" s="1"/>
  <c r="H370" i="14" l="1" a="1"/>
  <c r="H370" i="14" s="1"/>
  <c r="G370" i="14" a="1"/>
  <c r="G370" i="14" s="1"/>
  <c r="F370" i="14" a="1"/>
  <c r="F370" i="14" s="1"/>
  <c r="I370" i="14" l="1" a="1"/>
  <c r="I370" i="14" s="1"/>
  <c r="D370" i="14" a="1"/>
  <c r="D370" i="14" s="1"/>
  <c r="C371" i="14" s="1" a="1"/>
  <c r="C371" i="14" s="1"/>
  <c r="E371" i="14" s="1" a="1"/>
  <c r="E371" i="14" s="1"/>
  <c r="F371" i="14" l="1" a="1"/>
  <c r="F371" i="14" s="1"/>
  <c r="G371" i="14" a="1"/>
  <c r="G371" i="14" s="1"/>
  <c r="H371" i="14" a="1"/>
  <c r="H371" i="14" s="1"/>
  <c r="I371" i="14" l="1" a="1"/>
  <c r="I371" i="14" s="1"/>
  <c r="D371" i="14" a="1"/>
  <c r="D371" i="14" s="1"/>
  <c r="C372" i="14" s="1" a="1"/>
  <c r="C372" i="14" s="1"/>
  <c r="E372" i="14" s="1" a="1"/>
  <c r="E372" i="14" s="1"/>
  <c r="H372" i="14" l="1" a="1"/>
  <c r="H372" i="14" s="1"/>
  <c r="F372" i="14" a="1"/>
  <c r="F372" i="14" s="1"/>
  <c r="G372" i="14" a="1"/>
  <c r="G372" i="14" s="1"/>
  <c r="D372" i="14" l="1" a="1"/>
  <c r="D372" i="14" s="1"/>
  <c r="C373" i="14" s="1" a="1"/>
  <c r="C373" i="14" s="1"/>
  <c r="E373" i="14" s="1" a="1"/>
  <c r="E373" i="14" s="1"/>
  <c r="I372" i="14" a="1"/>
  <c r="I372" i="14" s="1"/>
  <c r="F373" i="14" l="1" a="1"/>
  <c r="F373" i="14" s="1"/>
  <c r="G373" i="14" a="1"/>
  <c r="G373" i="14" s="1"/>
  <c r="H373" i="14" a="1"/>
  <c r="H373" i="14" s="1"/>
  <c r="I373" i="14" l="1" a="1"/>
  <c r="I373" i="14" s="1"/>
  <c r="D373" i="14" a="1"/>
  <c r="D373" i="14" s="1"/>
  <c r="C374" i="14" s="1" a="1"/>
  <c r="C374" i="14" s="1"/>
  <c r="E374" i="14" s="1" a="1"/>
  <c r="E374" i="14" s="1"/>
  <c r="G374" i="14" l="1" a="1"/>
  <c r="G374" i="14" s="1"/>
  <c r="H374" i="14" a="1"/>
  <c r="H374" i="14" s="1"/>
  <c r="F374" i="14" a="1"/>
  <c r="F374" i="14" s="1"/>
  <c r="D374" i="14" l="1" a="1"/>
  <c r="D374" i="14" s="1"/>
  <c r="C375" i="14" s="1" a="1"/>
  <c r="C375" i="14" s="1"/>
  <c r="E375" i="14" s="1" a="1"/>
  <c r="E375" i="14" s="1"/>
  <c r="I374" i="14" a="1"/>
  <c r="I374" i="14" s="1"/>
  <c r="H375" i="14" l="1" a="1"/>
  <c r="H375" i="14" s="1"/>
  <c r="G375" i="14" a="1"/>
  <c r="G375" i="14" s="1"/>
  <c r="F375" i="14" a="1"/>
  <c r="F375" i="14" s="1"/>
  <c r="I375" i="14" l="1" a="1"/>
  <c r="I375" i="14" s="1"/>
  <c r="D375" i="14" a="1"/>
  <c r="D375" i="14" s="1"/>
  <c r="C376" i="14" s="1" a="1"/>
  <c r="C376" i="14" s="1"/>
  <c r="E376" i="14" s="1" a="1"/>
  <c r="E376" i="14" s="1"/>
  <c r="H376" i="14" l="1" a="1"/>
  <c r="H376" i="14" s="1"/>
  <c r="F376" i="14" a="1"/>
  <c r="F376" i="14" s="1"/>
  <c r="G376" i="14" a="1"/>
  <c r="G376" i="14" s="1"/>
  <c r="I376" i="14" l="1" a="1"/>
  <c r="I376" i="14" s="1"/>
  <c r="D376" i="14" a="1"/>
  <c r="D376" i="14" s="1"/>
  <c r="C377" i="14" s="1" a="1"/>
  <c r="C377" i="14" s="1"/>
  <c r="E377" i="14" s="1" a="1"/>
  <c r="E377" i="14" s="1"/>
  <c r="H377" i="14" l="1" a="1"/>
  <c r="H377" i="14" s="1"/>
  <c r="F377" i="14" a="1"/>
  <c r="F377" i="14" s="1"/>
  <c r="G377" i="14" a="1"/>
  <c r="G377" i="14" s="1"/>
  <c r="D377" i="14" l="1" a="1"/>
  <c r="D377" i="14" s="1"/>
  <c r="C378" i="14" s="1" a="1"/>
  <c r="C378" i="14" s="1"/>
  <c r="E378" i="14" s="1" a="1"/>
  <c r="E378" i="14" s="1"/>
  <c r="I377" i="14" a="1"/>
  <c r="I377" i="14" s="1"/>
  <c r="F378" i="14" l="1" a="1"/>
  <c r="F378" i="14" s="1"/>
  <c r="G378" i="14" a="1"/>
  <c r="G378" i="14" s="1"/>
  <c r="H378" i="14" a="1"/>
  <c r="H378" i="14" s="1"/>
  <c r="I378" i="14" l="1" a="1"/>
  <c r="I378" i="14" s="1"/>
  <c r="D378" i="14" a="1"/>
  <c r="D378" i="14" s="1"/>
  <c r="C379" i="14" s="1" a="1"/>
  <c r="C379" i="14" s="1"/>
  <c r="E379" i="14" s="1" a="1"/>
  <c r="E379" i="14" s="1"/>
  <c r="G379" i="14" l="1" a="1"/>
  <c r="G379" i="14" s="1"/>
  <c r="H379" i="14" a="1"/>
  <c r="H379" i="14" s="1"/>
  <c r="F379" i="14" a="1"/>
  <c r="F379" i="14" s="1"/>
  <c r="D379" i="14" l="1" a="1"/>
  <c r="D379" i="14" s="1"/>
  <c r="C380" i="14" s="1" a="1"/>
  <c r="C380" i="14" s="1"/>
  <c r="E380" i="14" s="1" a="1"/>
  <c r="E380" i="14" s="1"/>
  <c r="I379" i="14" a="1"/>
  <c r="I379" i="14" s="1"/>
  <c r="H380" i="14" l="1" a="1"/>
  <c r="H380" i="14" s="1"/>
  <c r="F380" i="14" a="1"/>
  <c r="F380" i="14" s="1"/>
  <c r="G380" i="14" a="1"/>
  <c r="G380" i="14" s="1"/>
  <c r="I380" i="14" l="1" a="1"/>
  <c r="I380" i="14" s="1"/>
  <c r="D380" i="14" a="1"/>
  <c r="D380" i="14" s="1"/>
  <c r="C381" i="14" s="1" a="1"/>
  <c r="C381" i="14" s="1"/>
  <c r="E381" i="14" s="1" a="1"/>
  <c r="E381" i="14" s="1"/>
  <c r="H381" i="14" l="1" a="1"/>
  <c r="H381" i="14" s="1"/>
  <c r="F381" i="14" a="1"/>
  <c r="F381" i="14" s="1"/>
  <c r="G381" i="14" a="1"/>
  <c r="G381" i="14" s="1"/>
  <c r="I381" i="14" l="1" a="1"/>
  <c r="I381" i="14" s="1"/>
  <c r="D381" i="14" a="1"/>
  <c r="D381" i="14" s="1"/>
  <c r="C382" i="14" s="1" a="1"/>
  <c r="C382" i="14" s="1"/>
  <c r="E382" i="14" s="1" a="1"/>
  <c r="E382" i="14" s="1"/>
  <c r="H382" i="14" l="1" a="1"/>
  <c r="H382" i="14" s="1"/>
  <c r="F382" i="14" a="1"/>
  <c r="F382" i="14" s="1"/>
  <c r="G382" i="14" a="1"/>
  <c r="G382" i="14" s="1"/>
  <c r="I382" i="14" l="1" a="1"/>
  <c r="I382" i="14" s="1"/>
  <c r="D382" i="14" a="1"/>
  <c r="D382" i="14" s="1"/>
  <c r="C383" i="14" s="1" a="1"/>
  <c r="C383" i="14" s="1"/>
  <c r="E383" i="14" s="1" a="1"/>
  <c r="E383" i="14" s="1"/>
  <c r="F383" i="14" l="1" a="1"/>
  <c r="F383" i="14" s="1"/>
  <c r="G383" i="14" a="1"/>
  <c r="G383" i="14" s="1"/>
  <c r="H383" i="14" a="1"/>
  <c r="H383" i="14" s="1"/>
  <c r="I383" i="14" l="1" a="1"/>
  <c r="I383" i="14" s="1"/>
  <c r="D383" i="14" a="1"/>
  <c r="D383" i="14" s="1"/>
  <c r="C384" i="14" s="1" a="1"/>
  <c r="C384" i="14" s="1"/>
  <c r="E384" i="14" s="1" a="1"/>
  <c r="E384" i="14" s="1"/>
  <c r="G384" i="14" l="1" a="1"/>
  <c r="G384" i="14" s="1"/>
  <c r="H384" i="14" a="1"/>
  <c r="H384" i="14" s="1"/>
  <c r="F384" i="14" a="1"/>
  <c r="F384" i="14" s="1"/>
  <c r="D384" i="14" l="1" a="1"/>
  <c r="D384" i="14" s="1"/>
  <c r="C385" i="14" s="1" a="1"/>
  <c r="C385" i="14" s="1"/>
  <c r="E385" i="14" s="1" a="1"/>
  <c r="E385" i="14" s="1"/>
  <c r="I384" i="14" a="1"/>
  <c r="I384" i="14" s="1"/>
  <c r="H385" i="14" l="1" a="1"/>
  <c r="H385" i="14" s="1"/>
  <c r="F385" i="14" a="1"/>
  <c r="F385" i="14" s="1"/>
  <c r="G385" i="14" a="1"/>
  <c r="G385" i="14" s="1"/>
  <c r="I385" i="14" l="1" a="1"/>
  <c r="I385" i="14" s="1"/>
  <c r="D385" i="14" a="1"/>
  <c r="D385" i="14" s="1"/>
  <c r="C386" i="14" s="1" a="1"/>
  <c r="C386" i="14" s="1"/>
  <c r="E386" i="14" s="1" a="1"/>
  <c r="E386" i="14" s="1"/>
  <c r="F386" i="14" l="1" a="1"/>
  <c r="F386" i="14" s="1"/>
  <c r="G386" i="14" a="1"/>
  <c r="G386" i="14" s="1"/>
  <c r="H386" i="14" a="1"/>
  <c r="H386" i="14" s="1"/>
  <c r="I386" i="14" l="1" a="1"/>
  <c r="I386" i="14" s="1"/>
  <c r="D386" i="14" a="1"/>
  <c r="D386" i="14" s="1"/>
  <c r="C387" i="14" s="1" a="1"/>
  <c r="C387" i="14" s="1"/>
  <c r="E387" i="14" s="1" a="1"/>
  <c r="E387" i="14" s="1"/>
  <c r="H387" i="14" l="1" a="1"/>
  <c r="H387" i="14" s="1"/>
  <c r="F387" i="14" a="1"/>
  <c r="F387" i="14" s="1"/>
  <c r="G387" i="14" a="1"/>
  <c r="G387" i="14" s="1"/>
  <c r="I387" i="14" l="1" a="1"/>
  <c r="I387" i="14" s="1"/>
  <c r="D387" i="14" a="1"/>
  <c r="D387" i="14" s="1"/>
  <c r="C388" i="14" s="1" a="1"/>
  <c r="C388" i="14" s="1"/>
  <c r="E388" i="14" s="1" a="1"/>
  <c r="E388" i="14" s="1"/>
  <c r="F388" i="14" l="1" a="1"/>
  <c r="F388" i="14" s="1"/>
  <c r="G388" i="14" a="1"/>
  <c r="G388" i="14" s="1"/>
  <c r="H388" i="14" a="1"/>
  <c r="H388" i="14" s="1"/>
  <c r="I388" i="14" l="1" a="1"/>
  <c r="I388" i="14" s="1"/>
  <c r="D388" i="14" a="1"/>
  <c r="D388" i="14" s="1"/>
  <c r="C389" i="14" s="1" a="1"/>
  <c r="C389" i="14" s="1"/>
  <c r="E389" i="14" s="1" a="1"/>
  <c r="E389" i="14" s="1"/>
  <c r="G389" i="14" l="1" a="1"/>
  <c r="G389" i="14" s="1"/>
  <c r="H389" i="14" a="1"/>
  <c r="H389" i="14" s="1"/>
  <c r="F389" i="14" a="1"/>
  <c r="F389" i="14" s="1"/>
  <c r="D389" i="14" l="1" a="1"/>
  <c r="D389" i="14" s="1"/>
  <c r="C390" i="14" s="1" a="1"/>
  <c r="C390" i="14" s="1"/>
  <c r="E390" i="14" s="1" a="1"/>
  <c r="E390" i="14" s="1"/>
  <c r="I389" i="14" a="1"/>
  <c r="I389" i="14" s="1"/>
  <c r="H390" i="14" l="1" a="1"/>
  <c r="H390" i="14" s="1"/>
  <c r="F390" i="14" a="1"/>
  <c r="F390" i="14" s="1"/>
  <c r="G390" i="14" a="1"/>
  <c r="G390" i="14" s="1"/>
  <c r="D390" i="14" l="1" a="1"/>
  <c r="D390" i="14" s="1"/>
  <c r="C391" i="14" s="1" a="1"/>
  <c r="C391" i="14" s="1"/>
  <c r="E391" i="14" s="1" a="1"/>
  <c r="E391" i="14" s="1"/>
  <c r="I390" i="14" a="1"/>
  <c r="I390" i="14" s="1"/>
  <c r="F391" i="14" l="1" a="1"/>
  <c r="F391" i="14" s="1"/>
  <c r="G391" i="14" a="1"/>
  <c r="G391" i="14" s="1"/>
  <c r="H391" i="14" a="1"/>
  <c r="H391" i="14" s="1"/>
  <c r="D391" i="14" l="1" a="1"/>
  <c r="D391" i="14" s="1"/>
  <c r="C392" i="14" s="1" a="1"/>
  <c r="C392" i="14" s="1"/>
  <c r="E392" i="14" s="1" a="1"/>
  <c r="E392" i="14" s="1"/>
  <c r="I391" i="14" a="1"/>
  <c r="I391" i="14" s="1"/>
  <c r="H392" i="14" l="1" a="1"/>
  <c r="H392" i="14" s="1"/>
  <c r="F392" i="14" a="1"/>
  <c r="F392" i="14" s="1"/>
  <c r="G392" i="14" a="1"/>
  <c r="G392" i="14" s="1"/>
  <c r="D392" i="14" l="1" a="1"/>
  <c r="D392" i="14" s="1"/>
  <c r="C393" i="14" s="1" a="1"/>
  <c r="C393" i="14" s="1"/>
  <c r="E393" i="14" s="1" a="1"/>
  <c r="E393" i="14" s="1"/>
  <c r="I392" i="14" a="1"/>
  <c r="I392" i="14" s="1"/>
  <c r="F393" i="14" l="1" a="1"/>
  <c r="F393" i="14" s="1"/>
  <c r="G393" i="14" a="1"/>
  <c r="G393" i="14" s="1"/>
  <c r="H393" i="14" a="1"/>
  <c r="H393" i="14" s="1"/>
  <c r="I393" i="14" l="1" a="1"/>
  <c r="I393" i="14" s="1"/>
  <c r="D393" i="14" a="1"/>
  <c r="D393" i="14" s="1"/>
  <c r="C394" i="14" s="1" a="1"/>
  <c r="C394" i="14" s="1"/>
  <c r="E394" i="14" s="1" a="1"/>
  <c r="E394" i="14" s="1"/>
  <c r="G394" i="14" l="1" a="1"/>
  <c r="G394" i="14" s="1"/>
  <c r="H394" i="14" a="1"/>
  <c r="H394" i="14" s="1"/>
  <c r="F394" i="14" a="1"/>
  <c r="F394" i="14" s="1"/>
  <c r="D394" i="14" l="1" a="1"/>
  <c r="D394" i="14" s="1"/>
  <c r="C395" i="14" s="1" a="1"/>
  <c r="C395" i="14" s="1"/>
  <c r="E395" i="14" s="1" a="1"/>
  <c r="E395" i="14" s="1"/>
  <c r="I394" i="14" a="1"/>
  <c r="I394" i="14" s="1"/>
  <c r="H395" i="14" l="1" a="1"/>
  <c r="H395" i="14" s="1"/>
  <c r="G395" i="14" a="1"/>
  <c r="G395" i="14" s="1"/>
  <c r="F395" i="14" a="1"/>
  <c r="F395" i="14" s="1"/>
  <c r="I395" i="14" l="1" a="1"/>
  <c r="I395" i="14" s="1"/>
  <c r="D395" i="14" a="1"/>
  <c r="D395" i="14" s="1"/>
  <c r="C396" i="14" s="1" a="1"/>
  <c r="C396" i="14" s="1"/>
  <c r="E396" i="14" s="1" a="1"/>
  <c r="E396" i="14" s="1"/>
  <c r="F396" i="14" l="1" a="1"/>
  <c r="F396" i="14" s="1"/>
  <c r="G396" i="14" a="1"/>
  <c r="G396" i="14" s="1"/>
  <c r="H396" i="14" a="1"/>
  <c r="H396" i="14" s="1"/>
  <c r="I396" i="14" l="1" a="1"/>
  <c r="I396" i="14" s="1"/>
  <c r="D396" i="14" a="1"/>
  <c r="D396" i="14" s="1"/>
  <c r="C397" i="14" s="1" a="1"/>
  <c r="C397" i="14" s="1"/>
  <c r="E397" i="14" s="1" a="1"/>
  <c r="E397" i="14" s="1"/>
  <c r="H397" i="14" l="1" a="1"/>
  <c r="H397" i="14" s="1"/>
  <c r="F397" i="14" a="1"/>
  <c r="F397" i="14" s="1"/>
  <c r="G397" i="14" a="1"/>
  <c r="G397" i="14" s="1"/>
  <c r="I397" i="14" l="1" a="1"/>
  <c r="I397" i="14" s="1"/>
  <c r="D397" i="14" a="1"/>
  <c r="D397" i="14" s="1"/>
  <c r="C398" i="14" s="1" a="1"/>
  <c r="C398" i="14" s="1"/>
  <c r="E398" i="14" s="1" a="1"/>
  <c r="E398" i="14" s="1"/>
  <c r="F398" i="14" l="1" a="1"/>
  <c r="F398" i="14" s="1"/>
  <c r="G398" i="14" a="1"/>
  <c r="G398" i="14" s="1"/>
  <c r="H398" i="14" a="1"/>
  <c r="H398" i="14" s="1"/>
  <c r="I398" i="14" l="1" a="1"/>
  <c r="I398" i="14" s="1"/>
  <c r="D398" i="14" a="1"/>
  <c r="D398" i="14" s="1"/>
  <c r="C399" i="14" s="1" a="1"/>
  <c r="C399" i="14" s="1"/>
  <c r="E399" i="14" s="1" a="1"/>
  <c r="E399" i="14" s="1"/>
  <c r="G399" i="14" l="1" a="1"/>
  <c r="G399" i="14" s="1"/>
  <c r="H399" i="14" a="1"/>
  <c r="H399" i="14" s="1"/>
  <c r="F399" i="14" a="1"/>
  <c r="F399" i="14" s="1"/>
  <c r="D399" i="14" l="1" a="1"/>
  <c r="D399" i="14" s="1"/>
  <c r="C400" i="14" s="1" a="1"/>
  <c r="C400" i="14" s="1"/>
  <c r="E400" i="14" s="1" a="1"/>
  <c r="E400" i="14" s="1"/>
  <c r="I399" i="14" a="1"/>
  <c r="I399" i="14" s="1"/>
  <c r="H400" i="14" l="1" a="1"/>
  <c r="H400" i="14" s="1"/>
  <c r="G400" i="14" a="1"/>
  <c r="G400" i="14" s="1"/>
  <c r="F400" i="14" a="1"/>
  <c r="F400" i="14" s="1"/>
  <c r="I400" i="14" l="1" a="1"/>
  <c r="I400" i="14" s="1"/>
  <c r="D400" i="14" a="1"/>
  <c r="D400" i="14" s="1"/>
  <c r="C401" i="14" s="1" a="1"/>
  <c r="C401" i="14" s="1"/>
  <c r="E401" i="14" s="1" a="1"/>
  <c r="E401" i="14" s="1"/>
  <c r="H401" i="14" l="1" a="1"/>
  <c r="H401" i="14" s="1"/>
  <c r="F401" i="14" a="1"/>
  <c r="F401" i="14" s="1"/>
  <c r="G401" i="14" a="1"/>
  <c r="G401" i="14" s="1"/>
  <c r="I401" i="14" l="1" a="1"/>
  <c r="I401" i="14" s="1"/>
  <c r="D401" i="14" a="1"/>
  <c r="D401" i="14" s="1"/>
  <c r="C402" i="14" s="1" a="1"/>
  <c r="C402" i="14" s="1"/>
  <c r="E402" i="14" s="1" a="1"/>
  <c r="E402" i="14" s="1"/>
  <c r="H402" i="14" l="1" a="1"/>
  <c r="H402" i="14" s="1"/>
  <c r="F402" i="14" a="1"/>
  <c r="F402" i="14" s="1"/>
  <c r="G402" i="14" a="1"/>
  <c r="G402" i="14" s="1"/>
  <c r="D402" i="14" l="1" a="1"/>
  <c r="D402" i="14" s="1"/>
  <c r="C403" i="14" s="1" a="1"/>
  <c r="C403" i="14" s="1"/>
  <c r="E403" i="14" s="1" a="1"/>
  <c r="E403" i="14" s="1"/>
  <c r="I402" i="14" a="1"/>
  <c r="I402" i="14" s="1"/>
  <c r="F403" i="14" l="1" a="1"/>
  <c r="F403" i="14" s="1"/>
  <c r="G403" i="14" a="1"/>
  <c r="G403" i="14" s="1"/>
  <c r="H403" i="14" a="1"/>
  <c r="H403" i="14" s="1"/>
  <c r="I403" i="14" l="1" a="1"/>
  <c r="I403" i="14" s="1"/>
  <c r="D403" i="14" a="1"/>
  <c r="D403" i="14" s="1"/>
  <c r="C404" i="14" s="1" a="1"/>
  <c r="C404" i="14" s="1"/>
  <c r="E404" i="14" s="1" a="1"/>
  <c r="E404" i="14" s="1"/>
  <c r="G404" i="14" l="1" a="1"/>
  <c r="G404" i="14" s="1"/>
  <c r="H404" i="14" a="1"/>
  <c r="H404" i="14" s="1"/>
  <c r="F404" i="14" a="1"/>
  <c r="F404" i="14" s="1"/>
  <c r="D404" i="14" l="1" a="1"/>
  <c r="D404" i="14" s="1"/>
  <c r="C405" i="14" s="1" a="1"/>
  <c r="C405" i="14" s="1"/>
  <c r="E405" i="14" s="1" a="1"/>
  <c r="E405" i="14" s="1"/>
  <c r="I404" i="14" a="1"/>
  <c r="I404" i="14" s="1"/>
  <c r="H405" i="14" l="1" a="1"/>
  <c r="H405" i="14" s="1"/>
  <c r="F405" i="14" a="1"/>
  <c r="F405" i="14" s="1"/>
  <c r="G405" i="14" a="1"/>
  <c r="G405" i="14" s="1"/>
  <c r="I405" i="14" l="1" a="1"/>
  <c r="I405" i="14" s="1"/>
  <c r="D405" i="14" a="1"/>
  <c r="D405" i="14" s="1"/>
  <c r="C406" i="14" s="1" a="1"/>
  <c r="C406" i="14" s="1"/>
  <c r="E406" i="14" s="1" a="1"/>
  <c r="E406" i="14" s="1"/>
  <c r="H406" i="14" l="1" a="1"/>
  <c r="H406" i="14" s="1"/>
  <c r="G406" i="14" a="1"/>
  <c r="G406" i="14" s="1"/>
  <c r="F406" i="14" a="1"/>
  <c r="F406" i="14" s="1"/>
  <c r="I406" i="14" l="1" a="1"/>
  <c r="I406" i="14" s="1"/>
  <c r="D406" i="14" a="1"/>
  <c r="D406" i="14" s="1"/>
  <c r="C407" i="14" s="1" a="1"/>
  <c r="C407" i="14" s="1"/>
  <c r="E407" i="14" s="1" a="1"/>
  <c r="E407" i="14" s="1"/>
  <c r="H407" i="14" l="1" a="1"/>
  <c r="H407" i="14" s="1"/>
  <c r="F407" i="14" a="1"/>
  <c r="F407" i="14" s="1"/>
  <c r="G407" i="14" a="1"/>
  <c r="G407" i="14" s="1"/>
  <c r="I407" i="14" l="1" a="1"/>
  <c r="I407" i="14" s="1"/>
  <c r="D407" i="14" a="1"/>
  <c r="D407" i="14" s="1"/>
  <c r="C408" i="14" s="1" a="1"/>
  <c r="C408" i="14" s="1"/>
  <c r="E408" i="14" s="1" a="1"/>
  <c r="E408" i="14" s="1"/>
  <c r="F408" i="14" l="1" a="1"/>
  <c r="F408" i="14" s="1"/>
  <c r="G408" i="14" a="1"/>
  <c r="G408" i="14" s="1"/>
  <c r="H408" i="14" a="1"/>
  <c r="H408" i="14" s="1"/>
  <c r="I408" i="14" l="1" a="1"/>
  <c r="I408" i="14" s="1"/>
  <c r="D408" i="14" a="1"/>
  <c r="D408" i="14" s="1"/>
  <c r="C409" i="14" s="1" a="1"/>
  <c r="C409" i="14" s="1"/>
  <c r="E409" i="14" s="1" a="1"/>
  <c r="E409" i="14" s="1"/>
  <c r="G409" i="14" l="1" a="1"/>
  <c r="G409" i="14" s="1"/>
  <c r="H409" i="14" a="1"/>
  <c r="H409" i="14" s="1"/>
  <c r="F409" i="14" a="1"/>
  <c r="F409" i="14" s="1"/>
  <c r="D409" i="14" l="1" a="1"/>
  <c r="D409" i="14" s="1"/>
  <c r="C410" i="14" s="1" a="1"/>
  <c r="C410" i="14" s="1"/>
  <c r="E410" i="14" s="1" a="1"/>
  <c r="E410" i="14" s="1"/>
  <c r="I409" i="14" a="1"/>
  <c r="I409" i="14" s="1"/>
  <c r="H410" i="14" l="1" a="1"/>
  <c r="H410" i="14" s="1"/>
  <c r="F410" i="14" a="1"/>
  <c r="F410" i="14" s="1"/>
  <c r="G410" i="14" a="1"/>
  <c r="G410" i="14" s="1"/>
  <c r="I410" i="14" l="1" a="1"/>
  <c r="I410" i="14" s="1"/>
  <c r="D410" i="14" a="1"/>
  <c r="D410" i="14" s="1"/>
  <c r="C411" i="14" s="1" a="1"/>
  <c r="C411" i="14" s="1"/>
  <c r="E411" i="14" s="1" a="1"/>
  <c r="E411" i="14" s="1"/>
  <c r="F411" i="14" l="1" a="1"/>
  <c r="F411" i="14" s="1"/>
  <c r="G411" i="14" a="1"/>
  <c r="G411" i="14" s="1"/>
  <c r="H411" i="14" a="1"/>
  <c r="H411" i="14" s="1"/>
  <c r="I411" i="14" l="1" a="1"/>
  <c r="I411" i="14" s="1"/>
  <c r="D411" i="14" a="1"/>
  <c r="D411" i="14" s="1"/>
  <c r="C412" i="14" s="1" a="1"/>
  <c r="C412" i="14" s="1"/>
  <c r="E412" i="14" s="1" a="1"/>
  <c r="E412" i="14" s="1"/>
  <c r="H412" i="14" l="1" a="1"/>
  <c r="H412" i="14" s="1"/>
  <c r="F412" i="14" a="1"/>
  <c r="F412" i="14" s="1"/>
  <c r="G412" i="14" a="1"/>
  <c r="G412" i="14" s="1"/>
  <c r="D412" i="14" l="1" a="1"/>
  <c r="D412" i="14" s="1"/>
  <c r="C413" i="14" s="1" a="1"/>
  <c r="C413" i="14" s="1"/>
  <c r="E413" i="14" s="1" a="1"/>
  <c r="E413" i="14" s="1"/>
  <c r="I412" i="14" a="1"/>
  <c r="I412" i="14" s="1"/>
  <c r="F413" i="14" l="1" a="1"/>
  <c r="F413" i="14" s="1"/>
  <c r="G413" i="14" a="1"/>
  <c r="G413" i="14" s="1"/>
  <c r="H413" i="14" a="1"/>
  <c r="H413" i="14" s="1"/>
  <c r="I413" i="14" l="1" a="1"/>
  <c r="I413" i="14" s="1"/>
  <c r="D413" i="14" a="1"/>
  <c r="D413" i="14" s="1"/>
  <c r="C414" i="14" s="1" a="1"/>
  <c r="C414" i="14" s="1"/>
  <c r="E414" i="14" s="1" a="1"/>
  <c r="E414" i="14" s="1"/>
  <c r="G414" i="14" l="1" a="1"/>
  <c r="G414" i="14" s="1"/>
  <c r="H414" i="14" a="1"/>
  <c r="H414" i="14" s="1"/>
  <c r="F414" i="14" a="1"/>
  <c r="F414" i="14" s="1"/>
  <c r="D414" i="14" l="1" a="1"/>
  <c r="D414" i="14" s="1"/>
  <c r="C415" i="14" s="1" a="1"/>
  <c r="C415" i="14" s="1"/>
  <c r="E415" i="14" s="1" a="1"/>
  <c r="E415" i="14" s="1"/>
  <c r="I414" i="14" a="1"/>
  <c r="I414" i="14" s="1"/>
  <c r="H415" i="14" l="1" a="1"/>
  <c r="H415" i="14" s="1"/>
  <c r="F415" i="14" a="1"/>
  <c r="F415" i="14" s="1"/>
  <c r="G415" i="14" a="1"/>
  <c r="G415" i="14" s="1"/>
  <c r="I415" i="14" l="1" a="1"/>
  <c r="I415" i="14" s="1"/>
  <c r="D415" i="14" a="1"/>
  <c r="D415" i="14" s="1"/>
  <c r="C416" i="14" s="1" a="1"/>
  <c r="C416" i="14" s="1"/>
  <c r="E416" i="14" s="1" a="1"/>
  <c r="E416" i="14" s="1"/>
  <c r="F416" i="14" l="1" a="1"/>
  <c r="F416" i="14" s="1"/>
  <c r="G416" i="14" a="1"/>
  <c r="G416" i="14" s="1"/>
  <c r="H416" i="14" a="1"/>
  <c r="H416" i="14" s="1"/>
  <c r="D416" i="14" l="1" a="1"/>
  <c r="D416" i="14" s="1"/>
  <c r="C417" i="14" s="1" a="1"/>
  <c r="C417" i="14" s="1"/>
  <c r="E417" i="14" s="1" a="1"/>
  <c r="E417" i="14" s="1"/>
  <c r="I416" i="14" a="1"/>
  <c r="I416" i="14" s="1"/>
  <c r="H417" i="14" l="1" a="1"/>
  <c r="H417" i="14" s="1"/>
  <c r="F417" i="14" a="1"/>
  <c r="F417" i="14" s="1"/>
  <c r="G417" i="14" a="1"/>
  <c r="G417" i="14" s="1"/>
  <c r="D417" i="14" l="1" a="1"/>
  <c r="D417" i="14" s="1"/>
  <c r="C418" i="14" s="1" a="1"/>
  <c r="C418" i="14" s="1"/>
  <c r="E418" i="14" s="1" a="1"/>
  <c r="E418" i="14" s="1"/>
  <c r="I417" i="14" a="1"/>
  <c r="I417" i="14" s="1"/>
  <c r="F418" i="14" l="1" a="1"/>
  <c r="F418" i="14" s="1"/>
  <c r="G418" i="14" a="1"/>
  <c r="G418" i="14" s="1"/>
  <c r="H418" i="14" a="1"/>
  <c r="H418" i="14" s="1"/>
  <c r="I418" i="14" l="1" a="1"/>
  <c r="I418" i="14" s="1"/>
  <c r="D418" i="14" a="1"/>
  <c r="D418" i="14" s="1"/>
  <c r="C419" i="14" s="1" a="1"/>
  <c r="C419" i="14" s="1"/>
  <c r="E419" i="14" s="1" a="1"/>
  <c r="E419" i="14" s="1"/>
  <c r="G419" i="14" l="1" a="1"/>
  <c r="G419" i="14" s="1"/>
  <c r="H419" i="14" a="1"/>
  <c r="H419" i="14" s="1"/>
  <c r="F419" i="14" a="1"/>
  <c r="F419" i="14" s="1"/>
  <c r="D419" i="14" l="1" a="1"/>
  <c r="D419" i="14" s="1"/>
  <c r="C420" i="14" s="1" a="1"/>
  <c r="C420" i="14" s="1"/>
  <c r="E420" i="14" s="1" a="1"/>
  <c r="E420" i="14" s="1"/>
  <c r="I419" i="14" a="1"/>
  <c r="I419" i="14" s="1"/>
  <c r="H420" i="14" l="1" a="1"/>
  <c r="H420" i="14" s="1"/>
  <c r="G420" i="14" a="1"/>
  <c r="G420" i="14" s="1"/>
  <c r="F420" i="14" a="1"/>
  <c r="F420" i="14" s="1"/>
  <c r="I420" i="14" l="1" a="1"/>
  <c r="I420" i="14" s="1"/>
  <c r="D420" i="14" a="1"/>
  <c r="D420" i="14" s="1"/>
  <c r="C421" i="14" s="1" a="1"/>
  <c r="C421" i="14" s="1"/>
  <c r="E421" i="14" s="1" a="1"/>
  <c r="E421" i="14" s="1"/>
  <c r="F421" i="14" l="1" a="1"/>
  <c r="F421" i="14" s="1"/>
  <c r="G421" i="14" a="1"/>
  <c r="G421" i="14" s="1"/>
  <c r="H421" i="14" a="1"/>
  <c r="H421" i="14" s="1"/>
  <c r="I421" i="14" l="1" a="1"/>
  <c r="I421" i="14" s="1"/>
  <c r="D421" i="14" a="1"/>
  <c r="D421" i="14" s="1"/>
  <c r="C422" i="14" s="1" a="1"/>
  <c r="C422" i="14" s="1"/>
  <c r="E422" i="14" s="1" a="1"/>
  <c r="E422" i="14" s="1"/>
  <c r="H422" i="14" l="1" a="1"/>
  <c r="H422" i="14" s="1"/>
  <c r="F422" i="14" a="1"/>
  <c r="F422" i="14" s="1"/>
  <c r="G422" i="14" a="1"/>
  <c r="G422" i="14" s="1"/>
  <c r="D422" i="14" l="1" a="1"/>
  <c r="D422" i="14" s="1"/>
  <c r="C423" i="14" s="1" a="1"/>
  <c r="C423" i="14" s="1"/>
  <c r="E423" i="14" s="1" a="1"/>
  <c r="E423" i="14" s="1"/>
  <c r="I422" i="14" a="1"/>
  <c r="I422" i="14" s="1"/>
  <c r="F423" i="14" l="1" a="1"/>
  <c r="F423" i="14" s="1"/>
  <c r="G423" i="14" a="1"/>
  <c r="G423" i="14" s="1"/>
  <c r="H423" i="14" a="1"/>
  <c r="H423" i="14" s="1"/>
  <c r="I423" i="14" l="1" a="1"/>
  <c r="I423" i="14" s="1"/>
  <c r="D423" i="14" a="1"/>
  <c r="D423" i="14" s="1"/>
  <c r="C424" i="14" s="1" a="1"/>
  <c r="C424" i="14" s="1"/>
  <c r="E424" i="14" s="1" a="1"/>
  <c r="E424" i="14" s="1"/>
  <c r="G424" i="14" l="1" a="1"/>
  <c r="G424" i="14" s="1"/>
  <c r="H424" i="14" a="1"/>
  <c r="H424" i="14" s="1"/>
  <c r="F424" i="14" a="1"/>
  <c r="F424" i="14" s="1"/>
  <c r="D424" i="14" l="1" a="1"/>
  <c r="D424" i="14" s="1"/>
  <c r="C425" i="14" s="1" a="1"/>
  <c r="C425" i="14" s="1"/>
  <c r="E425" i="14" s="1" a="1"/>
  <c r="E425" i="14" s="1"/>
  <c r="I424" i="14" a="1"/>
  <c r="I424" i="14" s="1"/>
  <c r="H425" i="14" l="1" a="1"/>
  <c r="H425" i="14" s="1"/>
  <c r="G425" i="14" a="1"/>
  <c r="G425" i="14" s="1"/>
  <c r="F425" i="14" a="1"/>
  <c r="F425" i="14" s="1"/>
  <c r="I425" i="14" l="1" a="1"/>
  <c r="I425" i="14" s="1"/>
  <c r="D425" i="14" a="1"/>
  <c r="D425" i="14" s="1"/>
  <c r="C426" i="14" s="1" a="1"/>
  <c r="C426" i="14" s="1"/>
  <c r="E426" i="14" s="1" a="1"/>
  <c r="E426" i="14" s="1"/>
  <c r="H426" i="14" l="1" a="1"/>
  <c r="H426" i="14" s="1"/>
  <c r="F426" i="14" a="1"/>
  <c r="F426" i="14" s="1"/>
  <c r="G426" i="14" a="1"/>
  <c r="G426" i="14" s="1"/>
  <c r="I426" i="14" l="1" a="1"/>
  <c r="I426" i="14" s="1"/>
  <c r="D426" i="14" a="1"/>
  <c r="D426" i="14" s="1"/>
  <c r="C427" i="14" s="1" a="1"/>
  <c r="C427" i="14" s="1"/>
  <c r="E427" i="14" s="1" a="1"/>
  <c r="E427" i="14" s="1"/>
  <c r="H427" i="14" l="1" a="1"/>
  <c r="H427" i="14" s="1"/>
  <c r="F427" i="14" a="1"/>
  <c r="F427" i="14" s="1"/>
  <c r="G427" i="14" a="1"/>
  <c r="G427" i="14" s="1"/>
  <c r="D427" i="14" l="1" a="1"/>
  <c r="D427" i="14" s="1"/>
  <c r="C428" i="14" s="1" a="1"/>
  <c r="C428" i="14" s="1"/>
  <c r="E428" i="14" s="1" a="1"/>
  <c r="E428" i="14" s="1"/>
  <c r="I427" i="14" a="1"/>
  <c r="I427" i="14" s="1"/>
  <c r="F428" i="14" l="1" a="1"/>
  <c r="F428" i="14" s="1"/>
  <c r="G428" i="14" a="1"/>
  <c r="G428" i="14" s="1"/>
  <c r="H428" i="14" a="1"/>
  <c r="H428" i="14" s="1"/>
  <c r="I428" i="14" l="1" a="1"/>
  <c r="I428" i="14" s="1"/>
  <c r="D428" i="14" a="1"/>
  <c r="D428" i="14" s="1"/>
  <c r="C429" i="14" s="1" a="1"/>
  <c r="C429" i="14" s="1"/>
  <c r="E429" i="14" s="1" a="1"/>
  <c r="E429" i="14" s="1"/>
  <c r="G429" i="14" l="1" a="1"/>
  <c r="G429" i="14" s="1"/>
  <c r="H429" i="14" a="1"/>
  <c r="H429" i="14" s="1"/>
  <c r="F429" i="14" a="1"/>
  <c r="F429" i="14" s="1"/>
  <c r="D429" i="14" l="1" a="1"/>
  <c r="D429" i="14" s="1"/>
  <c r="C430" i="14" s="1" a="1"/>
  <c r="C430" i="14" s="1"/>
  <c r="E430" i="14" s="1" a="1"/>
  <c r="E430" i="14" s="1"/>
  <c r="I429" i="14" a="1"/>
  <c r="I429" i="14" s="1"/>
  <c r="H430" i="14" l="1" a="1"/>
  <c r="H430" i="14" s="1"/>
  <c r="F430" i="14" a="1"/>
  <c r="F430" i="14" s="1"/>
  <c r="G430" i="14" a="1"/>
  <c r="G430" i="14" s="1"/>
  <c r="I430" i="14" l="1" a="1"/>
  <c r="I430" i="14" s="1"/>
  <c r="D430" i="14" a="1"/>
  <c r="D430" i="14" s="1"/>
  <c r="C431" i="14" s="1" a="1"/>
  <c r="C431" i="14" s="1"/>
  <c r="E431" i="14" s="1" a="1"/>
  <c r="E431" i="14" s="1"/>
  <c r="H431" i="14" l="1" a="1"/>
  <c r="H431" i="14" s="1"/>
  <c r="F431" i="14" a="1"/>
  <c r="F431" i="14" s="1"/>
  <c r="G431" i="14" a="1"/>
  <c r="G431" i="14" s="1"/>
  <c r="I431" i="14" l="1" a="1"/>
  <c r="I431" i="14" s="1"/>
  <c r="D431" i="14" a="1"/>
  <c r="D431" i="14" s="1"/>
  <c r="C432" i="14" s="1" a="1"/>
  <c r="C432" i="14" s="1"/>
  <c r="E432" i="14" s="1" a="1"/>
  <c r="E432" i="14" s="1"/>
  <c r="H432" i="14" l="1" a="1"/>
  <c r="H432" i="14" s="1"/>
  <c r="F432" i="14" a="1"/>
  <c r="F432" i="14" s="1"/>
  <c r="G432" i="14" a="1"/>
  <c r="G432" i="14" s="1"/>
  <c r="I432" i="14" l="1" a="1"/>
  <c r="I432" i="14" s="1"/>
  <c r="D432" i="14" a="1"/>
  <c r="D432" i="14" s="1"/>
  <c r="C433" i="14" s="1" a="1"/>
  <c r="C433" i="14" s="1"/>
  <c r="E433" i="14" s="1" a="1"/>
  <c r="E433" i="14" s="1"/>
  <c r="F433" i="14" l="1" a="1"/>
  <c r="F433" i="14" s="1"/>
  <c r="G433" i="14" a="1"/>
  <c r="G433" i="14" s="1"/>
  <c r="H433" i="14" a="1"/>
  <c r="H433" i="14" s="1"/>
  <c r="I433" i="14" l="1" a="1"/>
  <c r="I433" i="14" s="1"/>
  <c r="D433" i="14" a="1"/>
  <c r="D433" i="14" s="1"/>
  <c r="C434" i="14" s="1" a="1"/>
  <c r="C434" i="14" s="1"/>
  <c r="E434" i="14" s="1" a="1"/>
  <c r="E434" i="14" s="1"/>
  <c r="G434" i="14" l="1" a="1"/>
  <c r="G434" i="14" s="1"/>
  <c r="H434" i="14" a="1"/>
  <c r="H434" i="14" s="1"/>
  <c r="F434" i="14" a="1"/>
  <c r="F434" i="14" s="1"/>
  <c r="D434" i="14" l="1" a="1"/>
  <c r="D434" i="14" s="1"/>
  <c r="C435" i="14" s="1" a="1"/>
  <c r="C435" i="14" s="1"/>
  <c r="E435" i="14" s="1" a="1"/>
  <c r="E435" i="14" s="1"/>
  <c r="I434" i="14" a="1"/>
  <c r="I434" i="14" s="1"/>
  <c r="H435" i="14" l="1" a="1"/>
  <c r="H435" i="14" s="1"/>
  <c r="F435" i="14" a="1"/>
  <c r="F435" i="14" s="1"/>
  <c r="G435" i="14" a="1"/>
  <c r="G435" i="14" s="1"/>
  <c r="I435" i="14" l="1" a="1"/>
  <c r="I435" i="14" s="1"/>
  <c r="D435" i="14" a="1"/>
  <c r="D435" i="14" s="1"/>
  <c r="C436" i="14" s="1" a="1"/>
  <c r="C436" i="14" s="1"/>
  <c r="E436" i="14" s="1" a="1"/>
  <c r="E436" i="14" s="1"/>
  <c r="F436" i="14" l="1" a="1"/>
  <c r="F436" i="14" s="1"/>
  <c r="G436" i="14" a="1"/>
  <c r="G436" i="14" s="1"/>
  <c r="H436" i="14" a="1"/>
  <c r="H436" i="14" s="1"/>
  <c r="I436" i="14" l="1" a="1"/>
  <c r="I436" i="14" s="1"/>
  <c r="D436" i="14" a="1"/>
  <c r="D436" i="14" s="1"/>
  <c r="C437" i="14" s="1" a="1"/>
  <c r="C437" i="14" s="1"/>
  <c r="E437" i="14" s="1" a="1"/>
  <c r="E437" i="14" s="1"/>
  <c r="H437" i="14" l="1" a="1"/>
  <c r="H437" i="14" s="1"/>
  <c r="F437" i="14" a="1"/>
  <c r="F437" i="14" s="1"/>
  <c r="G437" i="14" a="1"/>
  <c r="G437" i="14" s="1"/>
  <c r="I437" i="14" l="1" a="1"/>
  <c r="I437" i="14" s="1"/>
  <c r="D437" i="14" a="1"/>
  <c r="D437" i="14" s="1"/>
  <c r="C438" i="14" s="1" a="1"/>
  <c r="C438" i="14" s="1"/>
  <c r="E438" i="14" s="1" a="1"/>
  <c r="E438" i="14" s="1"/>
  <c r="F438" i="14" l="1" a="1"/>
  <c r="F438" i="14" s="1"/>
  <c r="G438" i="14" a="1"/>
  <c r="G438" i="14" s="1"/>
  <c r="H438" i="14" a="1"/>
  <c r="H438" i="14" s="1"/>
  <c r="I438" i="14" l="1" a="1"/>
  <c r="I438" i="14" s="1"/>
  <c r="D438" i="14" a="1"/>
  <c r="D438" i="14" s="1"/>
  <c r="C439" i="14" s="1" a="1"/>
  <c r="C439" i="14" s="1"/>
  <c r="E439" i="14" s="1" a="1"/>
  <c r="E439" i="14" s="1"/>
  <c r="G439" i="14" l="1" a="1"/>
  <c r="G439" i="14" s="1"/>
  <c r="H439" i="14" a="1"/>
  <c r="H439" i="14" s="1"/>
  <c r="F439" i="14" a="1"/>
  <c r="F439" i="14" s="1"/>
  <c r="D439" i="14" l="1" a="1"/>
  <c r="D439" i="14" s="1"/>
  <c r="C440" i="14" s="1" a="1"/>
  <c r="C440" i="14" s="1"/>
  <c r="E440" i="14" s="1" a="1"/>
  <c r="E440" i="14" s="1"/>
  <c r="I439" i="14" a="1"/>
  <c r="I439" i="14" s="1"/>
  <c r="H440" i="14" l="1" a="1"/>
  <c r="H440" i="14" s="1"/>
  <c r="F440" i="14" a="1"/>
  <c r="F440" i="14" s="1"/>
  <c r="G440" i="14" a="1"/>
  <c r="G440" i="14" s="1"/>
  <c r="D440" i="14" l="1" a="1"/>
  <c r="D440" i="14" s="1"/>
  <c r="C441" i="14" s="1" a="1"/>
  <c r="C441" i="14" s="1"/>
  <c r="E441" i="14" s="1" a="1"/>
  <c r="E441" i="14" s="1"/>
  <c r="I440" i="14" a="1"/>
  <c r="I440" i="14" s="1"/>
  <c r="F441" i="14" l="1" a="1"/>
  <c r="F441" i="14" s="1"/>
  <c r="G441" i="14" a="1"/>
  <c r="G441" i="14" s="1"/>
  <c r="H441" i="14" a="1"/>
  <c r="H441" i="14" s="1"/>
  <c r="D441" i="14" a="1"/>
  <c r="D441" i="14" s="1"/>
  <c r="I441" i="14" l="1" a="1"/>
  <c r="I441" i="14" s="1"/>
  <c r="C442" i="14" a="1"/>
  <c r="C442" i="14" s="1"/>
  <c r="E442" i="14" s="1" a="1"/>
  <c r="E442" i="14" s="1"/>
  <c r="H442" i="14" l="1" a="1"/>
  <c r="H442" i="14" s="1"/>
  <c r="F442" i="14" a="1"/>
  <c r="F442" i="14" s="1"/>
  <c r="G442" i="14" a="1"/>
  <c r="G442" i="14" s="1"/>
  <c r="I442" i="14" l="1" a="1"/>
  <c r="I442" i="14" s="1"/>
  <c r="D442" i="14" a="1"/>
  <c r="D442" i="14" s="1"/>
  <c r="C443" i="14" s="1" a="1"/>
  <c r="C443" i="14" s="1"/>
  <c r="E443" i="14" s="1" a="1"/>
  <c r="E443" i="14" s="1"/>
  <c r="F443" i="14" l="1" a="1"/>
  <c r="F443" i="14" s="1"/>
  <c r="G443" i="14" a="1"/>
  <c r="G443" i="14" s="1"/>
  <c r="H443" i="14" a="1"/>
  <c r="H443" i="14" s="1"/>
  <c r="I443" i="14" l="1" a="1"/>
  <c r="I443" i="14" s="1"/>
  <c r="D443" i="14" a="1"/>
  <c r="D443" i="14" s="1"/>
  <c r="C444" i="14" s="1" a="1"/>
  <c r="C444" i="14" s="1"/>
  <c r="E444" i="14" s="1" a="1"/>
  <c r="E444" i="14" s="1"/>
  <c r="G444" i="14" l="1" a="1"/>
  <c r="G444" i="14" s="1"/>
  <c r="H444" i="14" a="1"/>
  <c r="H444" i="14" s="1"/>
  <c r="F444" i="14" a="1"/>
  <c r="F444" i="14" s="1"/>
  <c r="D444" i="14" l="1" a="1"/>
  <c r="D444" i="14" s="1"/>
  <c r="C445" i="14" s="1" a="1"/>
  <c r="C445" i="14" s="1"/>
  <c r="E445" i="14" s="1" a="1"/>
  <c r="E445" i="14" s="1"/>
  <c r="I444" i="14" a="1"/>
  <c r="I444" i="14" s="1"/>
  <c r="H445" i="14" l="1" a="1"/>
  <c r="H445" i="14" s="1"/>
  <c r="G445" i="14" a="1"/>
  <c r="G445" i="14" s="1"/>
  <c r="F445" i="14" a="1"/>
  <c r="F445" i="14" s="1"/>
  <c r="I445" i="14" l="1" a="1"/>
  <c r="I445" i="14" s="1"/>
  <c r="D445" i="14" a="1"/>
  <c r="D445" i="14" s="1"/>
  <c r="C446" i="14" s="1" a="1"/>
  <c r="C446" i="14" s="1"/>
  <c r="E446" i="14" s="1" a="1"/>
  <c r="E446" i="14" s="1"/>
  <c r="F446" i="14" l="1" a="1"/>
  <c r="F446" i="14" s="1"/>
  <c r="G446" i="14" a="1"/>
  <c r="G446" i="14" s="1"/>
  <c r="H446" i="14" a="1"/>
  <c r="H446" i="14" s="1"/>
  <c r="I446" i="14" l="1" a="1"/>
  <c r="I446" i="14" s="1"/>
  <c r="D446" i="14" a="1"/>
  <c r="D446" i="14" s="1"/>
  <c r="C447" i="14" s="1" a="1"/>
  <c r="C447" i="14" s="1"/>
  <c r="E447" i="14" s="1" a="1"/>
  <c r="E447" i="14" s="1"/>
  <c r="H447" i="14" l="1" a="1"/>
  <c r="H447" i="14" s="1"/>
  <c r="F447" i="14" a="1"/>
  <c r="F447" i="14" s="1"/>
  <c r="G447" i="14" a="1"/>
  <c r="G447" i="14" s="1"/>
  <c r="I447" i="14" l="1" a="1"/>
  <c r="I447" i="14" s="1"/>
  <c r="D447" i="14" a="1"/>
  <c r="D447" i="14" s="1"/>
  <c r="C448" i="14" s="1" a="1"/>
  <c r="C448" i="14" s="1"/>
  <c r="E448" i="14" s="1" a="1"/>
  <c r="E448" i="14" s="1"/>
  <c r="F448" i="14" l="1" a="1"/>
  <c r="F448" i="14" s="1"/>
  <c r="G448" i="14" a="1"/>
  <c r="G448" i="14" s="1"/>
  <c r="H448" i="14" a="1"/>
  <c r="H448" i="14" s="1"/>
  <c r="I448" i="14" l="1" a="1"/>
  <c r="I448" i="14" s="1"/>
  <c r="D448" i="14" a="1"/>
  <c r="D448" i="14" s="1"/>
  <c r="C449" i="14" s="1" a="1"/>
  <c r="C449" i="14" s="1"/>
  <c r="E449" i="14" s="1" a="1"/>
  <c r="E449" i="14" s="1"/>
  <c r="G449" i="14" l="1" a="1"/>
  <c r="G449" i="14" s="1"/>
  <c r="H449" i="14" a="1"/>
  <c r="H449" i="14" s="1"/>
  <c r="F449" i="14" a="1"/>
  <c r="F449" i="14" s="1"/>
  <c r="D449" i="14" l="1" a="1"/>
  <c r="D449" i="14" s="1"/>
  <c r="C450" i="14" s="1" a="1"/>
  <c r="C450" i="14" s="1"/>
  <c r="E450" i="14" s="1" a="1"/>
  <c r="E450" i="14" s="1"/>
  <c r="I449" i="14" a="1"/>
  <c r="I449" i="14" s="1"/>
  <c r="H450" i="14" l="1" a="1"/>
  <c r="H450" i="14" s="1"/>
  <c r="G450" i="14" a="1"/>
  <c r="G450" i="14" s="1"/>
  <c r="F450" i="14" a="1"/>
  <c r="F450" i="14" s="1"/>
  <c r="I450" i="14" l="1" a="1"/>
  <c r="I450" i="14" s="1"/>
  <c r="D450" i="14" a="1"/>
  <c r="D450" i="14" s="1"/>
  <c r="C451" i="14" s="1" a="1"/>
  <c r="C451" i="14" s="1"/>
  <c r="E451" i="14" s="1" a="1"/>
  <c r="E451" i="14" s="1"/>
  <c r="H451" i="14" l="1" a="1"/>
  <c r="H451" i="14" s="1"/>
  <c r="F451" i="14" a="1"/>
  <c r="F451" i="14" s="1"/>
  <c r="G451" i="14" a="1"/>
  <c r="G451" i="14" s="1"/>
  <c r="I451" i="14" l="1" a="1"/>
  <c r="I451" i="14" s="1"/>
  <c r="D451" i="14" a="1"/>
  <c r="D451" i="14" s="1"/>
  <c r="C452" i="14" s="1" a="1"/>
  <c r="C452" i="14" s="1"/>
  <c r="E452" i="14" s="1" a="1"/>
  <c r="E452" i="14" s="1"/>
  <c r="H452" i="14" l="1" a="1"/>
  <c r="H452" i="14" s="1"/>
  <c r="F452" i="14" a="1"/>
  <c r="F452" i="14" s="1"/>
  <c r="G452" i="14" a="1"/>
  <c r="G452" i="14" s="1"/>
  <c r="I452" i="14" l="1" a="1"/>
  <c r="I452" i="14" s="1"/>
  <c r="D452" i="14" a="1"/>
  <c r="D452" i="14" s="1"/>
  <c r="C453" i="14" s="1" a="1"/>
  <c r="C453" i="14" s="1"/>
  <c r="E453" i="14" s="1" a="1"/>
  <c r="E453" i="14" s="1"/>
  <c r="G453" i="14" l="1" a="1"/>
  <c r="G453" i="14" s="1"/>
  <c r="H453" i="14" a="1"/>
  <c r="H453" i="14" s="1"/>
  <c r="F453" i="14" a="1"/>
  <c r="F453" i="14" s="1"/>
  <c r="I453" i="14" l="1" a="1"/>
  <c r="I453" i="14" s="1"/>
  <c r="D453" i="14" a="1"/>
  <c r="D453" i="14" s="1"/>
  <c r="C454" i="14" s="1" a="1"/>
  <c r="C454" i="14" s="1"/>
  <c r="E454" i="14" s="1" a="1"/>
  <c r="E454" i="14" s="1"/>
  <c r="H454" i="14" l="1" a="1"/>
  <c r="H454" i="14" s="1"/>
  <c r="F454" i="14" a="1"/>
  <c r="F454" i="14" s="1"/>
  <c r="G454" i="14" a="1"/>
  <c r="G454" i="14" s="1"/>
  <c r="D454" i="14" l="1" a="1"/>
  <c r="D454" i="14" s="1"/>
  <c r="C455" i="14" s="1" a="1"/>
  <c r="C455" i="14" s="1"/>
  <c r="E455" i="14" s="1" a="1"/>
  <c r="E455" i="14" s="1"/>
  <c r="I454" i="14" a="1"/>
  <c r="I454" i="14" s="1"/>
  <c r="H455" i="14" l="1" a="1"/>
  <c r="H455" i="14" s="1"/>
  <c r="G455" i="14" a="1"/>
  <c r="G455" i="14" s="1"/>
  <c r="F455" i="14" a="1"/>
  <c r="F455" i="14" s="1"/>
  <c r="I455" i="14" l="1" a="1"/>
  <c r="I455" i="14" s="1"/>
  <c r="D455" i="14" a="1"/>
  <c r="D455" i="14" s="1"/>
  <c r="C456" i="14" s="1" a="1"/>
  <c r="C456" i="14" s="1"/>
  <c r="E456" i="14" s="1" a="1"/>
  <c r="E456" i="14" s="1"/>
  <c r="F456" i="14" l="1" a="1"/>
  <c r="F456" i="14" s="1"/>
  <c r="G456" i="14" a="1"/>
  <c r="G456" i="14" s="1"/>
  <c r="H456" i="14" a="1"/>
  <c r="H456" i="14" s="1"/>
  <c r="I456" i="14" l="1" a="1"/>
  <c r="I456" i="14" s="1"/>
  <c r="D456" i="14" a="1"/>
  <c r="D456" i="14" s="1"/>
  <c r="C457" i="14" s="1" a="1"/>
  <c r="C457" i="14" s="1"/>
  <c r="E457" i="14" s="1" a="1"/>
  <c r="E457" i="14" s="1"/>
  <c r="H457" i="14" l="1" a="1"/>
  <c r="H457" i="14" s="1"/>
  <c r="F457" i="14" a="1"/>
  <c r="F457" i="14" s="1"/>
  <c r="G457" i="14" a="1"/>
  <c r="G457" i="14" s="1"/>
  <c r="I457" i="14" l="1" a="1"/>
  <c r="I457" i="14" s="1"/>
  <c r="D457" i="14" a="1"/>
  <c r="D457" i="14" s="1"/>
  <c r="C458" i="14" s="1" a="1"/>
  <c r="C458" i="14" s="1"/>
  <c r="E458" i="14" s="1" a="1"/>
  <c r="E458" i="14" s="1"/>
  <c r="G458" i="14" l="1" a="1"/>
  <c r="G458" i="14" s="1"/>
  <c r="F458" i="14" a="1"/>
  <c r="F458" i="14" s="1"/>
  <c r="H458" i="14" a="1"/>
  <c r="H458" i="14" s="1"/>
  <c r="I458" i="14" l="1" a="1"/>
  <c r="I458" i="14" s="1"/>
  <c r="D458" i="14" a="1"/>
  <c r="D458" i="14" s="1"/>
  <c r="C459" i="14" s="1" a="1"/>
  <c r="C459" i="14" s="1"/>
  <c r="E459" i="14" s="1" a="1"/>
  <c r="E459" i="14" s="1"/>
  <c r="H459" i="14" l="1" a="1"/>
  <c r="H459" i="14" s="1"/>
  <c r="F459" i="14" a="1"/>
  <c r="F459" i="14" s="1"/>
  <c r="G459" i="14" a="1"/>
  <c r="G459" i="14" s="1"/>
  <c r="D459" i="14" l="1" a="1"/>
  <c r="D459" i="14" s="1"/>
  <c r="C460" i="14" s="1" a="1"/>
  <c r="C460" i="14" s="1"/>
  <c r="E460" i="14" s="1" a="1"/>
  <c r="E460" i="14" s="1"/>
  <c r="I459" i="14" a="1"/>
  <c r="I459" i="14" s="1"/>
  <c r="H460" i="14" l="1" a="1"/>
  <c r="H460" i="14" s="1"/>
  <c r="F460" i="14" a="1"/>
  <c r="F460" i="14" s="1"/>
  <c r="G460" i="14" a="1"/>
  <c r="G460" i="14" s="1"/>
  <c r="D460" i="14" l="1" a="1"/>
  <c r="D460" i="14" s="1"/>
  <c r="C461" i="14" s="1" a="1"/>
  <c r="C461" i="14" s="1"/>
  <c r="I460" i="14" a="1"/>
  <c r="I460" i="14" s="1"/>
  <c r="E461" i="14" l="1" a="1"/>
  <c r="E461" i="14" s="1"/>
  <c r="F461" i="14" s="1" a="1"/>
  <c r="F461" i="14" s="1"/>
  <c r="G461" i="14" a="1"/>
  <c r="G461" i="14" s="1"/>
  <c r="H461" i="14" a="1"/>
  <c r="H461" i="14" s="1"/>
  <c r="D461" i="14" l="1" a="1"/>
  <c r="D461" i="14" s="1"/>
  <c r="C462" i="14" s="1" a="1"/>
  <c r="C462" i="14" s="1"/>
  <c r="E462" i="14" s="1" a="1"/>
  <c r="E462" i="14" s="1"/>
  <c r="F462" i="14" s="1" a="1"/>
  <c r="F462" i="14" s="1"/>
  <c r="I461" i="14" a="1"/>
  <c r="I461" i="14" s="1"/>
  <c r="H462" i="14" l="1" a="1"/>
  <c r="H462" i="14" s="1"/>
  <c r="G462" i="14" a="1"/>
  <c r="G462" i="14" s="1"/>
  <c r="D462" i="14" a="1"/>
  <c r="D462" i="14" s="1"/>
  <c r="C463" i="14" s="1" a="1"/>
  <c r="C463" i="14" s="1"/>
  <c r="E463" i="14" s="1" a="1"/>
  <c r="E463" i="14" s="1"/>
  <c r="I462" i="14" l="1" a="1"/>
  <c r="I462" i="14" s="1"/>
  <c r="G463" i="14" a="1"/>
  <c r="G463" i="14" s="1"/>
  <c r="F463" i="14" a="1"/>
  <c r="F463" i="14" s="1"/>
  <c r="H463" i="14" a="1"/>
  <c r="H463" i="14" s="1"/>
  <c r="D463" i="14" l="1" a="1"/>
  <c r="D463" i="14" s="1"/>
  <c r="C464" i="14" s="1" a="1"/>
  <c r="C464" i="14" s="1"/>
  <c r="E464" i="14" s="1" a="1"/>
  <c r="E464" i="14" s="1"/>
  <c r="I463" i="14" a="1"/>
  <c r="I463" i="14" s="1"/>
  <c r="G464" i="14" l="1" a="1"/>
  <c r="G464" i="14" s="1"/>
  <c r="F464" i="14" a="1"/>
  <c r="F464" i="14" s="1"/>
  <c r="H464" i="14" a="1"/>
  <c r="H464" i="14" s="1"/>
  <c r="I464" i="14" l="1" a="1"/>
  <c r="I464" i="14" s="1"/>
  <c r="D464" i="14" a="1"/>
  <c r="D464" i="14" s="1"/>
  <c r="C465" i="14" s="1" a="1"/>
  <c r="C465" i="14" s="1"/>
  <c r="E465" i="14" l="1" a="1"/>
  <c r="E465" i="14" s="1"/>
  <c r="F465" i="14" s="1" a="1"/>
  <c r="F465" i="14" s="1"/>
  <c r="G465" i="14" a="1"/>
  <c r="G465" i="14" s="1"/>
  <c r="H465" i="14" a="1"/>
  <c r="H465" i="14" s="1"/>
  <c r="D465" i="14" l="1" a="1"/>
  <c r="D465" i="14" s="1"/>
  <c r="C466" i="14" s="1" a="1"/>
  <c r="C466" i="14" s="1"/>
  <c r="E466" i="14" s="1" a="1"/>
  <c r="E466" i="14" s="1"/>
  <c r="F466" i="14" s="1" a="1"/>
  <c r="F466" i="14" s="1"/>
  <c r="I465" i="14" a="1"/>
  <c r="I465" i="14" s="1"/>
  <c r="H466" i="14" l="1" a="1"/>
  <c r="H466" i="14" s="1"/>
  <c r="G466" i="14" a="1"/>
  <c r="G466" i="14" s="1"/>
  <c r="D466" i="14" a="1"/>
  <c r="D466" i="14" s="1"/>
  <c r="C467" i="14" s="1" a="1"/>
  <c r="C467" i="14" s="1"/>
  <c r="E467" i="14" s="1" a="1"/>
  <c r="E467" i="14" s="1"/>
  <c r="I466" i="14" l="1" a="1"/>
  <c r="I466" i="14" s="1"/>
  <c r="F467" i="14" a="1"/>
  <c r="F467" i="14" s="1"/>
  <c r="G467" i="14" a="1"/>
  <c r="G467" i="14" s="1"/>
  <c r="H467" i="14" a="1"/>
  <c r="H467" i="14" s="1"/>
  <c r="D467" i="14" l="1" a="1"/>
  <c r="D467" i="14" s="1"/>
  <c r="C468" i="14" s="1" a="1"/>
  <c r="C468" i="14" s="1"/>
  <c r="E468" i="14" s="1" a="1"/>
  <c r="E468" i="14" s="1"/>
  <c r="I467" i="14" a="1"/>
  <c r="I467" i="14" s="1"/>
  <c r="G468" i="14" l="1" a="1"/>
  <c r="G468" i="14" s="1"/>
  <c r="F468" i="14" a="1"/>
  <c r="F468" i="14" s="1"/>
  <c r="H468" i="14" a="1"/>
  <c r="H468" i="14" s="1"/>
  <c r="I468" i="14" l="1" a="1"/>
  <c r="I468" i="14" s="1"/>
  <c r="D468" i="14" a="1"/>
  <c r="D468" i="14" s="1"/>
  <c r="C469" i="14" s="1" a="1"/>
  <c r="C469" i="14" s="1"/>
  <c r="E469" i="14" s="1" a="1"/>
  <c r="E469" i="14" s="1"/>
  <c r="F469" i="14" l="1" a="1"/>
  <c r="F469" i="14" s="1"/>
  <c r="H469" i="14" a="1"/>
  <c r="H469" i="14" s="1"/>
  <c r="G469" i="14" a="1"/>
  <c r="G469" i="14" s="1"/>
  <c r="D469" i="14" a="1"/>
  <c r="D469" i="14" s="1"/>
  <c r="C470" i="14" s="1" a="1"/>
  <c r="C470" i="14" s="1"/>
  <c r="E470" i="14" s="1" a="1"/>
  <c r="E470" i="14" s="1"/>
  <c r="I469" i="14" l="1" a="1"/>
  <c r="I469" i="14" s="1"/>
  <c r="F470" i="14" a="1"/>
  <c r="F470" i="14" s="1"/>
  <c r="G470" i="14" a="1"/>
  <c r="G470" i="14" s="1"/>
  <c r="H470" i="14" a="1"/>
  <c r="H470" i="14" s="1"/>
  <c r="I470" i="14" l="1" a="1"/>
  <c r="I470" i="14" s="1"/>
  <c r="D470" i="14" a="1"/>
  <c r="D470" i="14" s="1"/>
  <c r="C471" i="14" s="1" a="1"/>
  <c r="C471" i="14" s="1"/>
  <c r="E471" i="14" s="1" a="1"/>
  <c r="E471" i="14" s="1"/>
  <c r="G471" i="14" l="1" a="1"/>
  <c r="G471" i="14" s="1"/>
  <c r="H471" i="14" a="1"/>
  <c r="H471" i="14" s="1"/>
  <c r="F471" i="14" a="1"/>
  <c r="F471" i="14" s="1"/>
  <c r="D471" i="14" l="1" a="1"/>
  <c r="D471" i="14" s="1"/>
  <c r="C472" i="14" s="1" a="1"/>
  <c r="C472" i="14" s="1"/>
  <c r="E472" i="14" s="1" a="1"/>
  <c r="E472" i="14" s="1"/>
  <c r="I471" i="14" a="1"/>
  <c r="I471" i="14" s="1"/>
  <c r="F472" i="14" l="1" a="1"/>
  <c r="F472" i="14" s="1"/>
  <c r="G472" i="14" a="1"/>
  <c r="G472" i="14" s="1"/>
  <c r="H472" i="14" a="1"/>
  <c r="H472" i="14" s="1"/>
  <c r="D472" i="14" l="1" a="1"/>
  <c r="D472" i="14" s="1"/>
  <c r="C473" i="14" s="1" a="1"/>
  <c r="C473" i="14" s="1"/>
  <c r="E473" i="14" s="1" a="1"/>
  <c r="E473" i="14" s="1"/>
  <c r="I472" i="14" a="1"/>
  <c r="I472" i="14" s="1"/>
  <c r="G473" i="14" l="1" a="1"/>
  <c r="G473" i="14" s="1"/>
  <c r="H473" i="14" a="1"/>
  <c r="H473" i="14" s="1"/>
  <c r="F473" i="14" a="1"/>
  <c r="F473" i="14" s="1"/>
  <c r="I473" i="14" l="1" a="1"/>
  <c r="I473" i="14" s="1"/>
  <c r="D473" i="14" a="1"/>
  <c r="D473" i="14" s="1"/>
  <c r="C474" i="14" s="1" a="1"/>
  <c r="C474" i="14" s="1"/>
  <c r="E474" i="14" s="1" a="1"/>
  <c r="E474" i="14" s="1"/>
  <c r="G474" i="14" l="1" a="1"/>
  <c r="G474" i="14" s="1"/>
  <c r="H474" i="14" a="1"/>
  <c r="H474" i="14" s="1"/>
  <c r="F474" i="14" a="1"/>
  <c r="F474" i="14" s="1"/>
  <c r="D474" i="14" l="1" a="1"/>
  <c r="D474" i="14" s="1"/>
  <c r="C475" i="14" s="1" a="1"/>
  <c r="C475" i="14" s="1"/>
  <c r="E475" i="14" s="1" a="1"/>
  <c r="E475" i="14" s="1"/>
  <c r="I474" i="14" a="1"/>
  <c r="I474" i="14" s="1"/>
  <c r="G475" i="14" l="1" a="1"/>
  <c r="G475" i="14" s="1"/>
  <c r="H475" i="14" a="1"/>
  <c r="H475" i="14" s="1"/>
  <c r="F475" i="14" a="1"/>
  <c r="F475" i="14" s="1"/>
  <c r="I475" i="14" l="1" a="1"/>
  <c r="I475" i="14" s="1"/>
  <c r="D475" i="14" a="1"/>
  <c r="D475" i="14" s="1"/>
  <c r="C476" i="14" s="1" a="1"/>
  <c r="C476" i="14" s="1"/>
  <c r="E476" i="14" s="1" a="1"/>
  <c r="E476" i="14" s="1"/>
  <c r="F476" i="14" l="1" a="1"/>
  <c r="F476" i="14" s="1"/>
  <c r="G476" i="14" a="1"/>
  <c r="G476" i="14" s="1"/>
  <c r="H476" i="14" a="1"/>
  <c r="H476" i="14" s="1"/>
  <c r="D476" i="14" l="1" a="1"/>
  <c r="D476" i="14" s="1"/>
  <c r="C477" i="14" s="1" a="1"/>
  <c r="C477" i="14" s="1"/>
  <c r="E477" i="14" s="1" a="1"/>
  <c r="E477" i="14" s="1"/>
  <c r="I476" i="14" a="1"/>
  <c r="I476" i="14" s="1"/>
  <c r="F477" i="14" l="1" a="1"/>
  <c r="F477" i="14" s="1"/>
  <c r="H477" i="14" a="1"/>
  <c r="H477" i="14" s="1"/>
  <c r="G477" i="14" a="1"/>
  <c r="G477" i="14" s="1"/>
  <c r="I477" i="14" l="1" a="1"/>
  <c r="I477" i="14" s="1"/>
  <c r="D477" i="14" a="1"/>
  <c r="D477" i="14" s="1"/>
  <c r="C478" i="14" s="1" a="1"/>
  <c r="C478" i="14" s="1"/>
  <c r="E478" i="14" s="1" a="1"/>
  <c r="E478" i="14" s="1"/>
  <c r="D478" i="14" l="1" a="1"/>
  <c r="D478" i="14" s="1"/>
  <c r="C479" i="14" s="1" a="1"/>
  <c r="C479" i="14" s="1"/>
  <c r="E479" i="14" s="1" a="1"/>
  <c r="E479" i="14" s="1"/>
  <c r="G478" i="14" a="1"/>
  <c r="G478" i="14" s="1"/>
  <c r="H478" i="14" a="1"/>
  <c r="H478" i="14" s="1"/>
  <c r="F479" i="14" l="1" a="1"/>
  <c r="F479" i="14" s="1"/>
  <c r="H479" i="14" a="1"/>
  <c r="H479" i="14" s="1"/>
  <c r="G479" i="14" a="1"/>
  <c r="G479" i="14" s="1"/>
  <c r="F478" i="14" a="1"/>
  <c r="F478" i="14" s="1"/>
  <c r="I478" i="14" s="1" a="1"/>
  <c r="I478" i="14" s="1"/>
  <c r="D479" i="14" a="1"/>
  <c r="D479" i="14" s="1"/>
  <c r="C480" i="14" s="1" a="1"/>
  <c r="C480" i="14" s="1"/>
  <c r="E480" i="14" s="1" a="1"/>
  <c r="E480" i="14" s="1"/>
  <c r="I479" i="14" l="1" a="1"/>
  <c r="I479" i="14" s="1"/>
  <c r="F480" i="14" a="1"/>
  <c r="F480" i="14" s="1"/>
  <c r="G480" i="14" a="1"/>
  <c r="G480" i="14" s="1"/>
  <c r="H480" i="14" a="1"/>
  <c r="H480" i="14" s="1"/>
  <c r="D480" i="14" a="1"/>
  <c r="D480" i="14" s="1"/>
  <c r="C481" i="14" s="1" a="1"/>
  <c r="C481" i="14" s="1"/>
  <c r="E481" i="14" s="1" a="1"/>
  <c r="E481" i="14" s="1"/>
  <c r="F481" i="14" l="1" a="1"/>
  <c r="F481" i="14" s="1"/>
  <c r="I480" i="14" a="1"/>
  <c r="I480" i="14" s="1"/>
  <c r="G481" i="14" a="1"/>
  <c r="G481" i="14" s="1"/>
  <c r="H481" i="14" a="1"/>
  <c r="H481" i="14" s="1"/>
  <c r="D481" i="14" l="1" a="1"/>
  <c r="D481" i="14" s="1"/>
  <c r="C482" i="14" s="1" a="1"/>
  <c r="C482" i="14" s="1"/>
  <c r="I481" i="14" a="1"/>
  <c r="I481" i="14" s="1"/>
  <c r="E482" i="14" l="1" a="1"/>
  <c r="E482" i="14" s="1"/>
  <c r="F482" i="14" s="1" a="1"/>
  <c r="F482" i="14" s="1"/>
  <c r="H482" i="14" a="1"/>
  <c r="H482" i="14" s="1"/>
  <c r="G482" i="14" a="1"/>
  <c r="G482" i="14" s="1"/>
  <c r="D482" i="14" l="1" a="1"/>
  <c r="D482" i="14" s="1"/>
  <c r="C483" i="14" s="1" a="1"/>
  <c r="C483" i="14" s="1"/>
  <c r="E483" i="14" s="1" a="1"/>
  <c r="E483" i="14" s="1"/>
  <c r="F483" i="14" s="1" a="1"/>
  <c r="F483" i="14" s="1"/>
  <c r="I482" i="14" a="1"/>
  <c r="I482" i="14" s="1"/>
  <c r="H483" i="14" l="1" a="1"/>
  <c r="H483" i="14" s="1"/>
  <c r="G483" i="14" a="1"/>
  <c r="G483" i="14" s="1"/>
  <c r="D483" i="14" a="1"/>
  <c r="D483" i="14" s="1"/>
  <c r="C484" i="14" s="1" a="1"/>
  <c r="C484" i="14" s="1"/>
  <c r="E484" i="14" s="1" a="1"/>
  <c r="E484" i="14" s="1"/>
  <c r="I483" i="14" l="1" a="1"/>
  <c r="I483" i="14" s="1"/>
  <c r="H484" i="14" a="1"/>
  <c r="H484" i="14" s="1"/>
  <c r="F484" i="14" a="1"/>
  <c r="F484" i="14" s="1"/>
  <c r="G484" i="14" a="1"/>
  <c r="G484" i="14" s="1"/>
  <c r="D484" i="14" l="1" a="1"/>
  <c r="D484" i="14" s="1"/>
  <c r="C485" i="14" s="1" a="1"/>
  <c r="C485" i="14" s="1"/>
  <c r="E485" i="14" s="1" a="1"/>
  <c r="E485" i="14" s="1"/>
  <c r="I484" i="14" a="1"/>
  <c r="I484" i="14" s="1"/>
  <c r="G485" i="14" l="1" a="1"/>
  <c r="G485" i="14" s="1"/>
  <c r="H485" i="14" a="1"/>
  <c r="H485" i="14" s="1"/>
  <c r="F485" i="14" a="1"/>
  <c r="F485" i="14" s="1"/>
  <c r="I485" i="14" l="1" a="1"/>
  <c r="I485" i="14" s="1"/>
  <c r="D485" i="14" a="1"/>
  <c r="D485" i="14" s="1"/>
  <c r="C486" i="14" s="1" a="1"/>
  <c r="C486" i="14" s="1"/>
  <c r="E486" i="14" s="1" a="1"/>
  <c r="E486" i="14" s="1"/>
  <c r="G486" i="14" l="1" a="1"/>
  <c r="G486" i="14" s="1"/>
  <c r="H486" i="14" a="1"/>
  <c r="H486" i="14" s="1"/>
  <c r="F486" i="14" a="1"/>
  <c r="F486" i="14" s="1"/>
  <c r="D486" i="14" l="1" a="1"/>
  <c r="D486" i="14" s="1"/>
  <c r="C487" i="14" s="1" a="1"/>
  <c r="C487" i="14" s="1"/>
  <c r="E487" i="14" s="1" a="1"/>
  <c r="E487" i="14" s="1"/>
  <c r="I486" i="14" a="1"/>
  <c r="I486" i="14" s="1"/>
  <c r="F487" i="14" l="1" a="1"/>
  <c r="F487" i="14" s="1"/>
  <c r="H487" i="14" a="1"/>
  <c r="H487" i="14" s="1"/>
  <c r="G487" i="14" a="1"/>
  <c r="G487" i="14" s="1"/>
  <c r="I487" i="14" l="1" a="1"/>
  <c r="I487" i="14" s="1"/>
  <c r="D487" i="14" a="1"/>
  <c r="D487" i="14" s="1"/>
  <c r="C488" i="14" s="1" a="1"/>
  <c r="C488" i="14" s="1"/>
  <c r="E488" i="14" s="1" a="1"/>
  <c r="E488" i="14" s="1"/>
  <c r="F488" i="14" l="1" a="1"/>
  <c r="F488" i="14" s="1"/>
  <c r="H488" i="14" a="1"/>
  <c r="H488" i="14" s="1"/>
  <c r="G488" i="14" a="1"/>
  <c r="G488" i="14" s="1"/>
  <c r="I488" i="14" l="1" a="1"/>
  <c r="I488" i="14" s="1"/>
  <c r="D488" i="14" a="1"/>
  <c r="D488" i="14" s="1"/>
  <c r="C489" i="14" s="1" a="1"/>
  <c r="C489" i="14" s="1"/>
  <c r="E489" i="14" s="1" a="1"/>
  <c r="E489" i="14" s="1"/>
  <c r="H489" i="14" l="1" a="1"/>
  <c r="H489" i="14" s="1"/>
  <c r="F489" i="14" a="1"/>
  <c r="F489" i="14" s="1"/>
  <c r="G489" i="14" a="1"/>
  <c r="G489" i="14" s="1"/>
  <c r="I489" i="14" l="1" a="1"/>
  <c r="I489" i="14" s="1"/>
  <c r="D489" i="14" a="1"/>
  <c r="D489" i="14" s="1"/>
  <c r="C490" i="14" s="1" a="1"/>
  <c r="C490" i="14" s="1"/>
  <c r="E490" i="14" s="1" a="1"/>
  <c r="E490" i="14" s="1"/>
  <c r="F490" i="14" l="1" a="1"/>
  <c r="F490" i="14" s="1"/>
  <c r="H490" i="14" a="1"/>
  <c r="H490" i="14" s="1"/>
  <c r="G490" i="14" a="1"/>
  <c r="G490" i="14" s="1"/>
  <c r="D490" i="14" a="1"/>
  <c r="D490" i="14" s="1"/>
  <c r="C491" i="14" s="1" a="1"/>
  <c r="C491" i="14" s="1"/>
  <c r="E491" i="14" s="1" a="1"/>
  <c r="E491" i="14" s="1"/>
  <c r="I490" i="14" l="1" a="1"/>
  <c r="I490" i="14" s="1"/>
  <c r="F491" i="14" a="1"/>
  <c r="F491" i="14" s="1"/>
  <c r="G491" i="14" a="1"/>
  <c r="G491" i="14" s="1"/>
  <c r="H491" i="14" a="1"/>
  <c r="H491" i="14" s="1"/>
  <c r="I491" i="14" l="1" a="1"/>
  <c r="I491" i="14" s="1"/>
  <c r="D491" i="14" a="1"/>
  <c r="D491" i="14" s="1"/>
  <c r="C492" i="14" s="1" a="1"/>
  <c r="C492" i="14" s="1"/>
  <c r="E492" i="14" s="1" a="1"/>
  <c r="E492" i="14" s="1"/>
  <c r="H492" i="14" l="1" a="1"/>
  <c r="H492" i="14" s="1"/>
  <c r="F492" i="14" a="1"/>
  <c r="F492" i="14" s="1"/>
  <c r="G492" i="14" a="1"/>
  <c r="G492" i="14" s="1"/>
  <c r="D492" i="14" l="1" a="1"/>
  <c r="D492" i="14" s="1"/>
  <c r="C493" i="14" s="1" a="1"/>
  <c r="C493" i="14" s="1"/>
  <c r="E493" i="14" s="1" a="1"/>
  <c r="E493" i="14" s="1"/>
  <c r="I492" i="14" a="1"/>
  <c r="I492" i="14" s="1"/>
  <c r="F493" i="14" l="1" a="1"/>
  <c r="F493" i="14" s="1"/>
  <c r="G493" i="14" a="1"/>
  <c r="G493" i="14" s="1"/>
  <c r="H493" i="14" a="1"/>
  <c r="H493" i="14" s="1"/>
  <c r="D493" i="14" l="1" a="1"/>
  <c r="D493" i="14" s="1"/>
  <c r="C494" i="14" s="1" a="1"/>
  <c r="C494" i="14" s="1"/>
  <c r="E494" i="14" s="1" a="1"/>
  <c r="E494" i="14" s="1"/>
  <c r="I493" i="14" a="1"/>
  <c r="I493" i="14" s="1"/>
  <c r="F494" i="14" l="1" a="1"/>
  <c r="F494" i="14" s="1"/>
  <c r="G494" i="14" a="1"/>
  <c r="G494" i="14" s="1"/>
  <c r="H494" i="14" a="1"/>
  <c r="H494" i="14" s="1"/>
  <c r="D494" i="14" a="1"/>
  <c r="D494" i="14" s="1"/>
  <c r="C495" i="14" s="1" a="1"/>
  <c r="C495" i="14" s="1"/>
  <c r="E495" i="14" s="1" a="1"/>
  <c r="E495" i="14" s="1"/>
  <c r="I494" i="14" l="1" a="1"/>
  <c r="I494" i="14" s="1"/>
  <c r="F495" i="14" a="1"/>
  <c r="F495" i="14" s="1"/>
  <c r="G495" i="14" a="1"/>
  <c r="G495" i="14" s="1"/>
  <c r="H495" i="14" a="1"/>
  <c r="H495" i="14" s="1"/>
  <c r="D495" i="14" l="1" a="1"/>
  <c r="D495" i="14" s="1"/>
  <c r="C496" i="14" s="1" a="1"/>
  <c r="C496" i="14" s="1"/>
  <c r="E496" i="14" s="1" a="1"/>
  <c r="E496" i="14" s="1"/>
  <c r="I495" i="14" a="1"/>
  <c r="I495" i="14" s="1"/>
  <c r="F496" i="14" l="1" a="1"/>
  <c r="F496" i="14" s="1"/>
  <c r="G496" i="14" a="1"/>
  <c r="G496" i="14" s="1"/>
  <c r="H496" i="14" a="1"/>
  <c r="H496" i="14" s="1"/>
  <c r="D496" i="14" l="1" a="1"/>
  <c r="D496" i="14" s="1"/>
  <c r="C497" i="14" s="1" a="1"/>
  <c r="C497" i="14" s="1"/>
  <c r="E497" i="14" s="1" a="1"/>
  <c r="E497" i="14" s="1"/>
  <c r="I496" i="14" a="1"/>
  <c r="I496" i="14" s="1"/>
  <c r="F497" i="14" l="1" a="1"/>
  <c r="F497" i="14" s="1"/>
  <c r="G497" i="14" a="1"/>
  <c r="G497" i="14" s="1"/>
  <c r="H497" i="14" a="1"/>
  <c r="H497" i="14" s="1"/>
  <c r="D497" i="14" a="1"/>
  <c r="D497" i="14" s="1"/>
  <c r="C498" i="14" s="1" a="1"/>
  <c r="C498" i="14" s="1"/>
  <c r="E498" i="14" s="1" a="1"/>
  <c r="E498" i="14" s="1"/>
  <c r="I497" i="14" l="1" a="1"/>
  <c r="I497" i="14" s="1"/>
  <c r="H498" i="14" a="1"/>
  <c r="H498" i="14" s="1"/>
  <c r="F498" i="14" a="1"/>
  <c r="F498" i="14" s="1"/>
  <c r="G498" i="14" a="1"/>
  <c r="G498" i="14" s="1"/>
  <c r="I498" i="14" l="1" a="1"/>
  <c r="I498" i="14" s="1"/>
  <c r="D498" i="14" a="1"/>
  <c r="D498" i="14" s="1"/>
  <c r="C499" i="14" s="1" a="1"/>
  <c r="C499" i="14" s="1"/>
  <c r="E499" i="14" s="1" a="1"/>
  <c r="E499" i="14" s="1"/>
  <c r="F499" i="14" l="1" a="1"/>
  <c r="F499" i="14" s="1"/>
  <c r="G499" i="14" a="1"/>
  <c r="G499" i="14" s="1"/>
  <c r="H499" i="14" a="1"/>
  <c r="H499" i="14" s="1"/>
  <c r="D499" i="14" l="1" a="1"/>
  <c r="D499" i="14" s="1"/>
  <c r="C500" i="14" s="1" a="1"/>
  <c r="C500" i="14" s="1"/>
  <c r="E500" i="14" s="1" a="1"/>
  <c r="E500" i="14" s="1"/>
  <c r="I499" i="14" a="1"/>
  <c r="I499" i="14" s="1"/>
  <c r="F500" i="14" l="1" a="1"/>
  <c r="F500" i="14" s="1"/>
  <c r="H500" i="14" a="1"/>
  <c r="H500" i="14" s="1"/>
  <c r="G500" i="14" a="1"/>
  <c r="G500" i="14" s="1"/>
  <c r="D500" i="14" l="1" a="1"/>
  <c r="D500" i="14" s="1"/>
  <c r="C501" i="14" s="1" a="1"/>
  <c r="C501" i="14" s="1"/>
  <c r="I500" i="14" a="1"/>
  <c r="I500" i="14" s="1"/>
  <c r="E501" i="14" l="1" a="1"/>
  <c r="E501" i="14" s="1"/>
  <c r="F501" i="14" s="1" a="1"/>
  <c r="F501" i="14" s="1"/>
  <c r="G501" i="14" a="1"/>
  <c r="G501" i="14" s="1"/>
  <c r="H501" i="14" a="1"/>
  <c r="H501" i="14" s="1"/>
  <c r="D501" i="14" a="1"/>
  <c r="D501" i="14" s="1"/>
  <c r="C502" i="14" s="1" a="1"/>
  <c r="C502" i="14" s="1"/>
  <c r="E502" i="14" s="1" a="1"/>
  <c r="E502" i="14" s="1"/>
  <c r="I501" i="14" l="1" a="1"/>
  <c r="I501" i="14" s="1"/>
  <c r="F502" i="14" a="1"/>
  <c r="F502" i="14" s="1"/>
  <c r="G502" i="14" a="1"/>
  <c r="G502" i="14" s="1"/>
  <c r="H502" i="14" a="1"/>
  <c r="H502" i="14" s="1"/>
  <c r="I502" i="14" l="1" a="1"/>
  <c r="I502" i="14" s="1"/>
  <c r="D502" i="14" a="1"/>
  <c r="D502" i="14" s="1"/>
  <c r="C503" i="14" s="1" a="1"/>
  <c r="C503" i="14" s="1"/>
  <c r="E503" i="14" s="1" a="1"/>
  <c r="E503" i="14" s="1"/>
  <c r="G503" i="14" l="1" a="1"/>
  <c r="G503" i="14" s="1"/>
  <c r="H503" i="14" a="1"/>
  <c r="H503" i="14" s="1"/>
  <c r="F503" i="14" a="1"/>
  <c r="F503" i="14" s="1"/>
  <c r="I503" i="14" l="1" a="1"/>
  <c r="I503" i="14" s="1"/>
  <c r="D503" i="14" a="1"/>
  <c r="D503" i="14" s="1"/>
  <c r="C504" i="14" s="1" a="1"/>
  <c r="C504" i="14" s="1"/>
  <c r="E504" i="14" s="1" a="1"/>
  <c r="E504" i="14" s="1"/>
  <c r="F504" i="14" l="1" a="1"/>
  <c r="F504" i="14" s="1"/>
  <c r="H504" i="14" a="1"/>
  <c r="H504" i="14" s="1"/>
  <c r="G504" i="14" a="1"/>
  <c r="G504" i="14" s="1"/>
  <c r="D504" i="14" l="1" a="1"/>
  <c r="D504" i="14" s="1"/>
  <c r="C505" i="14" s="1" a="1"/>
  <c r="C505" i="14" s="1"/>
  <c r="E505" i="14" s="1" a="1"/>
  <c r="E505" i="14" s="1"/>
  <c r="I504" i="14" a="1"/>
  <c r="I504" i="14" s="1"/>
  <c r="H505" i="14" l="1" a="1"/>
  <c r="H505" i="14" s="1"/>
  <c r="F505" i="14" a="1"/>
  <c r="F505" i="14" s="1"/>
  <c r="G505" i="14" a="1"/>
  <c r="G505" i="14" s="1"/>
  <c r="I505" i="14" l="1" a="1"/>
  <c r="I505" i="14" s="1"/>
  <c r="D505" i="14" a="1"/>
  <c r="D505" i="14" s="1"/>
  <c r="C506" i="14" s="1" a="1"/>
  <c r="C506" i="14" s="1"/>
  <c r="E506" i="14" s="1" a="1"/>
  <c r="E506" i="14" s="1"/>
  <c r="G506" i="14" l="1" a="1"/>
  <c r="G506" i="14" s="1"/>
  <c r="F506" i="14" a="1"/>
  <c r="F506" i="14" s="1"/>
  <c r="H506" i="14" a="1"/>
  <c r="H506" i="14" s="1"/>
  <c r="I506" i="14" l="1" a="1"/>
  <c r="I506" i="14" s="1"/>
  <c r="D506" i="14" a="1"/>
  <c r="D506" i="14" s="1"/>
  <c r="C507" i="14" s="1" a="1"/>
  <c r="C507" i="14" s="1"/>
  <c r="E507" i="14" s="1" a="1"/>
  <c r="E507" i="14" s="1"/>
  <c r="F507" i="14" l="1" a="1"/>
  <c r="F507" i="14" s="1"/>
  <c r="G507" i="14" a="1"/>
  <c r="G507" i="14" s="1"/>
  <c r="H507" i="14" a="1"/>
  <c r="H507" i="14" s="1"/>
  <c r="D507" i="14" l="1" a="1"/>
  <c r="D507" i="14" s="1"/>
  <c r="C508" i="14" s="1" a="1"/>
  <c r="C508" i="14" s="1"/>
  <c r="I507" i="14" a="1"/>
  <c r="I507" i="14" s="1"/>
  <c r="E508" i="14" l="1" a="1"/>
  <c r="E508" i="14" s="1"/>
  <c r="F508" i="14" s="1" a="1"/>
  <c r="F508" i="14" s="1"/>
  <c r="H508" i="14" a="1"/>
  <c r="H508" i="14" s="1"/>
  <c r="G508" i="14" a="1"/>
  <c r="G508" i="14" s="1"/>
  <c r="I508" i="14" l="1" a="1"/>
  <c r="I508" i="14" s="1"/>
  <c r="D508" i="14" a="1"/>
  <c r="D508" i="14" s="1"/>
  <c r="C509" i="14" s="1" a="1"/>
  <c r="C509" i="14" s="1"/>
  <c r="E509" i="14" s="1" a="1"/>
  <c r="E509" i="14" s="1"/>
  <c r="F509" i="14" s="1" a="1"/>
  <c r="F509" i="14" s="1"/>
  <c r="D509" i="14" l="1" a="1"/>
  <c r="D509" i="14" s="1"/>
  <c r="C510" i="14" s="1" a="1"/>
  <c r="C510" i="14" s="1"/>
  <c r="E510" i="14" s="1" a="1"/>
  <c r="E510" i="14" s="1"/>
  <c r="F510" i="14" s="1" a="1"/>
  <c r="F510" i="14" s="1"/>
  <c r="G509" i="14" a="1"/>
  <c r="G509" i="14" s="1"/>
  <c r="H509" i="14" a="1"/>
  <c r="H509" i="14" s="1"/>
  <c r="H510" i="14" l="1" a="1"/>
  <c r="H510" i="14" s="1"/>
  <c r="G510" i="14" a="1"/>
  <c r="G510" i="14" s="1"/>
  <c r="I509" i="14" a="1"/>
  <c r="I509" i="14" s="1"/>
  <c r="D510" i="14" a="1"/>
  <c r="D510" i="14" s="1"/>
  <c r="C511" i="14" s="1" a="1"/>
  <c r="C511" i="14" s="1"/>
  <c r="E511" i="14" s="1" a="1"/>
  <c r="E511" i="14" s="1"/>
  <c r="I510" i="14" a="1"/>
  <c r="I510" i="14" s="1"/>
  <c r="F511" i="14" l="1" a="1"/>
  <c r="F511" i="14" s="1"/>
  <c r="G511" i="14" a="1"/>
  <c r="G511" i="14" s="1"/>
  <c r="H511" i="14" a="1"/>
  <c r="H511" i="14" s="1"/>
  <c r="I511" i="14" l="1" a="1"/>
  <c r="I511" i="14" s="1"/>
  <c r="D511" i="14" a="1"/>
  <c r="D511" i="14" s="1"/>
  <c r="C512" i="14" s="1" a="1"/>
  <c r="C512" i="14" s="1"/>
  <c r="E512" i="14" s="1" a="1"/>
  <c r="E512" i="14" s="1"/>
  <c r="F512" i="14" l="1" a="1"/>
  <c r="F512" i="14" s="1"/>
  <c r="G512" i="14" a="1"/>
  <c r="G512" i="14" s="1"/>
  <c r="H512" i="14" a="1"/>
  <c r="H512" i="14" s="1"/>
  <c r="I512" i="14" l="1" a="1"/>
  <c r="I512" i="14" s="1"/>
  <c r="D512" i="14" a="1"/>
  <c r="D512" i="14" s="1"/>
  <c r="C513" i="14" s="1" a="1"/>
  <c r="C513" i="14" s="1"/>
  <c r="E513" i="14" s="1" a="1"/>
  <c r="E513" i="14" s="1"/>
  <c r="G513" i="14" l="1" a="1"/>
  <c r="G513" i="14" s="1"/>
  <c r="H513" i="14" a="1"/>
  <c r="H513" i="14" s="1"/>
  <c r="F513" i="14" a="1"/>
  <c r="F513" i="14" s="1"/>
  <c r="I513" i="14" l="1" a="1"/>
  <c r="I513" i="14" s="1"/>
  <c r="D513" i="14" a="1"/>
  <c r="D513" i="14" s="1"/>
  <c r="C514" i="14" s="1" a="1"/>
  <c r="C514" i="14" s="1"/>
  <c r="E514" i="14" s="1" a="1"/>
  <c r="E514" i="14" s="1"/>
  <c r="F514" i="14" l="1" a="1"/>
  <c r="F514" i="14" s="1"/>
  <c r="H514" i="14" a="1"/>
  <c r="H514" i="14" s="1"/>
  <c r="G514" i="14" a="1"/>
  <c r="G514" i="14" s="1"/>
  <c r="I514" i="14" l="1" a="1"/>
  <c r="I514" i="14" s="1"/>
  <c r="D514" i="14" a="1"/>
  <c r="D514" i="14" s="1"/>
  <c r="C515" i="14" s="1" a="1"/>
  <c r="C515" i="14" s="1"/>
  <c r="E515" i="14" s="1" a="1"/>
  <c r="E515" i="14" s="1"/>
  <c r="G515" i="14" l="1" a="1"/>
  <c r="G515" i="14" s="1"/>
  <c r="F515" i="14" a="1"/>
  <c r="F515" i="14" s="1"/>
  <c r="H515" i="14" a="1"/>
  <c r="H515" i="14" s="1"/>
  <c r="I515" i="14" l="1" a="1"/>
  <c r="I515" i="14" s="1"/>
  <c r="D515" i="14" a="1"/>
  <c r="D515" i="14" s="1"/>
  <c r="C516" i="14" s="1" a="1"/>
  <c r="C516" i="14" s="1"/>
  <c r="E516" i="14" s="1" a="1"/>
  <c r="E516" i="14" s="1"/>
  <c r="F516" i="14" l="1" a="1"/>
  <c r="F516" i="14" s="1"/>
  <c r="G516" i="14" a="1"/>
  <c r="G516" i="14" s="1"/>
  <c r="H516" i="14" a="1"/>
  <c r="H516" i="14" s="1"/>
  <c r="D516" i="14" a="1"/>
  <c r="D516" i="14" s="1"/>
  <c r="C517" i="14" s="1" a="1"/>
  <c r="C517" i="14" s="1"/>
  <c r="E517" i="14" s="1" a="1"/>
  <c r="E517" i="14" s="1"/>
  <c r="I516" i="14" l="1" a="1"/>
  <c r="I516" i="14" s="1"/>
  <c r="F517" i="14" a="1"/>
  <c r="F517" i="14" s="1"/>
  <c r="G517" i="14" a="1"/>
  <c r="G517" i="14" s="1"/>
  <c r="H517" i="14" a="1"/>
  <c r="H517" i="14" s="1"/>
  <c r="I517" i="14" l="1" a="1"/>
  <c r="I517" i="14" s="1"/>
  <c r="D517" i="14" a="1"/>
  <c r="D517" i="14" s="1"/>
  <c r="C518" i="14" s="1" a="1"/>
  <c r="C518" i="14" s="1"/>
  <c r="E518" i="14" s="1" a="1"/>
  <c r="E518" i="14" s="1"/>
  <c r="G518" i="14" l="1" a="1"/>
  <c r="G518" i="14" s="1"/>
  <c r="H518" i="14" a="1"/>
  <c r="H518" i="14" s="1"/>
  <c r="F518" i="14" a="1"/>
  <c r="F518" i="14" s="1"/>
  <c r="I518" i="14" l="1" a="1"/>
  <c r="I518" i="14" s="1"/>
  <c r="D518" i="14" a="1"/>
  <c r="D518" i="14" s="1"/>
  <c r="C519" i="14" s="1" a="1"/>
  <c r="C519" i="14" s="1"/>
  <c r="E519" i="14" s="1" a="1"/>
  <c r="E519" i="14" s="1"/>
  <c r="F519" i="14" l="1" a="1"/>
  <c r="F519" i="14" s="1"/>
  <c r="H519" i="14" a="1"/>
  <c r="H519" i="14" s="1"/>
  <c r="G519" i="14" a="1"/>
  <c r="G519" i="14" s="1"/>
  <c r="D519" i="14" l="1" a="1"/>
  <c r="D519" i="14" s="1"/>
  <c r="C520" i="14" s="1" a="1"/>
  <c r="C520" i="14" s="1"/>
  <c r="E520" i="14" s="1" a="1"/>
  <c r="E520" i="14" s="1"/>
  <c r="I519" i="14" a="1"/>
  <c r="I519" i="14" s="1"/>
  <c r="H520" i="14" l="1" a="1"/>
  <c r="H520" i="14" s="1"/>
  <c r="F520" i="14" a="1"/>
  <c r="F520" i="14" s="1"/>
  <c r="G520" i="14" a="1"/>
  <c r="G520" i="14" s="1"/>
  <c r="I520" i="14" l="1" a="1"/>
  <c r="I520" i="14" s="1"/>
  <c r="D520" i="14" a="1"/>
  <c r="D520" i="14" s="1"/>
  <c r="C521" i="14" s="1" a="1"/>
  <c r="C521" i="14" s="1"/>
  <c r="E521" i="14" s="1" a="1"/>
  <c r="E521" i="14" s="1"/>
  <c r="F521" i="14" l="1" a="1"/>
  <c r="F521" i="14" s="1"/>
  <c r="H521" i="14" a="1"/>
  <c r="H521" i="14" s="1"/>
  <c r="G521" i="14" a="1"/>
  <c r="G521" i="14" s="1"/>
  <c r="D521" i="14" a="1"/>
  <c r="D521" i="14" s="1"/>
  <c r="C522" i="14" s="1" a="1"/>
  <c r="C522" i="14" s="1"/>
  <c r="E522" i="14" s="1" a="1"/>
  <c r="E522" i="14" s="1"/>
  <c r="I521" i="14" l="1" a="1"/>
  <c r="I521" i="14" s="1"/>
  <c r="F522" i="14" a="1"/>
  <c r="F522" i="14" s="1"/>
  <c r="G522" i="14" a="1"/>
  <c r="G522" i="14" s="1"/>
  <c r="H522" i="14" a="1"/>
  <c r="H522" i="14" s="1"/>
  <c r="I522" i="14" l="1" a="1"/>
  <c r="I522" i="14" s="1"/>
  <c r="D522" i="14" a="1"/>
  <c r="D522" i="14" s="1"/>
  <c r="C523" i="14" s="1" a="1"/>
  <c r="C523" i="14" s="1"/>
  <c r="E523" i="14" s="1" a="1"/>
  <c r="E523" i="14" s="1"/>
  <c r="G523" i="14" l="1" a="1"/>
  <c r="G523" i="14" s="1"/>
  <c r="H523" i="14" a="1"/>
  <c r="H523" i="14" s="1"/>
  <c r="F523" i="14" a="1"/>
  <c r="F523" i="14" s="1"/>
  <c r="I523" i="14" l="1" a="1"/>
  <c r="I523" i="14" s="1"/>
  <c r="D523" i="14" a="1"/>
  <c r="D523" i="14" s="1"/>
  <c r="C524" i="14" s="1" a="1"/>
  <c r="C524" i="14" s="1"/>
  <c r="E524" i="14" s="1" a="1"/>
  <c r="E524" i="14" s="1"/>
  <c r="F524" i="14" l="1" a="1"/>
  <c r="F524" i="14" s="1"/>
  <c r="H524" i="14" a="1"/>
  <c r="H524" i="14" s="1"/>
  <c r="G524" i="14" a="1"/>
  <c r="G524" i="14" s="1"/>
  <c r="D524" i="14" a="1"/>
  <c r="D524" i="14" s="1"/>
  <c r="I524" i="14" l="1" a="1"/>
  <c r="I524" i="14" s="1"/>
  <c r="C525" i="14" a="1"/>
  <c r="C525" i="14" s="1"/>
  <c r="E525" i="14" s="1" a="1"/>
  <c r="E525" i="14" s="1"/>
  <c r="G525" i="14" l="1" a="1"/>
  <c r="G525" i="14" s="1"/>
  <c r="H525" i="14" a="1"/>
  <c r="H525" i="14" s="1"/>
  <c r="F525" i="14" a="1"/>
  <c r="F525" i="14" s="1"/>
  <c r="D525" i="14" l="1" a="1"/>
  <c r="D525" i="14" s="1"/>
  <c r="C526" i="14" s="1" a="1"/>
  <c r="C526" i="14" s="1"/>
  <c r="E526" i="14" s="1" a="1"/>
  <c r="E526" i="14" s="1"/>
  <c r="I525" i="14" a="1"/>
  <c r="I525" i="14" s="1"/>
  <c r="F526" i="14" l="1" a="1"/>
  <c r="F526" i="14" s="1"/>
  <c r="G526" i="14" a="1"/>
  <c r="G526" i="14" s="1"/>
  <c r="H526" i="14" a="1"/>
  <c r="H526" i="14" s="1"/>
  <c r="I526" i="14" l="1" a="1"/>
  <c r="I526" i="14" s="1"/>
  <c r="D526" i="14" a="1"/>
  <c r="D526" i="14" s="1"/>
  <c r="C527" i="14" s="1" a="1"/>
  <c r="C527" i="14" s="1"/>
  <c r="E527" i="14" s="1" a="1"/>
  <c r="E527" i="14" s="1"/>
  <c r="F527" i="14" l="1" a="1"/>
  <c r="F527" i="14" s="1"/>
  <c r="G527" i="14" a="1"/>
  <c r="G527" i="14" s="1"/>
  <c r="H527" i="14" a="1"/>
  <c r="H527" i="14" s="1"/>
  <c r="I527" i="14" l="1" a="1"/>
  <c r="I527" i="14" s="1"/>
  <c r="D527" i="14" a="1"/>
  <c r="D527" i="14" s="1"/>
  <c r="C528" i="14" s="1" a="1"/>
  <c r="C528" i="14" s="1"/>
  <c r="E528" i="14" s="1" a="1"/>
  <c r="E528" i="14" s="1"/>
  <c r="G528" i="14" l="1" a="1"/>
  <c r="G528" i="14" s="1"/>
  <c r="H528" i="14" a="1"/>
  <c r="H528" i="14" s="1"/>
  <c r="F528" i="14" a="1"/>
  <c r="F528" i="14" s="1"/>
  <c r="I528" i="14" l="1" a="1"/>
  <c r="I528" i="14" s="1"/>
  <c r="D528" i="14" a="1"/>
  <c r="D528" i="14" s="1"/>
  <c r="C529" i="14" s="1" a="1"/>
  <c r="C529" i="14" s="1"/>
  <c r="E529" i="14" s="1" a="1"/>
  <c r="E529" i="14" s="1"/>
  <c r="F529" i="14" l="1" a="1"/>
  <c r="F529" i="14" s="1"/>
  <c r="G529" i="14" a="1"/>
  <c r="G529" i="14" s="1"/>
  <c r="H529" i="14" a="1"/>
  <c r="H529" i="14" s="1"/>
  <c r="I529" i="14" l="1" a="1"/>
  <c r="I529" i="14" s="1"/>
  <c r="D529" i="14" a="1"/>
  <c r="D529" i="14" s="1"/>
  <c r="C530" i="14" s="1" a="1"/>
  <c r="C530" i="14" s="1"/>
  <c r="E530" i="14" s="1" a="1"/>
  <c r="E530" i="14" s="1"/>
  <c r="G530" i="14" l="1" a="1"/>
  <c r="G530" i="14" s="1"/>
  <c r="F530" i="14" a="1"/>
  <c r="F530" i="14" s="1"/>
  <c r="H530" i="14" a="1"/>
  <c r="H530" i="14" s="1"/>
  <c r="I530" i="14" l="1" a="1"/>
  <c r="I530" i="14" s="1"/>
  <c r="D530" i="14" a="1"/>
  <c r="D530" i="14" s="1"/>
  <c r="C531" i="14" s="1" a="1"/>
  <c r="C531" i="14" s="1"/>
  <c r="E531" i="14" s="1" a="1"/>
  <c r="E531" i="14" s="1"/>
  <c r="F531" i="14" l="1" a="1"/>
  <c r="F531" i="14" s="1"/>
  <c r="H531" i="14" a="1"/>
  <c r="H531" i="14" s="1"/>
  <c r="G531" i="14" a="1"/>
  <c r="G531" i="14" s="1"/>
  <c r="D531" i="14" a="1"/>
  <c r="D531" i="14" s="1"/>
  <c r="C532" i="14" s="1" a="1"/>
  <c r="C532" i="14" s="1"/>
  <c r="E532" i="14" s="1" a="1"/>
  <c r="E532" i="14" s="1"/>
  <c r="I531" i="14" l="1" a="1"/>
  <c r="I531" i="14" s="1"/>
  <c r="F532" i="14" a="1"/>
  <c r="F532" i="14" s="1"/>
  <c r="G532" i="14" a="1"/>
  <c r="G532" i="14" s="1"/>
  <c r="H532" i="14" a="1"/>
  <c r="H532" i="14" s="1"/>
  <c r="D532" i="14" l="1" a="1"/>
  <c r="D532" i="14" s="1"/>
  <c r="I532" i="14" a="1"/>
  <c r="I532" i="14" s="1"/>
  <c r="C533" i="14" a="1"/>
  <c r="C533" i="14" s="1"/>
  <c r="E533" i="14" s="1" a="1"/>
  <c r="E533" i="14" s="1"/>
  <c r="G533" i="14" l="1" a="1"/>
  <c r="G533" i="14" s="1"/>
  <c r="F533" i="14" a="1"/>
  <c r="F533" i="14" s="1"/>
  <c r="H533" i="14" a="1"/>
  <c r="H533" i="14" s="1"/>
  <c r="D533" i="14" l="1" a="1"/>
  <c r="D533" i="14" s="1"/>
  <c r="C534" i="14" s="1" a="1"/>
  <c r="C534" i="14" s="1"/>
  <c r="E534" i="14" s="1" a="1"/>
  <c r="E534" i="14" s="1"/>
  <c r="I533" i="14" a="1"/>
  <c r="I533" i="14" s="1"/>
  <c r="F534" i="14" l="1" a="1"/>
  <c r="F534" i="14" s="1"/>
  <c r="G534" i="14" a="1"/>
  <c r="G534" i="14" s="1"/>
  <c r="H534" i="14" a="1"/>
  <c r="H534" i="14" s="1"/>
  <c r="I534" i="14" l="1" a="1"/>
  <c r="I534" i="14" s="1"/>
  <c r="D534" i="14" a="1"/>
  <c r="D534" i="14" s="1"/>
  <c r="C535" i="14" s="1" a="1"/>
  <c r="C535" i="14" s="1"/>
  <c r="E535" i="14" s="1" a="1"/>
  <c r="E535" i="14" s="1"/>
  <c r="G535" i="14" l="1" a="1"/>
  <c r="G535" i="14" s="1"/>
  <c r="F535" i="14" a="1"/>
  <c r="F535" i="14" s="1"/>
  <c r="H535" i="14" a="1"/>
  <c r="H535" i="14" s="1"/>
  <c r="D535" i="14" l="1" a="1"/>
  <c r="D535" i="14" s="1"/>
  <c r="C536" i="14" s="1" a="1"/>
  <c r="C536" i="14" s="1"/>
  <c r="E536" i="14" s="1" a="1"/>
  <c r="E536" i="14" s="1"/>
  <c r="I535" i="14" a="1"/>
  <c r="I535" i="14" s="1"/>
  <c r="F536" i="14" l="1" a="1"/>
  <c r="F536" i="14" s="1"/>
  <c r="H536" i="14" a="1"/>
  <c r="H536" i="14" s="1"/>
  <c r="G536" i="14" a="1"/>
  <c r="G536" i="14" s="1"/>
  <c r="I536" i="14" l="1" a="1"/>
  <c r="I536" i="14" s="1"/>
  <c r="D536" i="14" a="1"/>
  <c r="D536" i="14" s="1"/>
  <c r="C537" i="14" s="1" a="1"/>
  <c r="C537" i="14" s="1"/>
  <c r="E537" i="14" s="1" a="1"/>
  <c r="E537" i="14" s="1"/>
  <c r="F537" i="14" l="1" a="1"/>
  <c r="F537" i="14" s="1"/>
  <c r="G537" i="14" a="1"/>
  <c r="G537" i="14" s="1"/>
  <c r="H537" i="14" a="1"/>
  <c r="H537" i="14" s="1"/>
  <c r="D537" i="14" l="1" a="1"/>
  <c r="D537" i="14" s="1"/>
  <c r="C538" i="14" s="1" a="1"/>
  <c r="C538" i="14" s="1"/>
  <c r="I537" i="14" a="1"/>
  <c r="I537" i="14" s="1"/>
  <c r="E538" i="14" l="1" a="1"/>
  <c r="E538" i="14" s="1"/>
  <c r="F538" i="14" s="1" a="1"/>
  <c r="F538" i="14" s="1"/>
  <c r="H538" i="14" a="1"/>
  <c r="H538" i="14" s="1"/>
  <c r="G538" i="14" a="1"/>
  <c r="G538" i="14" s="1"/>
  <c r="D538" i="14" l="1" a="1"/>
  <c r="D538" i="14" s="1"/>
  <c r="C539" i="14" s="1" a="1"/>
  <c r="C539" i="14" s="1"/>
  <c r="E539" i="14" s="1" a="1"/>
  <c r="E539" i="14" s="1"/>
  <c r="F539" i="14" s="1" a="1"/>
  <c r="F539" i="14" s="1"/>
  <c r="I538" i="14" a="1"/>
  <c r="I538" i="14" s="1"/>
  <c r="H539" i="14" a="1"/>
  <c r="H539" i="14" s="1"/>
  <c r="G539" i="14" l="1" a="1"/>
  <c r="G539" i="14" s="1"/>
  <c r="D539" i="14" a="1"/>
  <c r="D539" i="14" s="1"/>
  <c r="C540" i="14" s="1" a="1"/>
  <c r="C540" i="14" s="1"/>
  <c r="E540" i="14" s="1" a="1"/>
  <c r="E540" i="14" s="1"/>
  <c r="I539" i="14" a="1"/>
  <c r="I539" i="14" s="1"/>
  <c r="G540" i="14" l="1" a="1"/>
  <c r="G540" i="14" s="1"/>
  <c r="F540" i="14" a="1"/>
  <c r="F540" i="14" s="1"/>
  <c r="H540" i="14" a="1"/>
  <c r="H540" i="14" s="1"/>
  <c r="I540" i="14" l="1" a="1"/>
  <c r="I540" i="14" s="1"/>
  <c r="D540" i="14" a="1"/>
  <c r="D540" i="14" s="1"/>
  <c r="C541" i="14" s="1" a="1"/>
  <c r="C541" i="14" s="1"/>
  <c r="E541" i="14" s="1" a="1"/>
  <c r="E541" i="14" s="1"/>
  <c r="F541" i="14" l="1" a="1"/>
  <c r="F541" i="14" s="1"/>
  <c r="G541" i="14" a="1"/>
  <c r="G541" i="14" s="1"/>
  <c r="H541" i="14" a="1"/>
  <c r="H541" i="14" s="1"/>
  <c r="D541" i="14" l="1" a="1"/>
  <c r="D541" i="14" s="1"/>
  <c r="C542" i="14" s="1" a="1"/>
  <c r="C542" i="14" s="1"/>
  <c r="I541" i="14" a="1"/>
  <c r="I541" i="14" s="1"/>
  <c r="E542" i="14" l="1" a="1"/>
  <c r="E542" i="14" s="1"/>
  <c r="F542" i="14" s="1" a="1"/>
  <c r="F542" i="14" s="1"/>
  <c r="H542" i="14" a="1"/>
  <c r="H542" i="14" s="1"/>
  <c r="G542" i="14" a="1"/>
  <c r="G542" i="14" s="1"/>
  <c r="D542" i="14" a="1"/>
  <c r="D542" i="14" s="1"/>
  <c r="C543" i="14" s="1" a="1"/>
  <c r="C543" i="14" s="1"/>
  <c r="E543" i="14" s="1" a="1"/>
  <c r="E543" i="14" s="1"/>
  <c r="I542" i="14" l="1" a="1"/>
  <c r="I542" i="14" s="1"/>
  <c r="F543" i="14" a="1"/>
  <c r="F543" i="14" s="1"/>
  <c r="G543" i="14" a="1"/>
  <c r="G543" i="14" s="1"/>
  <c r="H543" i="14" a="1"/>
  <c r="H543" i="14" s="1"/>
  <c r="I543" i="14" l="1" a="1"/>
  <c r="I543" i="14" s="1"/>
  <c r="D543" i="14" a="1"/>
  <c r="D543" i="14" s="1"/>
  <c r="C544" i="14" s="1" a="1"/>
  <c r="C544" i="14" s="1"/>
  <c r="E544" i="14" s="1" a="1"/>
  <c r="E544" i="14" s="1"/>
  <c r="F544" i="14" l="1" a="1"/>
  <c r="F544" i="14" s="1"/>
  <c r="G544" i="14" a="1"/>
  <c r="G544" i="14" s="1"/>
  <c r="H544" i="14" a="1"/>
  <c r="H544" i="14" s="1"/>
  <c r="D544" i="14" l="1" a="1"/>
  <c r="D544" i="14" s="1"/>
  <c r="C545" i="14" s="1" a="1"/>
  <c r="C545" i="14" s="1"/>
  <c r="E545" i="14" s="1" a="1"/>
  <c r="E545" i="14" s="1"/>
  <c r="I544" i="14" a="1"/>
  <c r="I544" i="14" s="1"/>
  <c r="G545" i="14" l="1" a="1"/>
  <c r="G545" i="14" s="1"/>
  <c r="F545" i="14" a="1"/>
  <c r="F545" i="14" s="1"/>
  <c r="H545" i="14" a="1"/>
  <c r="H545" i="14" s="1"/>
  <c r="I545" i="14" l="1" a="1"/>
  <c r="I545" i="14" s="1"/>
  <c r="D545" i="14" a="1"/>
  <c r="D545" i="14" s="1"/>
  <c r="C546" i="14" s="1" a="1"/>
  <c r="C546" i="14" s="1"/>
  <c r="E546" i="14" s="1" a="1"/>
  <c r="E546" i="14" s="1"/>
  <c r="F546" i="14" l="1" a="1"/>
  <c r="F546" i="14" s="1"/>
  <c r="H546" i="14" a="1"/>
  <c r="H546" i="14" s="1"/>
  <c r="G546" i="14" a="1"/>
  <c r="G546" i="14" s="1"/>
  <c r="D546" i="14" a="1"/>
  <c r="D546" i="14" s="1"/>
  <c r="C547" i="14" s="1" a="1"/>
  <c r="C547" i="14" s="1"/>
  <c r="E547" i="14" s="1" a="1"/>
  <c r="E547" i="14" s="1"/>
  <c r="I546" i="14" l="1" a="1"/>
  <c r="I546" i="14" s="1"/>
  <c r="F547" i="14" a="1"/>
  <c r="F547" i="14" s="1"/>
  <c r="G547" i="14" a="1"/>
  <c r="G547" i="14" s="1"/>
  <c r="H547" i="14" a="1"/>
  <c r="H547" i="14" s="1"/>
  <c r="I547" i="14" l="1" a="1"/>
  <c r="I547" i="14" s="1"/>
  <c r="D547" i="14" a="1"/>
  <c r="D547" i="14" s="1"/>
  <c r="C548" i="14" s="1" a="1"/>
  <c r="C548" i="14" s="1"/>
  <c r="E548" i="14" s="1" a="1"/>
  <c r="E548" i="14" s="1"/>
  <c r="F548" i="14" l="1" a="1"/>
  <c r="F548" i="14" s="1"/>
  <c r="G548" i="14" a="1"/>
  <c r="G548" i="14" s="1"/>
  <c r="H548" i="14" a="1"/>
  <c r="H548" i="14" s="1"/>
  <c r="I548" i="14" l="1" a="1"/>
  <c r="I548" i="14" s="1"/>
  <c r="D548" i="14" a="1"/>
  <c r="D548" i="14" s="1"/>
  <c r="C549" i="14" s="1" a="1"/>
  <c r="C549" i="14" s="1"/>
  <c r="E549" i="14" s="1" a="1"/>
  <c r="E549" i="14" s="1"/>
  <c r="F549" i="14" l="1" a="1"/>
  <c r="F549" i="14" s="1"/>
  <c r="G549" i="14" a="1"/>
  <c r="G549" i="14" s="1"/>
  <c r="H549" i="14" a="1"/>
  <c r="H549" i="14" s="1"/>
  <c r="D549" i="14" l="1" a="1"/>
  <c r="D549" i="14" s="1"/>
  <c r="C550" i="14" s="1" a="1"/>
  <c r="C550" i="14" s="1"/>
  <c r="E550" i="14" s="1" a="1"/>
  <c r="E550" i="14" s="1"/>
  <c r="I549" i="14" a="1"/>
  <c r="I549" i="14" s="1"/>
  <c r="F550" i="14" l="1" a="1"/>
  <c r="F550" i="14" s="1"/>
  <c r="G550" i="14" a="1"/>
  <c r="G550" i="14" s="1"/>
  <c r="H550" i="14" a="1"/>
  <c r="H550" i="14" s="1"/>
  <c r="D550" i="14" l="1" a="1"/>
  <c r="D550" i="14" s="1"/>
  <c r="C551" i="14" s="1" a="1"/>
  <c r="C551" i="14" s="1"/>
  <c r="E551" i="14" s="1" a="1"/>
  <c r="E551" i="14" s="1"/>
  <c r="I550" i="14" a="1"/>
  <c r="I550" i="14" s="1"/>
  <c r="G551" i="14" l="1" a="1"/>
  <c r="G551" i="14" s="1"/>
  <c r="H551" i="14" a="1"/>
  <c r="H551" i="14" s="1"/>
  <c r="D551" i="14" a="1"/>
  <c r="D551" i="14" s="1"/>
  <c r="C552" i="14" s="1" a="1"/>
  <c r="C552" i="14" s="1"/>
  <c r="E552" i="14" s="1" a="1"/>
  <c r="E552" i="14" s="1"/>
  <c r="F552" i="14" l="1" a="1"/>
  <c r="F552" i="14" s="1"/>
  <c r="H552" i="14" a="1"/>
  <c r="H552" i="14" s="1"/>
  <c r="G552" i="14" a="1"/>
  <c r="G552" i="14" s="1"/>
  <c r="F551" i="14" a="1"/>
  <c r="F551" i="14" s="1"/>
  <c r="I551" i="14" s="1" a="1"/>
  <c r="I551" i="14" s="1"/>
  <c r="D552" i="14" l="1" a="1"/>
  <c r="D552" i="14" s="1"/>
  <c r="C553" i="14" s="1" a="1"/>
  <c r="C553" i="14" s="1"/>
  <c r="I552" i="14" a="1"/>
  <c r="I552" i="14" s="1"/>
  <c r="E553" i="14" l="1" a="1"/>
  <c r="E553" i="14" s="1"/>
  <c r="F553" i="14" s="1" a="1"/>
  <c r="F553" i="14" s="1"/>
  <c r="H553" i="14" a="1"/>
  <c r="H553" i="14" s="1"/>
  <c r="G553" i="14" a="1"/>
  <c r="G553" i="14" s="1"/>
  <c r="I553" i="14" l="1" a="1"/>
  <c r="I553" i="14" s="1"/>
  <c r="D553" i="14" a="1"/>
  <c r="D553" i="14" s="1"/>
  <c r="C554" i="14" s="1" a="1"/>
  <c r="C554" i="14" s="1"/>
  <c r="E554" i="14" s="1" a="1"/>
  <c r="E554" i="14" s="1"/>
  <c r="F554" i="14" s="1" a="1"/>
  <c r="F554" i="14" s="1"/>
  <c r="H554" i="14" l="1" a="1"/>
  <c r="H554" i="14" s="1"/>
  <c r="G554" i="14" a="1"/>
  <c r="G554" i="14" s="1"/>
  <c r="I554" i="14" s="1" a="1"/>
  <c r="I554" i="14" s="1"/>
  <c r="D554" i="14" a="1"/>
  <c r="D554" i="14" s="1"/>
  <c r="C555" i="14" s="1" a="1"/>
  <c r="C555" i="14" s="1"/>
  <c r="E555" i="14" s="1" a="1"/>
  <c r="E555" i="14" s="1"/>
  <c r="F555" i="14" l="1" a="1"/>
  <c r="F555" i="14" s="1"/>
  <c r="G555" i="14" a="1"/>
  <c r="G555" i="14" s="1"/>
  <c r="H555" i="14" a="1"/>
  <c r="H555" i="14" s="1"/>
  <c r="D555" i="14" l="1" a="1"/>
  <c r="D555" i="14" s="1"/>
  <c r="C556" i="14" s="1" a="1"/>
  <c r="C556" i="14" s="1"/>
  <c r="E556" i="14" s="1" a="1"/>
  <c r="E556" i="14" s="1"/>
  <c r="I555" i="14" a="1"/>
  <c r="I555" i="14" s="1"/>
  <c r="G556" i="14" l="1" a="1"/>
  <c r="G556" i="14" s="1"/>
  <c r="F556" i="14" a="1"/>
  <c r="F556" i="14" s="1"/>
  <c r="H556" i="14" a="1"/>
  <c r="H556" i="14" s="1"/>
  <c r="I556" i="14" l="1" a="1"/>
  <c r="I556" i="14" s="1"/>
  <c r="D556" i="14" a="1"/>
  <c r="D556" i="14" s="1"/>
  <c r="C557" i="14" s="1" a="1"/>
  <c r="C557" i="14" s="1"/>
  <c r="E557" i="14" s="1" a="1"/>
  <c r="E557" i="14" s="1"/>
  <c r="F557" i="14" l="1" a="1"/>
  <c r="F557" i="14" s="1"/>
  <c r="G557" i="14" a="1"/>
  <c r="G557" i="14" s="1"/>
  <c r="H557" i="14" a="1"/>
  <c r="H557" i="14" s="1"/>
  <c r="D557" i="14" l="1" a="1"/>
  <c r="D557" i="14" s="1"/>
  <c r="C558" i="14" s="1" a="1"/>
  <c r="C558" i="14" s="1"/>
  <c r="I557" i="14" a="1"/>
  <c r="I557" i="14" s="1"/>
  <c r="E558" i="14" l="1" a="1"/>
  <c r="E558" i="14" s="1"/>
  <c r="F558" i="14" s="1" a="1"/>
  <c r="F558" i="14" s="1"/>
  <c r="G558" i="14" a="1"/>
  <c r="G558" i="14" s="1"/>
  <c r="H558" i="14" a="1"/>
  <c r="H558" i="14" s="1"/>
  <c r="D558" i="14" l="1" a="1"/>
  <c r="D558" i="14" s="1"/>
  <c r="C559" i="14" s="1" a="1"/>
  <c r="C559" i="14" s="1"/>
  <c r="E559" i="14" s="1" a="1"/>
  <c r="E559" i="14" s="1"/>
  <c r="F559" i="14" s="1" a="1"/>
  <c r="F559" i="14" s="1"/>
  <c r="I558" i="14" a="1"/>
  <c r="I558" i="14" s="1"/>
  <c r="H559" i="14" l="1" a="1"/>
  <c r="H559" i="14" s="1"/>
  <c r="G559" i="14" a="1"/>
  <c r="G559" i="14" s="1"/>
  <c r="I559" i="14" s="1" a="1"/>
  <c r="I559" i="14" s="1"/>
  <c r="D559" i="14" a="1"/>
  <c r="D559" i="14" s="1"/>
  <c r="C560" i="14" s="1" a="1"/>
  <c r="C560" i="14" s="1"/>
  <c r="E560" i="14" s="1" a="1"/>
  <c r="E560" i="14" s="1"/>
  <c r="F560" i="14" l="1" a="1"/>
  <c r="F560" i="14" s="1"/>
  <c r="G560" i="14" a="1"/>
  <c r="G560" i="14" s="1"/>
  <c r="H560" i="14" a="1"/>
  <c r="H560" i="14" s="1"/>
  <c r="D560" i="14" a="1"/>
  <c r="D560" i="14" s="1"/>
  <c r="C561" i="14" s="1" a="1"/>
  <c r="C561" i="14" s="1"/>
  <c r="E561" i="14" s="1" a="1"/>
  <c r="E561" i="14" s="1"/>
  <c r="I560" i="14" l="1" a="1"/>
  <c r="I560" i="14" s="1"/>
  <c r="G561" i="14" a="1"/>
  <c r="G561" i="14" s="1"/>
  <c r="H561" i="14" a="1"/>
  <c r="H561" i="14" s="1"/>
  <c r="F561" i="14" a="1"/>
  <c r="F561" i="14" s="1"/>
  <c r="D561" i="14" l="1" a="1"/>
  <c r="D561" i="14" s="1"/>
  <c r="C562" i="14" s="1" a="1"/>
  <c r="C562" i="14" s="1"/>
  <c r="E562" i="14" s="1" a="1"/>
  <c r="E562" i="14" s="1"/>
  <c r="I561" i="14" a="1"/>
  <c r="I561" i="14" s="1"/>
  <c r="F562" i="14" l="1" a="1"/>
  <c r="F562" i="14" s="1"/>
  <c r="G562" i="14" a="1"/>
  <c r="G562" i="14" s="1"/>
  <c r="H562" i="14" a="1"/>
  <c r="H562" i="14" s="1"/>
  <c r="D562" i="14" l="1" a="1"/>
  <c r="D562" i="14" s="1"/>
  <c r="C563" i="14" s="1" a="1"/>
  <c r="C563" i="14" s="1"/>
  <c r="E563" i="14" s="1" a="1"/>
  <c r="E563" i="14" s="1"/>
  <c r="I562" i="14" a="1"/>
  <c r="I562" i="14" s="1"/>
  <c r="F563" i="14" l="1" a="1"/>
  <c r="F563" i="14" s="1"/>
  <c r="G563" i="14" a="1"/>
  <c r="G563" i="14" s="1"/>
  <c r="H563" i="14" a="1"/>
  <c r="H563" i="14" s="1"/>
  <c r="I563" i="14" l="1" a="1"/>
  <c r="I563" i="14" s="1"/>
  <c r="D563" i="14" a="1"/>
  <c r="D563" i="14" s="1"/>
  <c r="C564" i="14" s="1" a="1"/>
  <c r="C564" i="14" s="1"/>
  <c r="E564" i="14" s="1" a="1"/>
  <c r="E564" i="14" s="1"/>
  <c r="F564" i="14" l="1" a="1"/>
  <c r="F564" i="14" s="1"/>
  <c r="G564" i="14" a="1"/>
  <c r="G564" i="14" s="1"/>
  <c r="H564" i="14" a="1"/>
  <c r="H564" i="14" s="1"/>
  <c r="I564" i="14" l="1" a="1"/>
  <c r="I564" i="14" s="1"/>
  <c r="D564" i="14" a="1"/>
  <c r="D564" i="14" s="1"/>
  <c r="C565" i="14" s="1" a="1"/>
  <c r="C565" i="14" s="1"/>
  <c r="E565" i="14" s="1" a="1"/>
  <c r="E565" i="14" s="1"/>
  <c r="F565" i="14" l="1" a="1"/>
  <c r="F565" i="14" s="1"/>
  <c r="G565" i="14" a="1"/>
  <c r="G565" i="14" s="1"/>
  <c r="H565" i="14" a="1"/>
  <c r="H565" i="14" s="1"/>
  <c r="D565" i="14" l="1" a="1"/>
  <c r="D565" i="14" s="1"/>
  <c r="C566" i="14" s="1" a="1"/>
  <c r="C566" i="14" s="1"/>
  <c r="E566" i="14" s="1" a="1"/>
  <c r="E566" i="14" s="1"/>
  <c r="I565" i="14" a="1"/>
  <c r="I565" i="14" s="1"/>
  <c r="G566" i="14" l="1" a="1"/>
  <c r="G566" i="14" s="1"/>
  <c r="F566" i="14" a="1"/>
  <c r="F566" i="14" s="1"/>
  <c r="H566" i="14" a="1"/>
  <c r="H566" i="14" s="1"/>
  <c r="I566" i="14" l="1" a="1"/>
  <c r="I566" i="14" s="1"/>
  <c r="D566" i="14" a="1"/>
  <c r="D566" i="14" s="1"/>
  <c r="C567" i="14" s="1" a="1"/>
  <c r="C567" i="14" s="1"/>
  <c r="E567" i="14" s="1" a="1"/>
  <c r="E567" i="14" s="1"/>
  <c r="F567" i="14" l="1" a="1"/>
  <c r="F567" i="14" s="1"/>
  <c r="H567" i="14" a="1"/>
  <c r="H567" i="14" s="1"/>
  <c r="G567" i="14" a="1"/>
  <c r="G567" i="14" s="1"/>
  <c r="I567" i="14" l="1" a="1"/>
  <c r="I567" i="14" s="1"/>
  <c r="D567" i="14" a="1"/>
  <c r="D567" i="14" s="1"/>
  <c r="C568" i="14" s="1" a="1"/>
  <c r="C568" i="14" s="1"/>
  <c r="E568" i="14" l="1" a="1"/>
  <c r="E568" i="14" s="1"/>
  <c r="F568" i="14" s="1" a="1"/>
  <c r="F568" i="14" s="1"/>
  <c r="H568" i="14" a="1"/>
  <c r="H568" i="14" s="1"/>
  <c r="G568" i="14" a="1"/>
  <c r="G568" i="14" s="1"/>
  <c r="D568" i="14" a="1"/>
  <c r="D568" i="14" s="1"/>
  <c r="C569" i="14" s="1" a="1"/>
  <c r="C569" i="14" s="1"/>
  <c r="E569" i="14" s="1" a="1"/>
  <c r="E569" i="14" s="1"/>
  <c r="I568" i="14" l="1" a="1"/>
  <c r="I568" i="14" s="1"/>
  <c r="F569" i="14" a="1"/>
  <c r="F569" i="14" s="1"/>
  <c r="G569" i="14" a="1"/>
  <c r="G569" i="14" s="1"/>
  <c r="H569" i="14" a="1"/>
  <c r="H569" i="14" s="1"/>
  <c r="I569" i="14" l="1" a="1"/>
  <c r="I569" i="14" s="1"/>
  <c r="D569" i="14" a="1"/>
  <c r="D569" i="14" s="1"/>
  <c r="C570" i="14" s="1" a="1"/>
  <c r="C570" i="14" s="1"/>
  <c r="E570" i="14" s="1" a="1"/>
  <c r="E570" i="14" s="1"/>
  <c r="F570" i="14" l="1" a="1"/>
  <c r="F570" i="14" s="1"/>
  <c r="G570" i="14" a="1"/>
  <c r="G570" i="14" s="1"/>
  <c r="H570" i="14" a="1"/>
  <c r="H570" i="14" s="1"/>
  <c r="D570" i="14" a="1"/>
  <c r="D570" i="14" s="1"/>
  <c r="C571" i="14" s="1" a="1"/>
  <c r="C571" i="14" s="1"/>
  <c r="E571" i="14" s="1" a="1"/>
  <c r="E571" i="14" s="1"/>
  <c r="G571" i="14" l="1" a="1"/>
  <c r="G571" i="14" s="1"/>
  <c r="H571" i="14" a="1"/>
  <c r="H571" i="14" s="1"/>
  <c r="F571" i="14" a="1"/>
  <c r="F571" i="14" s="1"/>
  <c r="I570" i="14" a="1"/>
  <c r="I570" i="14" s="1"/>
  <c r="D571" i="14" l="1" a="1"/>
  <c r="D571" i="14" s="1"/>
  <c r="C572" i="14" s="1" a="1"/>
  <c r="C572" i="14" s="1"/>
  <c r="E572" i="14" s="1" a="1"/>
  <c r="E572" i="14" s="1"/>
  <c r="I571" i="14" a="1"/>
  <c r="I571" i="14" s="1"/>
  <c r="F572" i="14" l="1" a="1"/>
  <c r="F572" i="14" s="1"/>
  <c r="H572" i="14" a="1"/>
  <c r="H572" i="14" s="1"/>
  <c r="G572" i="14" a="1"/>
  <c r="G572" i="14" s="1"/>
  <c r="I572" i="14" l="1" a="1"/>
  <c r="I572" i="14" s="1"/>
  <c r="D572" i="14" a="1"/>
  <c r="D572" i="14" s="1"/>
  <c r="C573" i="14" s="1" a="1"/>
  <c r="C573" i="14" s="1"/>
  <c r="E573" i="14" s="1" a="1"/>
  <c r="E573" i="14" s="1"/>
  <c r="F573" i="14" l="1" a="1"/>
  <c r="F573" i="14" s="1"/>
  <c r="G573" i="14" a="1"/>
  <c r="G573" i="14" s="1"/>
  <c r="H573" i="14" a="1"/>
  <c r="H573" i="14" s="1"/>
  <c r="I573" i="14" l="1" a="1"/>
  <c r="I573" i="14" s="1"/>
  <c r="D573" i="14" a="1"/>
  <c r="D573" i="14" s="1"/>
  <c r="C574" i="14" s="1" a="1"/>
  <c r="C574" i="14" s="1"/>
  <c r="E574" i="14" s="1" a="1"/>
  <c r="E574" i="14" s="1"/>
  <c r="F574" i="14" l="1" a="1"/>
  <c r="F574" i="14" s="1"/>
  <c r="G574" i="14" a="1"/>
  <c r="G574" i="14" s="1"/>
  <c r="H574" i="14" a="1"/>
  <c r="H574" i="14" s="1"/>
  <c r="I574" i="14" l="1" a="1"/>
  <c r="I574" i="14" s="1"/>
  <c r="D574" i="14" a="1"/>
  <c r="D574" i="14" s="1"/>
  <c r="C575" i="14" s="1" a="1"/>
  <c r="C575" i="14" s="1"/>
  <c r="E575" i="14" s="1" a="1"/>
  <c r="E575" i="14" s="1"/>
  <c r="F575" i="14" l="1" a="1"/>
  <c r="F575" i="14" s="1"/>
  <c r="G575" i="14" a="1"/>
  <c r="G575" i="14" s="1"/>
  <c r="H575" i="14" a="1"/>
  <c r="H575" i="14" s="1"/>
  <c r="D575" i="14" l="1" a="1"/>
  <c r="D575" i="14" s="1"/>
  <c r="C576" i="14" s="1" a="1"/>
  <c r="C576" i="14" s="1"/>
  <c r="E576" i="14" s="1" a="1"/>
  <c r="E576" i="14" s="1"/>
  <c r="I575" i="14" a="1"/>
  <c r="I575" i="14" s="1"/>
  <c r="G576" i="14" l="1" a="1"/>
  <c r="G576" i="14" s="1"/>
  <c r="F576" i="14" a="1"/>
  <c r="F576" i="14" s="1"/>
  <c r="H576" i="14" a="1"/>
  <c r="H576" i="14" s="1"/>
  <c r="I576" i="14" l="1" a="1"/>
  <c r="I576" i="14" s="1"/>
  <c r="D576" i="14" a="1"/>
  <c r="D576" i="14" s="1"/>
  <c r="C577" i="14" s="1" a="1"/>
  <c r="C577" i="14" s="1"/>
  <c r="E577" i="14" l="1" a="1"/>
  <c r="E577" i="14" s="1"/>
  <c r="F577" i="14" s="1" a="1"/>
  <c r="F577" i="14" s="1"/>
  <c r="G577" i="14" a="1"/>
  <c r="G577" i="14" s="1"/>
  <c r="H577" i="14" a="1"/>
  <c r="H577" i="14" s="1"/>
  <c r="D577" i="14" l="1" a="1"/>
  <c r="D577" i="14" s="1"/>
  <c r="C578" i="14" s="1" a="1"/>
  <c r="C578" i="14" s="1"/>
  <c r="E578" i="14" s="1" a="1"/>
  <c r="E578" i="14" s="1"/>
  <c r="F578" i="14" s="1" a="1"/>
  <c r="F578" i="14" s="1"/>
  <c r="I577" i="14" a="1"/>
  <c r="I577" i="14" s="1"/>
  <c r="H578" i="14" l="1" a="1"/>
  <c r="H578" i="14" s="1"/>
  <c r="G578" i="14" a="1"/>
  <c r="G578" i="14" s="1"/>
  <c r="D578" i="14" a="1"/>
  <c r="D578" i="14" s="1"/>
  <c r="C579" i="14" s="1" a="1"/>
  <c r="C579" i="14" s="1"/>
  <c r="E579" i="14" s="1" a="1"/>
  <c r="E579" i="14" s="1"/>
  <c r="I578" i="14" l="1" a="1"/>
  <c r="I578" i="14" s="1"/>
  <c r="F579" i="14" a="1"/>
  <c r="F579" i="14" s="1"/>
  <c r="G579" i="14" a="1"/>
  <c r="G579" i="14" s="1"/>
  <c r="H579" i="14" a="1"/>
  <c r="H579" i="14" s="1"/>
  <c r="I579" i="14" l="1" a="1"/>
  <c r="I579" i="14" s="1"/>
  <c r="D579" i="14" a="1"/>
  <c r="D579" i="14" s="1"/>
  <c r="C580" i="14" s="1" a="1"/>
  <c r="C580" i="14" s="1"/>
  <c r="E580" i="14" s="1" a="1"/>
  <c r="E580" i="14" s="1"/>
  <c r="F580" i="14" l="1" a="1"/>
  <c r="F580" i="14" s="1"/>
  <c r="G580" i="14" a="1"/>
  <c r="G580" i="14" s="1"/>
  <c r="H580" i="14" a="1"/>
  <c r="H580" i="14" s="1"/>
  <c r="D580" i="14" l="1" a="1"/>
  <c r="D580" i="14" s="1"/>
  <c r="C581" i="14" s="1" a="1"/>
  <c r="C581" i="14" s="1"/>
  <c r="E581" i="14" s="1" a="1"/>
  <c r="E581" i="14" s="1"/>
  <c r="I580" i="14" a="1"/>
  <c r="I580" i="14" s="1"/>
  <c r="G581" i="14" l="1" a="1"/>
  <c r="G581" i="14" s="1"/>
  <c r="F581" i="14" a="1"/>
  <c r="F581" i="14" s="1"/>
  <c r="H581" i="14" a="1"/>
  <c r="H581" i="14" s="1"/>
  <c r="I581" i="14" l="1" a="1"/>
  <c r="I581" i="14" s="1"/>
  <c r="D581" i="14" a="1"/>
  <c r="D581" i="14" s="1"/>
  <c r="C582" i="14" s="1" a="1"/>
  <c r="C582" i="14" s="1"/>
  <c r="E582" i="14" s="1" a="1"/>
  <c r="E582" i="14" s="1"/>
  <c r="F582" i="14" l="1" a="1"/>
  <c r="F582" i="14" s="1"/>
  <c r="G582" i="14" a="1"/>
  <c r="G582" i="14" s="1"/>
  <c r="H582" i="14" a="1"/>
  <c r="H582" i="14" s="1"/>
  <c r="D582" i="14" a="1"/>
  <c r="D582" i="14" s="1"/>
  <c r="C583" i="14" s="1" a="1"/>
  <c r="C583" i="14" s="1"/>
  <c r="E583" i="14" s="1" a="1"/>
  <c r="E583" i="14" s="1"/>
  <c r="I582" i="14" l="1" a="1"/>
  <c r="I582" i="14" s="1"/>
  <c r="F583" i="14" a="1"/>
  <c r="F583" i="14" s="1"/>
  <c r="G583" i="14" a="1"/>
  <c r="G583" i="14" s="1"/>
  <c r="H583" i="14" a="1"/>
  <c r="H583" i="14" s="1"/>
  <c r="I583" i="14" l="1" a="1"/>
  <c r="I583" i="14" s="1"/>
  <c r="D583" i="14" a="1"/>
  <c r="D583" i="14" s="1"/>
  <c r="C584" i="14" s="1" a="1"/>
  <c r="C584" i="14" s="1"/>
  <c r="E584" i="14" s="1" a="1"/>
  <c r="E584" i="14" s="1"/>
  <c r="F584" i="14" l="1" a="1"/>
  <c r="F584" i="14" s="1"/>
  <c r="G584" i="14" a="1"/>
  <c r="G584" i="14" s="1"/>
  <c r="H584" i="14" a="1"/>
  <c r="H584" i="14" s="1"/>
  <c r="I584" i="14" l="1" a="1"/>
  <c r="I584" i="14" s="1"/>
  <c r="D584" i="14" a="1"/>
  <c r="D584" i="14" s="1"/>
  <c r="C585" i="14" s="1" a="1"/>
  <c r="C585" i="14" s="1"/>
  <c r="E585" i="14" s="1" a="1"/>
  <c r="E585" i="14" s="1"/>
  <c r="F585" i="14" l="1" a="1"/>
  <c r="F585" i="14" s="1"/>
  <c r="G585" i="14" a="1"/>
  <c r="G585" i="14" s="1"/>
  <c r="H585" i="14" a="1"/>
  <c r="H585" i="14" s="1"/>
  <c r="D585" i="14" l="1" a="1"/>
  <c r="D585" i="14" s="1"/>
  <c r="C586" i="14" s="1" a="1"/>
  <c r="C586" i="14" s="1"/>
  <c r="E586" i="14" s="1" a="1"/>
  <c r="E586" i="14" s="1"/>
  <c r="I585" i="14" a="1"/>
  <c r="I585" i="14" s="1"/>
  <c r="G586" i="14" l="1" a="1"/>
  <c r="G586" i="14" s="1"/>
  <c r="F586" i="14" a="1"/>
  <c r="F586" i="14" s="1"/>
  <c r="H586" i="14" a="1"/>
  <c r="H586" i="14" s="1"/>
  <c r="D586" i="14" l="1" a="1"/>
  <c r="D586" i="14" s="1"/>
  <c r="C587" i="14" s="1" a="1"/>
  <c r="C587" i="14" s="1"/>
  <c r="E587" i="14" s="1" a="1"/>
  <c r="E587" i="14" s="1"/>
  <c r="I586" i="14" a="1"/>
  <c r="I586" i="14" s="1"/>
  <c r="H587" i="14" l="1" a="1"/>
  <c r="H587" i="14" s="1"/>
  <c r="F587" i="14" a="1"/>
  <c r="F587" i="14" s="1"/>
  <c r="G587" i="14" a="1"/>
  <c r="G587" i="14" s="1"/>
  <c r="I587" i="14" l="1" a="1"/>
  <c r="I587" i="14" s="1"/>
  <c r="D587" i="14" a="1"/>
  <c r="D587" i="14" s="1"/>
  <c r="C588" i="14" s="1" a="1"/>
  <c r="C588" i="14" s="1"/>
  <c r="E588" i="14" s="1" a="1"/>
  <c r="E588" i="14" s="1"/>
  <c r="F588" i="14" l="1" a="1"/>
  <c r="F588" i="14" s="1"/>
  <c r="G588" i="14" a="1"/>
  <c r="G588" i="14" s="1"/>
  <c r="H588" i="14" a="1"/>
  <c r="H588" i="14" s="1"/>
  <c r="D588" i="14" a="1"/>
  <c r="D588" i="14" s="1"/>
  <c r="C589" i="14" s="1" a="1"/>
  <c r="C589" i="14" s="1"/>
  <c r="E589" i="14" s="1" a="1"/>
  <c r="E589" i="14" s="1"/>
  <c r="I588" i="14" l="1" a="1"/>
  <c r="I588" i="14" s="1"/>
  <c r="F589" i="14" a="1"/>
  <c r="F589" i="14" s="1"/>
  <c r="G589" i="14" a="1"/>
  <c r="G589" i="14" s="1"/>
  <c r="H589" i="14" a="1"/>
  <c r="H589" i="14" s="1"/>
  <c r="I589" i="14" l="1" a="1"/>
  <c r="I589" i="14" s="1"/>
  <c r="D589" i="14" a="1"/>
  <c r="D589" i="14" s="1"/>
  <c r="C590" i="14" s="1" a="1"/>
  <c r="C590" i="14" s="1"/>
  <c r="E590" i="14" s="1" a="1"/>
  <c r="E590" i="14" s="1"/>
  <c r="F590" i="14" l="1" a="1"/>
  <c r="F590" i="14" s="1"/>
  <c r="G590" i="14" a="1"/>
  <c r="G590" i="14" s="1"/>
  <c r="H590" i="14" a="1"/>
  <c r="H590" i="14" s="1"/>
  <c r="D590" i="14" l="1" a="1"/>
  <c r="D590" i="14" s="1"/>
  <c r="C591" i="14" s="1" a="1"/>
  <c r="C591" i="14" s="1"/>
  <c r="E591" i="14" s="1" a="1"/>
  <c r="E591" i="14" s="1"/>
  <c r="I590" i="14" a="1"/>
  <c r="I590" i="14" s="1"/>
  <c r="G591" i="14" l="1" a="1"/>
  <c r="G591" i="14" s="1"/>
  <c r="F591" i="14" a="1"/>
  <c r="F591" i="14" s="1"/>
  <c r="H591" i="14" a="1"/>
  <c r="H591" i="14" s="1"/>
  <c r="I591" i="14" l="1" a="1"/>
  <c r="I591" i="14" s="1"/>
  <c r="D591" i="14" a="1"/>
  <c r="D591" i="14" s="1"/>
  <c r="C592" i="14" s="1" a="1"/>
  <c r="C592" i="14" s="1"/>
  <c r="E592" i="14" s="1" a="1"/>
  <c r="E592" i="14" s="1"/>
  <c r="F592" i="14" l="1" a="1"/>
  <c r="F592" i="14" s="1"/>
  <c r="H592" i="14" a="1"/>
  <c r="H592" i="14" s="1"/>
  <c r="G592" i="14" a="1"/>
  <c r="G592" i="14" s="1"/>
  <c r="D592" i="14" a="1"/>
  <c r="D592" i="14" s="1"/>
  <c r="C593" i="14" s="1" a="1"/>
  <c r="C593" i="14" s="1"/>
  <c r="E593" i="14" s="1" a="1"/>
  <c r="E593" i="14" s="1"/>
  <c r="I592" i="14" l="1" a="1"/>
  <c r="I592" i="14" s="1"/>
  <c r="F593" i="14" a="1"/>
  <c r="F593" i="14" s="1"/>
  <c r="G593" i="14" a="1"/>
  <c r="G593" i="14" s="1"/>
  <c r="H593" i="14" a="1"/>
  <c r="H593" i="14" s="1"/>
  <c r="I593" i="14" l="1" a="1"/>
  <c r="I593" i="14" s="1"/>
  <c r="D593" i="14" a="1"/>
  <c r="D593" i="14" s="1"/>
  <c r="C594" i="14" s="1" a="1"/>
  <c r="C594" i="14" s="1"/>
  <c r="E594" i="14" s="1" a="1"/>
  <c r="E594" i="14" s="1"/>
  <c r="F594" i="14" l="1" a="1"/>
  <c r="F594" i="14" s="1"/>
  <c r="G594" i="14" a="1"/>
  <c r="G594" i="14" s="1"/>
  <c r="H594" i="14" a="1"/>
  <c r="H594" i="14" s="1"/>
  <c r="I594" i="14" l="1" a="1"/>
  <c r="I594" i="14" s="1"/>
  <c r="D594" i="14" a="1"/>
  <c r="D594" i="14" s="1"/>
  <c r="C595" i="14" s="1" a="1"/>
  <c r="C595" i="14" s="1"/>
  <c r="E595" i="14" s="1" a="1"/>
  <c r="E595" i="14" s="1"/>
  <c r="F595" i="14" l="1" a="1"/>
  <c r="F595" i="14" s="1"/>
  <c r="G595" i="14" a="1"/>
  <c r="G595" i="14" s="1"/>
  <c r="H595" i="14" a="1"/>
  <c r="H595" i="14" s="1"/>
  <c r="D595" i="14" a="1"/>
  <c r="D595" i="14" s="1"/>
  <c r="C596" i="14" s="1" a="1"/>
  <c r="C596" i="14" s="1"/>
  <c r="E596" i="14" s="1" a="1"/>
  <c r="E596" i="14" s="1"/>
  <c r="G596" i="14" l="1" a="1"/>
  <c r="G596" i="14" s="1"/>
  <c r="H596" i="14" a="1"/>
  <c r="H596" i="14" s="1"/>
  <c r="F596" i="14" a="1"/>
  <c r="F596" i="14" s="1"/>
  <c r="I595" i="14" a="1"/>
  <c r="I595" i="14" s="1"/>
  <c r="D596" i="14" l="1" a="1"/>
  <c r="D596" i="14" s="1"/>
  <c r="C597" i="14" s="1" a="1"/>
  <c r="C597" i="14" s="1"/>
  <c r="E597" i="14" s="1" a="1"/>
  <c r="E597" i="14" s="1"/>
  <c r="I596" i="14" a="1"/>
  <c r="I596" i="14" s="1"/>
  <c r="F597" i="14" l="1" a="1"/>
  <c r="F597" i="14" s="1"/>
  <c r="G597" i="14" a="1"/>
  <c r="G597" i="14" s="1"/>
  <c r="H597" i="14" a="1"/>
  <c r="H597" i="14" s="1"/>
  <c r="I597" i="14" l="1" a="1"/>
  <c r="I597" i="14" s="1"/>
  <c r="D597" i="14" a="1"/>
  <c r="D597" i="14" s="1"/>
  <c r="C598" i="14" s="1" a="1"/>
  <c r="C598" i="14" s="1"/>
  <c r="E598" i="14" s="1" a="1"/>
  <c r="E598" i="14" s="1"/>
  <c r="F598" i="14" l="1" a="1"/>
  <c r="F598" i="14" s="1"/>
  <c r="G598" i="14" a="1"/>
  <c r="G598" i="14" s="1"/>
  <c r="H598" i="14" a="1"/>
  <c r="H598" i="14" s="1"/>
  <c r="I598" i="14" l="1" a="1"/>
  <c r="I598" i="14" s="1"/>
  <c r="D598" i="14" a="1"/>
  <c r="D598" i="14" s="1"/>
  <c r="C599" i="14" s="1" a="1"/>
  <c r="C599" i="14" s="1"/>
  <c r="E599" i="14" s="1" a="1"/>
  <c r="E599" i="14" s="1"/>
  <c r="F599" i="14" l="1" a="1"/>
  <c r="F599" i="14" s="1"/>
  <c r="G599" i="14" a="1"/>
  <c r="G599" i="14" s="1"/>
  <c r="H599" i="14" a="1"/>
  <c r="H599" i="14" s="1"/>
  <c r="I599" i="14" l="1" a="1"/>
  <c r="I599" i="14" s="1"/>
  <c r="D599" i="14" a="1"/>
  <c r="D599" i="14" s="1"/>
  <c r="C600" i="14" s="1" a="1"/>
  <c r="C600" i="14" s="1"/>
  <c r="E600" i="14" s="1" a="1"/>
  <c r="E600" i="14" s="1"/>
  <c r="F600" i="14" l="1" a="1"/>
  <c r="F600" i="14" s="1"/>
  <c r="G600" i="14" a="1"/>
  <c r="G600" i="14" s="1"/>
  <c r="H600" i="14" a="1"/>
  <c r="H600" i="14" s="1"/>
  <c r="D600" i="14" l="1" a="1"/>
  <c r="D600" i="14" s="1"/>
  <c r="C601" i="14" s="1" a="1"/>
  <c r="C601" i="14" s="1"/>
  <c r="E601" i="14" s="1" a="1"/>
  <c r="E601" i="14" s="1"/>
  <c r="I600" i="14" a="1"/>
  <c r="I600" i="14" s="1"/>
  <c r="G601" i="14" l="1" a="1"/>
  <c r="G601" i="14" s="1"/>
  <c r="F601" i="14" a="1"/>
  <c r="F601" i="14" s="1"/>
  <c r="H601" i="14" a="1"/>
  <c r="H601" i="14" s="1"/>
  <c r="I601" i="14" l="1" a="1"/>
  <c r="I601" i="14" s="1"/>
  <c r="D601" i="14" a="1"/>
  <c r="D601" i="14" s="1"/>
  <c r="C602" i="14" s="1" a="1"/>
  <c r="C602" i="14" s="1"/>
  <c r="E602" i="14" s="1" a="1"/>
  <c r="E602" i="14" s="1"/>
  <c r="F602" i="14" l="1" a="1"/>
  <c r="F602" i="14" s="1"/>
  <c r="H602" i="14" a="1"/>
  <c r="H602" i="14" s="1"/>
  <c r="G602" i="14" a="1"/>
  <c r="G602" i="14" s="1"/>
  <c r="D602" i="14" a="1"/>
  <c r="D602" i="14" s="1"/>
  <c r="C603" i="14" s="1" a="1"/>
  <c r="C603" i="14" s="1"/>
  <c r="E603" i="14" s="1" a="1"/>
  <c r="E603" i="14" s="1"/>
  <c r="I602" i="14" l="1" a="1"/>
  <c r="I602" i="14" s="1"/>
  <c r="F603" i="14" a="1"/>
  <c r="F603" i="14" s="1"/>
  <c r="G603" i="14" a="1"/>
  <c r="G603" i="14" s="1"/>
  <c r="H603" i="14" a="1"/>
  <c r="H603" i="14" s="1"/>
  <c r="I603" i="14" l="1" a="1"/>
  <c r="I603" i="14" s="1"/>
  <c r="D603" i="14" a="1"/>
  <c r="D603" i="14" s="1"/>
  <c r="C604" i="14" s="1" a="1"/>
  <c r="C604" i="14" s="1"/>
  <c r="E604" i="14" s="1" a="1"/>
  <c r="E604" i="14" s="1"/>
  <c r="F604" i="14" l="1" a="1"/>
  <c r="F604" i="14" s="1"/>
  <c r="G604" i="14" a="1"/>
  <c r="G604" i="14" s="1"/>
  <c r="H604" i="14" a="1"/>
  <c r="H604" i="14" s="1"/>
  <c r="I604" i="14" l="1" a="1"/>
  <c r="I604" i="14" s="1"/>
  <c r="D604" i="14" a="1"/>
  <c r="D604" i="14" s="1"/>
  <c r="C605" i="14" s="1" a="1"/>
  <c r="C605" i="14" s="1"/>
  <c r="E605" i="14" s="1" a="1"/>
  <c r="E605" i="14" s="1"/>
  <c r="F605" i="14" l="1" a="1"/>
  <c r="F605" i="14" s="1"/>
  <c r="G605" i="14" a="1"/>
  <c r="G605" i="14" s="1"/>
  <c r="H605" i="14" a="1"/>
  <c r="H605" i="14" s="1"/>
  <c r="D605" i="14" l="1" a="1"/>
  <c r="D605" i="14" s="1"/>
  <c r="C606" i="14" s="1" a="1"/>
  <c r="C606" i="14" s="1"/>
  <c r="E606" i="14" s="1" a="1"/>
  <c r="E606" i="14" s="1"/>
  <c r="I605" i="14" a="1"/>
  <c r="I605" i="14" s="1"/>
  <c r="G606" i="14" l="1" a="1"/>
  <c r="G606" i="14" s="1"/>
  <c r="F606" i="14" a="1"/>
  <c r="F606" i="14" s="1"/>
  <c r="H606" i="14" a="1"/>
  <c r="H606" i="14" s="1"/>
  <c r="I606" i="14" l="1" a="1"/>
  <c r="I606" i="14" s="1"/>
  <c r="D606" i="14" a="1"/>
  <c r="D606" i="14" s="1"/>
  <c r="C607" i="14" s="1" a="1"/>
  <c r="C607" i="14" s="1"/>
  <c r="E607" i="14" s="1" a="1"/>
  <c r="E607" i="14" s="1"/>
  <c r="F607" i="14" l="1" a="1"/>
  <c r="F607" i="14" s="1"/>
  <c r="G607" i="14" a="1"/>
  <c r="G607" i="14" s="1"/>
  <c r="H607" i="14" a="1"/>
  <c r="H607" i="14" s="1"/>
  <c r="D607" i="14" l="1" a="1"/>
  <c r="D607" i="14" s="1"/>
  <c r="C608" i="14" s="1" a="1"/>
  <c r="C608" i="14" s="1"/>
  <c r="I607" i="14" a="1"/>
  <c r="I607" i="14" s="1"/>
  <c r="E608" i="14" l="1" a="1"/>
  <c r="E608" i="14" s="1"/>
  <c r="F608" i="14" s="1" a="1"/>
  <c r="F608" i="14" s="1"/>
  <c r="H608" i="14" a="1"/>
  <c r="H608" i="14" s="1"/>
  <c r="G608" i="14" a="1"/>
  <c r="G608" i="14" s="1"/>
  <c r="D608" i="14" l="1" a="1"/>
  <c r="D608" i="14" s="1"/>
  <c r="C609" i="14" s="1" a="1"/>
  <c r="C609" i="14" s="1"/>
  <c r="E609" i="14" s="1" a="1"/>
  <c r="E609" i="14" s="1"/>
  <c r="F609" i="14" s="1" a="1"/>
  <c r="F609" i="14" s="1"/>
  <c r="I608" i="14" a="1"/>
  <c r="I608" i="14" s="1"/>
  <c r="H609" i="14" l="1" a="1"/>
  <c r="H609" i="14" s="1"/>
  <c r="G609" i="14" a="1"/>
  <c r="G609" i="14" s="1"/>
  <c r="D609" i="14" a="1"/>
  <c r="D609" i="14" s="1"/>
  <c r="C610" i="14" s="1" a="1"/>
  <c r="C610" i="14" s="1"/>
  <c r="E610" i="14" s="1" a="1"/>
  <c r="E610" i="14" s="1"/>
  <c r="I609" i="14" l="1" a="1"/>
  <c r="I609" i="14" s="1"/>
  <c r="F610" i="14" a="1"/>
  <c r="F610" i="14" s="1"/>
  <c r="H610" i="14" a="1"/>
  <c r="H610" i="14" s="1"/>
  <c r="G610" i="14" a="1"/>
  <c r="G610" i="14" s="1"/>
  <c r="I610" i="14" l="1" a="1"/>
  <c r="I610" i="14" s="1"/>
  <c r="D610" i="14" a="1"/>
  <c r="D610" i="14" s="1"/>
  <c r="C611" i="14" s="1" a="1"/>
  <c r="C611" i="14" s="1"/>
  <c r="E611" i="14" s="1" a="1"/>
  <c r="E611" i="14" s="1"/>
  <c r="G611" i="14" l="1" a="1"/>
  <c r="G611" i="14" s="1"/>
  <c r="F611" i="14" a="1"/>
  <c r="F611" i="14" s="1"/>
  <c r="H611" i="14" a="1"/>
  <c r="H611" i="14" s="1"/>
  <c r="D611" i="14" l="1" a="1"/>
  <c r="D611" i="14" s="1"/>
  <c r="C612" i="14" s="1" a="1"/>
  <c r="C612" i="14" s="1"/>
  <c r="E612" i="14" s="1" a="1"/>
  <c r="E612" i="14" s="1"/>
  <c r="I611" i="14" a="1"/>
  <c r="I611" i="14" s="1"/>
  <c r="F612" i="14" l="1" a="1"/>
  <c r="F612" i="14" s="1"/>
  <c r="G612" i="14" a="1"/>
  <c r="G612" i="14" s="1"/>
  <c r="H612" i="14" a="1"/>
  <c r="H612" i="14" s="1"/>
  <c r="D612" i="14" l="1" a="1"/>
  <c r="D612" i="14" s="1"/>
  <c r="C613" i="14" s="1" a="1"/>
  <c r="C613" i="14" s="1"/>
  <c r="E613" i="14" s="1" a="1"/>
  <c r="E613" i="14" s="1"/>
  <c r="I612" i="14" a="1"/>
  <c r="I612" i="14" s="1"/>
  <c r="F613" i="14" l="1" a="1"/>
  <c r="F613" i="14" s="1"/>
  <c r="G613" i="14" a="1"/>
  <c r="G613" i="14" s="1"/>
  <c r="D613" i="14" a="1"/>
  <c r="D613" i="14" s="1"/>
  <c r="C614" i="14" s="1" a="1"/>
  <c r="C614" i="14" s="1"/>
  <c r="E614" i="14" s="1" a="1"/>
  <c r="E614" i="14" s="1"/>
  <c r="H613" i="14" a="1"/>
  <c r="H613" i="14" s="1"/>
  <c r="I613" i="14" l="1" a="1"/>
  <c r="I613" i="14" s="1"/>
  <c r="F614" i="14" a="1"/>
  <c r="F614" i="14" s="1"/>
  <c r="H614" i="14" a="1"/>
  <c r="H614" i="14" s="1"/>
  <c r="G614" i="14" a="1"/>
  <c r="G614" i="14" s="1"/>
  <c r="I614" i="14" l="1" a="1"/>
  <c r="I614" i="14" s="1"/>
  <c r="D614" i="14" a="1"/>
  <c r="D614" i="14" s="1"/>
  <c r="C615" i="14" s="1" a="1"/>
  <c r="C615" i="14" s="1"/>
  <c r="E615" i="14" s="1" a="1"/>
  <c r="E615" i="14" s="1"/>
  <c r="F615" i="14" l="1" a="1"/>
  <c r="F615" i="14" s="1"/>
  <c r="G615" i="14" a="1"/>
  <c r="G615" i="14" s="1"/>
  <c r="H615" i="14" a="1"/>
  <c r="H615" i="14" s="1"/>
  <c r="I615" i="14" l="1" a="1"/>
  <c r="I615" i="14" s="1"/>
  <c r="D615" i="14" a="1"/>
  <c r="D615" i="14" s="1"/>
  <c r="C616" i="14" s="1" a="1"/>
  <c r="C616" i="14" s="1"/>
  <c r="E616" i="14" s="1" a="1"/>
  <c r="E616" i="14" s="1"/>
  <c r="H616" i="14" l="1" a="1"/>
  <c r="H616" i="14" s="1"/>
  <c r="F616" i="14" a="1"/>
  <c r="F616" i="14" s="1"/>
  <c r="G616" i="14" a="1"/>
  <c r="G616" i="14" s="1"/>
  <c r="D616" i="14" l="1" a="1"/>
  <c r="D616" i="14" s="1"/>
  <c r="C617" i="14" s="1" a="1"/>
  <c r="C617" i="14" s="1"/>
  <c r="E617" i="14" s="1" a="1"/>
  <c r="E617" i="14" s="1"/>
  <c r="I616" i="14" a="1"/>
  <c r="I616" i="14" s="1"/>
  <c r="F617" i="14" l="1" a="1"/>
  <c r="F617" i="14" s="1"/>
  <c r="G617" i="14" a="1"/>
  <c r="G617" i="14" s="1"/>
  <c r="H617" i="14" a="1"/>
  <c r="H617" i="14" s="1"/>
  <c r="I617" i="14" l="1" a="1"/>
  <c r="I617" i="14" s="1"/>
  <c r="D617" i="14" a="1"/>
  <c r="D617" i="14" s="1"/>
  <c r="C618" i="14" s="1" a="1"/>
  <c r="C618" i="14" s="1"/>
  <c r="E618" i="14" s="1" a="1"/>
  <c r="E618" i="14" s="1"/>
  <c r="G618" i="14" l="1" a="1"/>
  <c r="G618" i="14" s="1"/>
  <c r="H618" i="14" a="1"/>
  <c r="H618" i="14" s="1"/>
  <c r="F618" i="14" a="1"/>
  <c r="F618" i="14" s="1"/>
  <c r="D618" i="14" l="1" a="1"/>
  <c r="D618" i="14" s="1"/>
  <c r="C619" i="14" s="1" a="1"/>
  <c r="C619" i="14" s="1"/>
  <c r="E619" i="14" s="1" a="1"/>
  <c r="E619" i="14" s="1"/>
  <c r="I618" i="14" a="1"/>
  <c r="I618" i="14" s="1"/>
  <c r="F619" i="14" l="1" a="1"/>
  <c r="F619" i="14" s="1"/>
  <c r="H619" i="14" a="1"/>
  <c r="H619" i="14" s="1"/>
  <c r="G619" i="14" a="1"/>
  <c r="G619" i="14" s="1"/>
  <c r="I619" i="14" l="1" a="1"/>
  <c r="I619" i="14" s="1"/>
  <c r="D619" i="14" a="1"/>
  <c r="D619" i="14" s="1"/>
  <c r="C620" i="14" s="1" a="1"/>
  <c r="C620" i="14" s="1"/>
  <c r="E620" i="14" s="1" a="1"/>
  <c r="E620" i="14" s="1"/>
  <c r="F620" i="14" l="1" a="1"/>
  <c r="F620" i="14" s="1"/>
  <c r="G620" i="14" a="1"/>
  <c r="G620" i="14" s="1"/>
  <c r="H620" i="14" a="1"/>
  <c r="H620" i="14" s="1"/>
  <c r="I620" i="14" l="1" a="1"/>
  <c r="I620" i="14" s="1"/>
  <c r="D620" i="14" a="1"/>
  <c r="D620" i="14" s="1"/>
  <c r="C621" i="14" s="1" a="1"/>
  <c r="C621" i="14" s="1"/>
  <c r="E621" i="14" s="1" a="1"/>
  <c r="E621" i="14" s="1"/>
  <c r="H621" i="14" l="1" a="1"/>
  <c r="H621" i="14" s="1"/>
  <c r="F621" i="14" a="1"/>
  <c r="F621" i="14" s="1"/>
  <c r="G621" i="14" a="1"/>
  <c r="G621" i="14" s="1"/>
  <c r="D621" i="14" l="1" a="1"/>
  <c r="D621" i="14" s="1"/>
  <c r="C622" i="14" s="1" a="1"/>
  <c r="C622" i="14" s="1"/>
  <c r="E622" i="14" s="1" a="1"/>
  <c r="E622" i="14" s="1"/>
  <c r="I621" i="14" a="1"/>
  <c r="I621" i="14" s="1"/>
  <c r="F622" i="14" l="1" a="1"/>
  <c r="F622" i="14" s="1"/>
  <c r="G622" i="14" a="1"/>
  <c r="G622" i="14" s="1"/>
  <c r="H622" i="14" a="1"/>
  <c r="H622" i="14" s="1"/>
  <c r="I622" i="14" l="1" a="1"/>
  <c r="I622" i="14" s="1"/>
  <c r="D622" i="14" a="1"/>
  <c r="D622" i="14" s="1"/>
  <c r="C623" i="14" s="1" a="1"/>
  <c r="C623" i="14" s="1"/>
  <c r="E623" i="14" s="1" a="1"/>
  <c r="E623" i="14" s="1"/>
  <c r="G623" i="14" l="1" a="1"/>
  <c r="G623" i="14" s="1"/>
  <c r="H623" i="14" a="1"/>
  <c r="H623" i="14" s="1"/>
  <c r="F623" i="14" a="1"/>
  <c r="F623" i="14" s="1"/>
  <c r="D623" i="14" l="1" a="1"/>
  <c r="D623" i="14" s="1"/>
  <c r="C624" i="14" s="1" a="1"/>
  <c r="C624" i="14" s="1"/>
  <c r="E624" i="14" s="1" a="1"/>
  <c r="E624" i="14" s="1"/>
  <c r="I623" i="14" a="1"/>
  <c r="I623" i="14" s="1"/>
  <c r="F624" i="14" l="1" a="1"/>
  <c r="F624" i="14" s="1"/>
  <c r="H624" i="14" a="1"/>
  <c r="H624" i="14" s="1"/>
  <c r="G624" i="14" a="1"/>
  <c r="G624" i="14" s="1"/>
  <c r="I624" i="14" l="1" a="1"/>
  <c r="I624" i="14" s="1"/>
  <c r="D624" i="14" a="1"/>
  <c r="D624" i="14" s="1"/>
  <c r="C625" i="14" s="1" a="1"/>
  <c r="C625" i="14" s="1"/>
  <c r="E625" i="14" s="1" a="1"/>
  <c r="E625" i="14" s="1"/>
  <c r="F625" i="14" l="1" a="1"/>
  <c r="F625" i="14" s="1"/>
  <c r="G625" i="14" a="1"/>
  <c r="G625" i="14" s="1"/>
  <c r="H625" i="14" a="1"/>
  <c r="H625" i="14" s="1"/>
  <c r="I625" i="14" l="1" a="1"/>
  <c r="I625" i="14" s="1"/>
  <c r="D625" i="14" a="1"/>
  <c r="D625" i="14" s="1"/>
  <c r="C626" i="14" s="1" a="1"/>
  <c r="C626" i="14" s="1"/>
  <c r="E626" i="14" s="1" a="1"/>
  <c r="E626" i="14" s="1"/>
  <c r="H626" i="14" l="1" a="1"/>
  <c r="H626" i="14" s="1"/>
  <c r="G626" i="14" a="1"/>
  <c r="G626" i="14" s="1"/>
  <c r="F626" i="14" a="1"/>
  <c r="F626" i="14" s="1"/>
  <c r="I626" i="14" l="1" a="1"/>
  <c r="I626" i="14" s="1"/>
  <c r="D626" i="14" a="1"/>
  <c r="D626" i="14" s="1"/>
  <c r="C627" i="14" s="1" a="1"/>
  <c r="C627" i="14" s="1"/>
  <c r="E627" i="14" s="1" a="1"/>
  <c r="E627" i="14" s="1"/>
  <c r="F627" i="14" l="1" a="1"/>
  <c r="F627" i="14" s="1"/>
  <c r="G627" i="14" a="1"/>
  <c r="G627" i="14" s="1"/>
  <c r="H627" i="14" a="1"/>
  <c r="H627" i="14" s="1"/>
  <c r="I627" i="14" l="1" a="1"/>
  <c r="I627" i="14" s="1"/>
  <c r="D627" i="14" a="1"/>
  <c r="D627" i="14" s="1"/>
  <c r="C628" i="14" s="1" a="1"/>
  <c r="C628" i="14" s="1"/>
  <c r="E628" i="14" s="1" a="1"/>
  <c r="E628" i="14" s="1"/>
  <c r="G628" i="14" l="1" a="1"/>
  <c r="G628" i="14" s="1"/>
  <c r="H628" i="14" a="1"/>
  <c r="H628" i="14" s="1"/>
  <c r="F628" i="14" a="1"/>
  <c r="F628" i="14" s="1"/>
  <c r="D628" i="14" l="1" a="1"/>
  <c r="D628" i="14" s="1"/>
  <c r="C629" i="14" s="1" a="1"/>
  <c r="C629" i="14" s="1"/>
  <c r="E629" i="14" s="1" a="1"/>
  <c r="E629" i="14" s="1"/>
  <c r="I628" i="14" a="1"/>
  <c r="I628" i="14" s="1"/>
  <c r="F629" i="14" l="1" a="1"/>
  <c r="F629" i="14" s="1"/>
  <c r="H629" i="14" a="1"/>
  <c r="H629" i="14" s="1"/>
  <c r="G629" i="14" a="1"/>
  <c r="G629" i="14" s="1"/>
  <c r="I629" i="14" l="1" a="1"/>
  <c r="I629" i="14" s="1"/>
  <c r="D629" i="14" a="1"/>
  <c r="D629" i="14" s="1"/>
  <c r="C630" i="14" s="1" a="1"/>
  <c r="C630" i="14" s="1"/>
  <c r="E630" i="14" s="1" a="1"/>
  <c r="E630" i="14" s="1"/>
  <c r="F630" i="14" l="1" a="1"/>
  <c r="F630" i="14" s="1"/>
  <c r="G630" i="14" a="1"/>
  <c r="G630" i="14" s="1"/>
  <c r="H630" i="14" a="1"/>
  <c r="H630" i="14" s="1"/>
  <c r="I630" i="14" l="1" a="1"/>
  <c r="I630" i="14" s="1"/>
  <c r="D630" i="14" a="1"/>
  <c r="D630" i="14" s="1"/>
  <c r="C631" i="14" s="1" a="1"/>
  <c r="C631" i="14" s="1"/>
  <c r="E631" i="14" s="1" a="1"/>
  <c r="E631" i="14" s="1"/>
  <c r="H631" i="14" l="1" a="1"/>
  <c r="H631" i="14" s="1"/>
  <c r="F631" i="14" a="1"/>
  <c r="F631" i="14" s="1"/>
  <c r="G631" i="14" a="1"/>
  <c r="G631" i="14" s="1"/>
  <c r="I631" i="14" l="1" a="1"/>
  <c r="I631" i="14" s="1"/>
  <c r="D631" i="14" a="1"/>
  <c r="D631" i="14" s="1"/>
  <c r="C632" i="14" s="1" a="1"/>
  <c r="C632" i="14" s="1"/>
  <c r="E632" i="14" s="1" a="1"/>
  <c r="E632" i="14" s="1"/>
  <c r="F632" i="14" l="1" a="1"/>
  <c r="F632" i="14" s="1"/>
  <c r="G632" i="14" a="1"/>
  <c r="G632" i="14" s="1"/>
  <c r="H632" i="14" a="1"/>
  <c r="H632" i="14" s="1"/>
  <c r="I632" i="14" l="1" a="1"/>
  <c r="I632" i="14" s="1"/>
  <c r="D632" i="14" a="1"/>
  <c r="D632" i="14" s="1"/>
  <c r="C633" i="14" s="1" a="1"/>
  <c r="C633" i="14" s="1"/>
  <c r="E633" i="14" s="1" a="1"/>
  <c r="E633" i="14" s="1"/>
  <c r="G633" i="14" l="1" a="1"/>
  <c r="G633" i="14" s="1"/>
  <c r="H633" i="14" a="1"/>
  <c r="H633" i="14" s="1"/>
  <c r="F633" i="14" a="1"/>
  <c r="F633" i="14" s="1"/>
  <c r="D633" i="14" l="1" a="1"/>
  <c r="D633" i="14" s="1"/>
  <c r="C634" i="14" s="1" a="1"/>
  <c r="C634" i="14" s="1"/>
  <c r="E634" i="14" s="1" a="1"/>
  <c r="E634" i="14" s="1"/>
  <c r="I633" i="14" a="1"/>
  <c r="I633" i="14" s="1"/>
  <c r="F634" i="14" l="1" a="1"/>
  <c r="F634" i="14" s="1"/>
  <c r="H634" i="14" a="1"/>
  <c r="H634" i="14" s="1"/>
  <c r="G634" i="14" a="1"/>
  <c r="G634" i="14" s="1"/>
  <c r="I634" i="14" l="1" a="1"/>
  <c r="I634" i="14" s="1"/>
  <c r="D634" i="14" a="1"/>
  <c r="D634" i="14" s="1"/>
  <c r="C635" i="14" s="1" a="1"/>
  <c r="C635" i="14" s="1"/>
  <c r="E635" i="14" s="1" a="1"/>
  <c r="E635" i="14" s="1"/>
  <c r="F635" i="14" l="1" a="1"/>
  <c r="F635" i="14" s="1"/>
  <c r="G635" i="14" a="1"/>
  <c r="G635" i="14" s="1"/>
  <c r="H635" i="14" a="1"/>
  <c r="H635" i="14" s="1"/>
  <c r="I635" i="14" l="1" a="1"/>
  <c r="I635" i="14" s="1"/>
  <c r="D635" i="14" a="1"/>
  <c r="D635" i="14" s="1"/>
  <c r="C636" i="14" s="1" a="1"/>
  <c r="C636" i="14" s="1"/>
  <c r="E636" i="14" s="1" a="1"/>
  <c r="E636" i="14" s="1"/>
  <c r="H636" i="14" l="1" a="1"/>
  <c r="H636" i="14" s="1"/>
  <c r="F636" i="14" a="1"/>
  <c r="F636" i="14" s="1"/>
  <c r="G636" i="14" a="1"/>
  <c r="G636" i="14" s="1"/>
  <c r="I636" i="14" l="1" a="1"/>
  <c r="I636" i="14" s="1"/>
  <c r="D636" i="14" a="1"/>
  <c r="D636" i="14" s="1"/>
  <c r="C637" i="14" s="1" a="1"/>
  <c r="C637" i="14" s="1"/>
  <c r="E637" i="14" s="1" a="1"/>
  <c r="E637" i="14" s="1"/>
  <c r="F637" i="14" l="1" a="1"/>
  <c r="F637" i="14" s="1"/>
  <c r="G637" i="14" a="1"/>
  <c r="G637" i="14" s="1"/>
  <c r="H637" i="14" a="1"/>
  <c r="H637" i="14" s="1"/>
  <c r="I637" i="14" l="1" a="1"/>
  <c r="I637" i="14" s="1"/>
  <c r="D637" i="14" a="1"/>
  <c r="D637" i="14" s="1"/>
  <c r="C638" i="14" s="1" a="1"/>
  <c r="C638" i="14" s="1"/>
  <c r="E638" i="14" s="1" a="1"/>
  <c r="E638" i="14" s="1"/>
  <c r="G638" i="14" l="1" a="1"/>
  <c r="G638" i="14" s="1"/>
  <c r="H638" i="14" a="1"/>
  <c r="H638" i="14" s="1"/>
  <c r="F638" i="14" a="1"/>
  <c r="F638" i="14" s="1"/>
  <c r="D638" i="14" l="1" a="1"/>
  <c r="D638" i="14" s="1"/>
  <c r="C639" i="14" s="1" a="1"/>
  <c r="C639" i="14" s="1"/>
  <c r="E639" i="14" s="1" a="1"/>
  <c r="E639" i="14" s="1"/>
  <c r="I638" i="14" a="1"/>
  <c r="I638" i="14" s="1"/>
  <c r="F639" i="14" l="1" a="1"/>
  <c r="F639" i="14" s="1"/>
  <c r="H639" i="14" a="1"/>
  <c r="H639" i="14" s="1"/>
  <c r="G639" i="14" a="1"/>
  <c r="G639" i="14" s="1"/>
  <c r="I639" i="14" l="1" a="1"/>
  <c r="I639" i="14" s="1"/>
  <c r="D639" i="14" a="1"/>
  <c r="D639" i="14" s="1"/>
  <c r="C640" i="14" s="1" a="1"/>
  <c r="C640" i="14" s="1"/>
  <c r="E640" i="14" s="1" a="1"/>
  <c r="E640" i="14" s="1"/>
  <c r="F640" i="14" l="1" a="1"/>
  <c r="F640" i="14" s="1"/>
  <c r="G640" i="14" a="1"/>
  <c r="G640" i="14" s="1"/>
  <c r="H640" i="14" a="1"/>
  <c r="H640" i="14" s="1"/>
  <c r="I640" i="14" l="1" a="1"/>
  <c r="I640" i="14" s="1"/>
  <c r="D640" i="14" a="1"/>
  <c r="D640" i="14" s="1"/>
  <c r="C641" i="14" s="1" a="1"/>
  <c r="C641" i="14" s="1"/>
  <c r="E641" i="14" s="1" a="1"/>
  <c r="E641" i="14" s="1"/>
  <c r="H641" i="14" l="1" a="1"/>
  <c r="H641" i="14" s="1"/>
  <c r="F641" i="14" a="1"/>
  <c r="F641" i="14" s="1"/>
  <c r="G641" i="14" a="1"/>
  <c r="G641" i="14" s="1"/>
  <c r="I641" i="14" l="1" a="1"/>
  <c r="I641" i="14" s="1"/>
  <c r="D641" i="14" a="1"/>
  <c r="D641" i="14" s="1"/>
  <c r="C642" i="14" s="1" a="1"/>
  <c r="C642" i="14" s="1"/>
  <c r="E642" i="14" s="1" a="1"/>
  <c r="E642" i="14" s="1"/>
  <c r="F642" i="14" l="1" a="1"/>
  <c r="F642" i="14" s="1"/>
  <c r="G642" i="14" a="1"/>
  <c r="G642" i="14" s="1"/>
  <c r="H642" i="14" a="1"/>
  <c r="H642" i="14" s="1"/>
  <c r="I642" i="14" l="1" a="1"/>
  <c r="I642" i="14" s="1"/>
  <c r="D642" i="14" a="1"/>
  <c r="D642" i="14" s="1"/>
  <c r="C643" i="14" s="1" a="1"/>
  <c r="C643" i="14" s="1"/>
  <c r="E643" i="14" s="1" a="1"/>
  <c r="E643" i="14" s="1"/>
  <c r="G643" i="14" l="1" a="1"/>
  <c r="G643" i="14" s="1"/>
  <c r="H643" i="14" a="1"/>
  <c r="H643" i="14" s="1"/>
  <c r="F643" i="14" a="1"/>
  <c r="F643" i="14" s="1"/>
  <c r="D643" i="14" l="1" a="1"/>
  <c r="D643" i="14" s="1"/>
  <c r="C644" i="14" s="1" a="1"/>
  <c r="C644" i="14" s="1"/>
  <c r="E644" i="14" s="1" a="1"/>
  <c r="E644" i="14" s="1"/>
  <c r="I643" i="14" a="1"/>
  <c r="I643" i="14" s="1"/>
  <c r="F644" i="14" l="1" a="1"/>
  <c r="F644" i="14" s="1"/>
  <c r="H644" i="14" a="1"/>
  <c r="H644" i="14" s="1"/>
  <c r="G644" i="14" a="1"/>
  <c r="G644" i="14" s="1"/>
  <c r="I644" i="14" l="1" a="1"/>
  <c r="I644" i="14" s="1"/>
  <c r="D644" i="14" a="1"/>
  <c r="D644" i="14" s="1"/>
  <c r="C645" i="14" s="1" a="1"/>
  <c r="C645" i="14" s="1"/>
  <c r="E645" i="14" s="1" a="1"/>
  <c r="E645" i="14" s="1"/>
  <c r="F645" i="14" l="1" a="1"/>
  <c r="F645" i="14" s="1"/>
  <c r="G645" i="14" a="1"/>
  <c r="G645" i="14" s="1"/>
  <c r="H645" i="14" a="1"/>
  <c r="H645" i="14" s="1"/>
  <c r="I645" i="14" l="1" a="1"/>
  <c r="I645" i="14" s="1"/>
  <c r="D645" i="14" a="1"/>
  <c r="D645" i="14" s="1"/>
  <c r="C646" i="14" s="1" a="1"/>
  <c r="C646" i="14" s="1"/>
  <c r="E646" i="14" s="1" a="1"/>
  <c r="E646" i="14" s="1"/>
  <c r="H646" i="14" l="1" a="1"/>
  <c r="H646" i="14" s="1"/>
  <c r="F646" i="14" a="1"/>
  <c r="F646" i="14" s="1"/>
  <c r="G646" i="14" a="1"/>
  <c r="G646" i="14" s="1"/>
  <c r="I646" i="14" l="1" a="1"/>
  <c r="I646" i="14" s="1"/>
  <c r="D646" i="14" a="1"/>
  <c r="D646" i="14" s="1"/>
  <c r="C647" i="14" s="1" a="1"/>
  <c r="C647" i="14" s="1"/>
  <c r="E647" i="14" s="1" a="1"/>
  <c r="E647" i="14" s="1"/>
  <c r="F647" i="14" l="1" a="1"/>
  <c r="F647" i="14" s="1"/>
  <c r="G647" i="14" a="1"/>
  <c r="G647" i="14" s="1"/>
  <c r="H647" i="14" a="1"/>
  <c r="H647" i="14" s="1"/>
  <c r="I647" i="14" l="1" a="1"/>
  <c r="I647" i="14" s="1"/>
  <c r="D647" i="14" a="1"/>
  <c r="D647" i="14" s="1"/>
  <c r="C648" i="14" s="1" a="1"/>
  <c r="C648" i="14" s="1"/>
  <c r="E648" i="14" s="1" a="1"/>
  <c r="E648" i="14" s="1"/>
  <c r="G648" i="14" l="1" a="1"/>
  <c r="G648" i="14" s="1"/>
  <c r="H648" i="14" a="1"/>
  <c r="H648" i="14" s="1"/>
  <c r="F648" i="14" a="1"/>
  <c r="F648" i="14" s="1"/>
  <c r="D648" i="14" l="1" a="1"/>
  <c r="D648" i="14" s="1"/>
  <c r="C649" i="14" s="1" a="1"/>
  <c r="C649" i="14" s="1"/>
  <c r="E649" i="14" s="1" a="1"/>
  <c r="E649" i="14" s="1"/>
  <c r="I648" i="14" a="1"/>
  <c r="I648" i="14" s="1"/>
  <c r="F649" i="14" l="1" a="1"/>
  <c r="F649" i="14" s="1"/>
  <c r="H649" i="14" a="1"/>
  <c r="H649" i="14" s="1"/>
  <c r="G649" i="14" a="1"/>
  <c r="G649" i="14" s="1"/>
  <c r="I649" i="14" l="1" a="1"/>
  <c r="I649" i="14" s="1"/>
  <c r="D649" i="14" a="1"/>
  <c r="D649" i="14" s="1"/>
  <c r="C650" i="14" s="1" a="1"/>
  <c r="C650" i="14" s="1"/>
  <c r="E650" i="14" s="1" a="1"/>
  <c r="E650" i="14" s="1"/>
  <c r="F650" i="14" l="1" a="1"/>
  <c r="F650" i="14" s="1"/>
  <c r="G650" i="14" a="1"/>
  <c r="G650" i="14" s="1"/>
  <c r="H650" i="14" a="1"/>
  <c r="H650" i="14" s="1"/>
  <c r="I650" i="14" l="1" a="1"/>
  <c r="I650" i="14" s="1"/>
  <c r="D650" i="14" a="1"/>
  <c r="D650" i="14" s="1"/>
  <c r="C651" i="14" s="1" a="1"/>
  <c r="C651" i="14" s="1"/>
  <c r="E651" i="14" s="1" a="1"/>
  <c r="E651" i="14" s="1"/>
  <c r="F651" i="14" l="1" a="1"/>
  <c r="F651" i="14" s="1"/>
  <c r="G651" i="14" a="1"/>
  <c r="G651" i="14" s="1"/>
  <c r="H651" i="14" a="1"/>
  <c r="H651" i="14" s="1"/>
  <c r="D651" i="14" a="1"/>
  <c r="D651" i="14" s="1"/>
  <c r="C652" i="14" s="1" a="1"/>
  <c r="C652" i="14" s="1"/>
  <c r="E652" i="14" s="1" a="1"/>
  <c r="E652" i="14" s="1"/>
  <c r="G652" i="14" l="1" a="1"/>
  <c r="G652" i="14" s="1"/>
  <c r="H652" i="14" a="1"/>
  <c r="H652" i="14" s="1"/>
  <c r="F652" i="14" a="1"/>
  <c r="F652" i="14" s="1"/>
  <c r="I651" i="14" a="1"/>
  <c r="I651" i="14" s="1"/>
  <c r="D652" i="14" l="1" a="1"/>
  <c r="D652" i="14" s="1"/>
  <c r="C653" i="14" s="1" a="1"/>
  <c r="C653" i="14" s="1"/>
  <c r="E653" i="14" s="1" a="1"/>
  <c r="E653" i="14" s="1"/>
  <c r="I652" i="14" a="1"/>
  <c r="I652" i="14" s="1"/>
  <c r="G653" i="14" l="1" a="1"/>
  <c r="G653" i="14" s="1"/>
  <c r="H653" i="14" a="1"/>
  <c r="H653" i="14" s="1"/>
  <c r="F653" i="14" a="1"/>
  <c r="F653" i="14" s="1"/>
  <c r="I653" i="14" l="1" a="1"/>
  <c r="I653" i="14" s="1"/>
  <c r="D653" i="14" a="1"/>
  <c r="D653" i="14" s="1"/>
  <c r="C654" i="14" s="1" a="1"/>
  <c r="C654" i="14" s="1"/>
  <c r="E654" i="14" s="1" a="1"/>
  <c r="E654" i="14" s="1"/>
  <c r="F654" i="14" l="1" a="1"/>
  <c r="F654" i="14" s="1"/>
  <c r="G654" i="14" a="1"/>
  <c r="G654" i="14" s="1"/>
  <c r="H654" i="14" a="1"/>
  <c r="H654" i="14" s="1"/>
  <c r="I654" i="14" l="1" a="1"/>
  <c r="I654" i="14" s="1"/>
  <c r="D654" i="14" a="1"/>
  <c r="D654" i="14" s="1"/>
  <c r="C655" i="14" s="1" a="1"/>
  <c r="C655" i="14" s="1"/>
  <c r="E655" i="14" s="1" a="1"/>
  <c r="E655" i="14" s="1"/>
  <c r="F655" i="14" l="1" a="1"/>
  <c r="F655" i="14" s="1"/>
  <c r="G655" i="14" a="1"/>
  <c r="G655" i="14" s="1"/>
  <c r="H655" i="14" a="1"/>
  <c r="H655" i="14" s="1"/>
  <c r="I655" i="14" l="1" a="1"/>
  <c r="I655" i="14" s="1"/>
  <c r="D655" i="14" a="1"/>
  <c r="D655" i="14" s="1"/>
  <c r="C656" i="14" s="1" a="1"/>
  <c r="C656" i="14" s="1"/>
  <c r="E656" i="14" s="1" a="1"/>
  <c r="E656" i="14" s="1"/>
  <c r="F656" i="14" l="1" a="1"/>
  <c r="F656" i="14" s="1"/>
  <c r="G656" i="14" a="1"/>
  <c r="G656" i="14" s="1"/>
  <c r="H656" i="14" a="1"/>
  <c r="H656" i="14" s="1"/>
  <c r="D656" i="14" l="1" a="1"/>
  <c r="D656" i="14" s="1"/>
  <c r="C657" i="14" s="1" a="1"/>
  <c r="C657" i="14" s="1"/>
  <c r="E657" i="14" s="1" a="1"/>
  <c r="E657" i="14" s="1"/>
  <c r="I656" i="14" a="1"/>
  <c r="I656" i="14" s="1"/>
  <c r="G657" i="14" l="1" a="1"/>
  <c r="G657" i="14" s="1"/>
  <c r="F657" i="14" a="1"/>
  <c r="F657" i="14" s="1"/>
  <c r="H657" i="14" a="1"/>
  <c r="H657" i="14" s="1"/>
  <c r="I657" i="14" l="1" a="1"/>
  <c r="I657" i="14" s="1"/>
  <c r="D657" i="14" a="1"/>
  <c r="D657" i="14" s="1"/>
  <c r="C658" i="14" s="1" a="1"/>
  <c r="C658" i="14" s="1"/>
  <c r="E658" i="14" s="1" a="1"/>
  <c r="E658" i="14" s="1"/>
  <c r="F658" i="14" l="1" a="1"/>
  <c r="F658" i="14" s="1"/>
  <c r="H658" i="14" a="1"/>
  <c r="H658" i="14" s="1"/>
  <c r="G658" i="14" a="1"/>
  <c r="G658" i="14" s="1"/>
  <c r="D658" i="14" a="1"/>
  <c r="D658" i="14" s="1"/>
  <c r="C659" i="14" s="1" a="1"/>
  <c r="C659" i="14" s="1"/>
  <c r="E659" i="14" s="1" a="1"/>
  <c r="E659" i="14" s="1"/>
  <c r="I658" i="14" l="1" a="1"/>
  <c r="I658" i="14" s="1"/>
  <c r="F659" i="14" a="1"/>
  <c r="F659" i="14" s="1"/>
  <c r="G659" i="14" a="1"/>
  <c r="G659" i="14" s="1"/>
  <c r="H659" i="14" a="1"/>
  <c r="H659" i="14" s="1"/>
  <c r="I659" i="14" l="1" a="1"/>
  <c r="I659" i="14" s="1"/>
  <c r="D659" i="14" a="1"/>
  <c r="D659" i="14" s="1"/>
  <c r="C660" i="14" s="1" a="1"/>
  <c r="C660" i="14" s="1"/>
  <c r="E660" i="14" s="1" a="1"/>
  <c r="E660" i="14" s="1"/>
  <c r="F660" i="14" l="1" a="1"/>
  <c r="F660" i="14" s="1"/>
  <c r="G660" i="14" a="1"/>
  <c r="G660" i="14" s="1"/>
  <c r="H660" i="14" a="1"/>
  <c r="H660" i="14" s="1"/>
  <c r="I660" i="14" l="1" a="1"/>
  <c r="I660" i="14" s="1"/>
  <c r="D660" i="14" a="1"/>
  <c r="D660" i="14" s="1"/>
  <c r="C661" i="14" s="1" a="1"/>
  <c r="C661" i="14" s="1"/>
  <c r="E661" i="14" s="1" a="1"/>
  <c r="E661" i="14" s="1"/>
  <c r="F661" i="14" l="1" a="1"/>
  <c r="F661" i="14" s="1"/>
  <c r="G661" i="14" a="1"/>
  <c r="G661" i="14" s="1"/>
  <c r="H661" i="14" a="1"/>
  <c r="H661" i="14" s="1"/>
  <c r="D661" i="14" a="1"/>
  <c r="D661" i="14" s="1"/>
  <c r="C662" i="14" s="1" a="1"/>
  <c r="C662" i="14" s="1"/>
  <c r="E662" i="14" s="1" a="1"/>
  <c r="E662" i="14" s="1"/>
  <c r="G662" i="14" l="1" a="1"/>
  <c r="G662" i="14" s="1"/>
  <c r="H662" i="14" a="1"/>
  <c r="H662" i="14" s="1"/>
  <c r="F662" i="14" a="1"/>
  <c r="F662" i="14" s="1"/>
  <c r="I661" i="14" a="1"/>
  <c r="I661" i="14" s="1"/>
  <c r="D662" i="14" l="1" a="1"/>
  <c r="D662" i="14" s="1"/>
  <c r="C663" i="14" s="1" a="1"/>
  <c r="C663" i="14" s="1"/>
  <c r="E663" i="14" s="1" a="1"/>
  <c r="E663" i="14" s="1"/>
  <c r="I662" i="14" a="1"/>
  <c r="I662" i="14" s="1"/>
  <c r="F663" i="14" l="1" a="1"/>
  <c r="F663" i="14" s="1"/>
  <c r="G663" i="14" a="1"/>
  <c r="G663" i="14" s="1"/>
  <c r="H663" i="14" a="1"/>
  <c r="H663" i="14" s="1"/>
  <c r="I663" i="14" l="1" a="1"/>
  <c r="I663" i="14" s="1"/>
  <c r="D663" i="14" a="1"/>
  <c r="D663" i="14" s="1"/>
  <c r="C664" i="14" s="1" a="1"/>
  <c r="C664" i="14" s="1"/>
  <c r="E664" i="14" s="1" a="1"/>
  <c r="E664" i="14" s="1"/>
  <c r="F664" i="14" l="1" a="1"/>
  <c r="F664" i="14" s="1"/>
  <c r="G664" i="14" a="1"/>
  <c r="G664" i="14" s="1"/>
  <c r="H664" i="14" a="1"/>
  <c r="H664" i="14" s="1"/>
  <c r="I664" i="14" l="1" a="1"/>
  <c r="I664" i="14" s="1"/>
  <c r="D664" i="14" a="1"/>
  <c r="D664" i="14" s="1"/>
  <c r="C665" i="14" s="1" a="1"/>
  <c r="C665" i="14" s="1"/>
  <c r="E665" i="14" s="1" a="1"/>
  <c r="E665" i="14" s="1"/>
  <c r="F665" i="14" l="1" a="1"/>
  <c r="F665" i="14" s="1"/>
  <c r="G665" i="14" a="1"/>
  <c r="G665" i="14" s="1"/>
  <c r="H665" i="14" a="1"/>
  <c r="H665" i="14" s="1"/>
  <c r="I665" i="14" l="1" a="1"/>
  <c r="I665" i="14" s="1"/>
  <c r="D665" i="14" a="1"/>
  <c r="D665" i="14" s="1"/>
  <c r="C666" i="14" s="1" a="1"/>
  <c r="C666" i="14" s="1"/>
  <c r="E666" i="14" s="1" a="1"/>
  <c r="E666" i="14" s="1"/>
  <c r="F666" i="14" l="1" a="1"/>
  <c r="F666" i="14" s="1"/>
  <c r="G666" i="14" a="1"/>
  <c r="G666" i="14" s="1"/>
  <c r="H666" i="14" a="1"/>
  <c r="H666" i="14" s="1"/>
  <c r="D666" i="14" l="1" a="1"/>
  <c r="D666" i="14" s="1"/>
  <c r="C667" i="14" s="1" a="1"/>
  <c r="C667" i="14" s="1"/>
  <c r="E667" i="14" s="1" a="1"/>
  <c r="E667" i="14" s="1"/>
  <c r="I666" i="14" a="1"/>
  <c r="I666" i="14" s="1"/>
  <c r="G667" i="14" l="1" a="1"/>
  <c r="G667" i="14" s="1"/>
  <c r="F667" i="14" a="1"/>
  <c r="F667" i="14" s="1"/>
  <c r="H667" i="14" a="1"/>
  <c r="H667" i="14" s="1"/>
  <c r="D667" i="14" l="1" a="1"/>
  <c r="D667" i="14" s="1"/>
  <c r="C668" i="14" s="1" a="1"/>
  <c r="C668" i="14" s="1"/>
  <c r="I667" i="14" a="1"/>
  <c r="I667" i="14" s="1"/>
  <c r="E668" i="14" l="1" a="1"/>
  <c r="E668" i="14" s="1"/>
  <c r="F668" i="14" s="1" a="1"/>
  <c r="F668" i="14" s="1"/>
  <c r="H668" i="14" a="1"/>
  <c r="H668" i="14" s="1"/>
  <c r="G668" i="14" a="1"/>
  <c r="G668" i="14" s="1"/>
  <c r="D668" i="14" l="1" a="1"/>
  <c r="D668" i="14" s="1"/>
  <c r="C669" i="14" s="1" a="1"/>
  <c r="C669" i="14" s="1"/>
  <c r="E669" i="14" s="1" a="1"/>
  <c r="E669" i="14" s="1"/>
  <c r="F669" i="14" s="1" a="1"/>
  <c r="F669" i="14" s="1"/>
  <c r="I668" i="14" a="1"/>
  <c r="I668" i="14" s="1"/>
  <c r="G669" i="14" l="1" a="1"/>
  <c r="G669" i="14" s="1"/>
  <c r="H669" i="14" a="1"/>
  <c r="H669" i="14" s="1"/>
  <c r="I669" i="14" s="1" a="1"/>
  <c r="I669" i="14" s="1"/>
  <c r="D669" i="14" a="1"/>
  <c r="D669" i="14" s="1"/>
  <c r="C670" i="14" s="1" a="1"/>
  <c r="C670" i="14" s="1"/>
  <c r="E670" i="14" s="1" a="1"/>
  <c r="E670" i="14" s="1"/>
  <c r="F670" i="14" l="1" a="1"/>
  <c r="F670" i="14" s="1"/>
  <c r="G670" i="14" a="1"/>
  <c r="G670" i="14" s="1"/>
  <c r="H670" i="14" a="1"/>
  <c r="H670" i="14" s="1"/>
  <c r="I670" i="14" l="1" a="1"/>
  <c r="I670" i="14" s="1"/>
  <c r="D670" i="14" a="1"/>
  <c r="D670" i="14" s="1"/>
  <c r="C671" i="14" s="1" a="1"/>
  <c r="C671" i="14" s="1"/>
  <c r="E671" i="14" s="1" a="1"/>
  <c r="E671" i="14" s="1"/>
  <c r="H671" i="14" l="1" a="1"/>
  <c r="H671" i="14" s="1"/>
  <c r="F671" i="14" a="1"/>
  <c r="F671" i="14" s="1"/>
  <c r="G671" i="14" a="1"/>
  <c r="G671" i="14" s="1"/>
  <c r="D671" i="14" l="1" a="1"/>
  <c r="D671" i="14" s="1"/>
  <c r="C672" i="14" s="1" a="1"/>
  <c r="C672" i="14" s="1"/>
  <c r="E672" i="14" s="1" a="1"/>
  <c r="E672" i="14" s="1"/>
  <c r="I671" i="14" a="1"/>
  <c r="I671" i="14" s="1"/>
  <c r="F672" i="14" l="1" a="1"/>
  <c r="F672" i="14" s="1"/>
  <c r="G672" i="14" a="1"/>
  <c r="G672" i="14" s="1"/>
  <c r="H672" i="14" a="1"/>
  <c r="H672" i="14" s="1"/>
  <c r="I672" i="14" l="1" a="1"/>
  <c r="I672" i="14" s="1"/>
  <c r="D672" i="14" a="1"/>
  <c r="D672" i="14" s="1"/>
  <c r="C673" i="14" s="1" a="1"/>
  <c r="C673" i="14" s="1"/>
  <c r="E673" i="14" s="1" a="1"/>
  <c r="E673" i="14" s="1"/>
  <c r="F673" i="14" l="1" a="1"/>
  <c r="F673" i="14" s="1"/>
  <c r="G673" i="14" a="1"/>
  <c r="G673" i="14" s="1"/>
  <c r="H673" i="14" a="1"/>
  <c r="H673" i="14" s="1"/>
  <c r="I673" i="14" l="1" a="1"/>
  <c r="I673" i="14" s="1"/>
  <c r="D673" i="14" a="1"/>
  <c r="D673" i="14" s="1"/>
  <c r="C674" i="14" s="1" a="1"/>
  <c r="C674" i="14" s="1"/>
  <c r="E674" i="14" s="1" a="1"/>
  <c r="E674" i="14" s="1"/>
  <c r="F674" i="14" l="1" a="1"/>
  <c r="F674" i="14" s="1"/>
  <c r="G674" i="14" a="1"/>
  <c r="G674" i="14" s="1"/>
  <c r="H674" i="14" a="1"/>
  <c r="H674" i="14" s="1"/>
  <c r="I674" i="14" l="1" a="1"/>
  <c r="I674" i="14" s="1"/>
  <c r="D674" i="14" a="1"/>
  <c r="D674" i="14" s="1"/>
  <c r="C675" i="14" s="1" a="1"/>
  <c r="C675" i="14" s="1"/>
  <c r="E675" i="14" s="1" a="1"/>
  <c r="E675" i="14" s="1"/>
  <c r="F675" i="14" l="1" a="1"/>
  <c r="F675" i="14" s="1"/>
  <c r="G675" i="14" a="1"/>
  <c r="G675" i="14" s="1"/>
  <c r="H675" i="14" a="1"/>
  <c r="H675" i="14" s="1"/>
  <c r="I675" i="14" l="1" a="1"/>
  <c r="I675" i="14" s="1"/>
  <c r="D675" i="14" a="1"/>
  <c r="D675" i="14" s="1"/>
  <c r="C676" i="14" s="1" a="1"/>
  <c r="C676" i="14" s="1"/>
  <c r="E676" i="14" s="1" a="1"/>
  <c r="E676" i="14" s="1"/>
  <c r="F676" i="14" l="1" a="1"/>
  <c r="F676" i="14" s="1"/>
  <c r="G676" i="14" a="1"/>
  <c r="G676" i="14" s="1"/>
  <c r="H676" i="14" a="1"/>
  <c r="H676" i="14" s="1"/>
  <c r="I676" i="14" l="1" a="1"/>
  <c r="I676" i="14" s="1"/>
  <c r="D676" i="14" a="1"/>
  <c r="D676" i="14" s="1"/>
  <c r="C677" i="14" s="1" a="1"/>
  <c r="C677" i="14" s="1"/>
  <c r="E677" i="14" s="1" a="1"/>
  <c r="E677" i="14" s="1"/>
  <c r="F677" i="14" l="1" a="1"/>
  <c r="F677" i="14" s="1"/>
  <c r="G677" i="14" a="1"/>
  <c r="G677" i="14" s="1"/>
  <c r="H677" i="14" a="1"/>
  <c r="H677" i="14" s="1"/>
  <c r="I677" i="14" l="1" a="1"/>
  <c r="I677" i="14" s="1"/>
  <c r="D677" i="14" a="1"/>
  <c r="D677" i="14" s="1"/>
  <c r="C678" i="14" s="1" a="1"/>
  <c r="C678" i="14" s="1"/>
  <c r="E678" i="14" s="1" a="1"/>
  <c r="E678" i="14" s="1"/>
  <c r="F678" i="14" l="1" a="1"/>
  <c r="F678" i="14" s="1"/>
  <c r="G678" i="14" a="1"/>
  <c r="G678" i="14" s="1"/>
  <c r="H678" i="14" a="1"/>
  <c r="H678" i="14" s="1"/>
  <c r="I678" i="14" l="1" a="1"/>
  <c r="I678" i="14" s="1"/>
  <c r="D678" i="14" a="1"/>
  <c r="D678" i="14" s="1"/>
  <c r="C679" i="14" s="1" a="1"/>
  <c r="C679" i="14" s="1"/>
  <c r="E679" i="14" s="1" a="1"/>
  <c r="E679" i="14" s="1"/>
  <c r="F679" i="14" l="1" a="1"/>
  <c r="F679" i="14" s="1"/>
  <c r="G679" i="14" a="1"/>
  <c r="G679" i="14" s="1"/>
  <c r="H679" i="14" a="1"/>
  <c r="H679" i="14" s="1"/>
  <c r="I679" i="14" l="1" a="1"/>
  <c r="I679" i="14" s="1"/>
  <c r="D679" i="14" a="1"/>
  <c r="D679" i="14" s="1"/>
  <c r="C680" i="14" s="1" a="1"/>
  <c r="C680" i="14" s="1"/>
  <c r="E680" i="14" s="1" a="1"/>
  <c r="E680" i="14" s="1"/>
  <c r="F680" i="14" l="1" a="1"/>
  <c r="F680" i="14" s="1"/>
  <c r="G680" i="14" a="1"/>
  <c r="G680" i="14" s="1"/>
  <c r="H680" i="14" a="1"/>
  <c r="H680" i="14" s="1"/>
  <c r="I680" i="14" l="1" a="1"/>
  <c r="I680" i="14" s="1"/>
  <c r="D680" i="14" a="1"/>
  <c r="D680" i="14" s="1"/>
  <c r="C681" i="14" s="1" a="1"/>
  <c r="C681" i="14" s="1"/>
  <c r="E681" i="14" s="1" a="1"/>
  <c r="E681" i="14" s="1"/>
  <c r="F681" i="14" l="1" a="1"/>
  <c r="F681" i="14" s="1"/>
  <c r="G681" i="14" a="1"/>
  <c r="G681" i="14" s="1"/>
  <c r="H681" i="14" a="1"/>
  <c r="H681" i="14" s="1"/>
  <c r="I681" i="14" l="1" a="1"/>
  <c r="I681" i="14" s="1"/>
  <c r="D681" i="14" a="1"/>
  <c r="D681" i="14" s="1"/>
  <c r="C682" i="14" s="1" a="1"/>
  <c r="C682" i="14" s="1"/>
  <c r="E682" i="14" s="1" a="1"/>
  <c r="E682" i="14" s="1"/>
  <c r="F682" i="14" l="1" a="1"/>
  <c r="F682" i="14" s="1"/>
  <c r="G682" i="14" a="1"/>
  <c r="G682" i="14" s="1"/>
  <c r="H682" i="14" a="1"/>
  <c r="H682" i="14" s="1"/>
  <c r="I682" i="14" l="1" a="1"/>
  <c r="I682" i="14" s="1"/>
  <c r="D682" i="14" a="1"/>
  <c r="D682" i="14" s="1"/>
  <c r="C683" i="14" s="1" a="1"/>
  <c r="C683" i="14" s="1"/>
  <c r="E683" i="14" s="1" a="1"/>
  <c r="E683" i="14" s="1"/>
  <c r="F683" i="14" l="1" a="1"/>
  <c r="F683" i="14" s="1"/>
  <c r="G683" i="14" a="1"/>
  <c r="G683" i="14" s="1"/>
  <c r="H683" i="14" a="1"/>
  <c r="H683" i="14" s="1"/>
  <c r="I683" i="14" l="1" a="1"/>
  <c r="I683" i="14" s="1"/>
  <c r="D683" i="14" a="1"/>
  <c r="D683" i="14" s="1"/>
  <c r="C684" i="14" s="1" a="1"/>
  <c r="C684" i="14" s="1"/>
  <c r="E684" i="14" s="1" a="1"/>
  <c r="E684" i="14" s="1"/>
  <c r="F684" i="14" l="1" a="1"/>
  <c r="F684" i="14" s="1"/>
  <c r="G684" i="14" a="1"/>
  <c r="G684" i="14" s="1"/>
  <c r="H684" i="14" a="1"/>
  <c r="H684" i="14" s="1"/>
  <c r="I684" i="14" l="1" a="1"/>
  <c r="I684" i="14" s="1"/>
  <c r="D684" i="14" a="1"/>
  <c r="D684" i="14" s="1"/>
  <c r="C685" i="14" s="1" a="1"/>
  <c r="C685" i="14" s="1"/>
  <c r="E685" i="14" s="1" a="1"/>
  <c r="E685" i="14" s="1"/>
  <c r="F685" i="14" l="1" a="1"/>
  <c r="F685" i="14" s="1"/>
  <c r="G685" i="14" a="1"/>
  <c r="G685" i="14" s="1"/>
  <c r="H685" i="14" a="1"/>
  <c r="H685" i="14" s="1"/>
  <c r="I685" i="14" l="1" a="1"/>
  <c r="I685" i="14" s="1"/>
  <c r="D685" i="14" a="1"/>
  <c r="D685" i="14" s="1"/>
  <c r="C686" i="14" s="1" a="1"/>
  <c r="C686" i="14" s="1"/>
  <c r="E686" i="14" s="1" a="1"/>
  <c r="E686" i="14" s="1"/>
  <c r="F686" i="14" l="1" a="1"/>
  <c r="F686" i="14" s="1"/>
  <c r="G686" i="14" a="1"/>
  <c r="G686" i="14" s="1"/>
  <c r="H686" i="14" a="1"/>
  <c r="H686" i="14" s="1"/>
  <c r="D686" i="14" l="1" a="1"/>
  <c r="D686" i="14" s="1"/>
  <c r="C687" i="14" s="1" a="1"/>
  <c r="C687" i="14" s="1"/>
  <c r="E687" i="14" s="1" a="1"/>
  <c r="E687" i="14" s="1"/>
  <c r="I686" i="14" a="1"/>
  <c r="I686" i="14" s="1"/>
  <c r="F687" i="14" l="1" a="1"/>
  <c r="F687" i="14" s="1"/>
  <c r="H687" i="14" a="1"/>
  <c r="H687" i="14" s="1"/>
  <c r="G687" i="14" a="1"/>
  <c r="G687" i="14" s="1"/>
  <c r="D687" i="14" a="1"/>
  <c r="D687" i="14" s="1"/>
  <c r="C688" i="14" s="1" a="1"/>
  <c r="C688" i="14" s="1"/>
  <c r="E688" i="14" s="1" a="1"/>
  <c r="E688" i="14" s="1"/>
  <c r="I687" i="14" l="1" a="1"/>
  <c r="I687" i="14" s="1"/>
  <c r="F688" i="14" a="1"/>
  <c r="F688" i="14" s="1"/>
  <c r="G688" i="14" a="1"/>
  <c r="G688" i="14" s="1"/>
  <c r="H688" i="14" a="1"/>
  <c r="H688" i="14" s="1"/>
  <c r="D688" i="14" l="1" a="1"/>
  <c r="D688" i="14" s="1"/>
  <c r="C689" i="14" s="1" a="1"/>
  <c r="C689" i="14" s="1"/>
  <c r="E689" i="14" s="1" a="1"/>
  <c r="E689" i="14" s="1"/>
  <c r="I688" i="14" a="1"/>
  <c r="I688" i="14" s="1"/>
  <c r="H689" i="14" l="1" a="1"/>
  <c r="H689" i="14" s="1"/>
  <c r="F689" i="14" a="1"/>
  <c r="F689" i="14" s="1"/>
  <c r="G689" i="14" a="1"/>
  <c r="G689" i="14" s="1"/>
  <c r="I689" i="14" l="1" a="1"/>
  <c r="I689" i="14" s="1"/>
  <c r="D689" i="14" a="1"/>
  <c r="D689" i="14" s="1"/>
  <c r="C690" i="14" s="1" a="1"/>
  <c r="C690" i="14" s="1"/>
  <c r="E690" i="14" s="1" a="1"/>
  <c r="E690" i="14" s="1"/>
  <c r="F690" i="14" l="1" a="1"/>
  <c r="F690" i="14" s="1"/>
  <c r="G690" i="14" a="1"/>
  <c r="G690" i="14" s="1"/>
  <c r="H690" i="14" a="1"/>
  <c r="H690" i="14" s="1"/>
  <c r="I690" i="14" l="1" a="1"/>
  <c r="I690" i="14" s="1"/>
  <c r="D690" i="14" a="1"/>
  <c r="D690" i="14" s="1"/>
  <c r="C691" i="14" s="1" a="1"/>
  <c r="C691" i="14" s="1"/>
  <c r="E691" i="14" s="1" a="1"/>
  <c r="E691" i="14" s="1"/>
  <c r="F691" i="14" l="1" a="1"/>
  <c r="F691" i="14" s="1"/>
  <c r="G691" i="14" a="1"/>
  <c r="G691" i="14" s="1"/>
  <c r="H691" i="14" a="1"/>
  <c r="H691" i="14" s="1"/>
  <c r="I691" i="14" l="1" a="1"/>
  <c r="I691" i="14" s="1"/>
  <c r="D691" i="14" a="1"/>
  <c r="D691" i="14" s="1"/>
  <c r="C692" i="14" s="1" a="1"/>
  <c r="C692" i="14" s="1"/>
  <c r="E692" i="14" s="1" a="1"/>
  <c r="E692" i="14" s="1"/>
  <c r="F692" i="14" l="1" a="1"/>
  <c r="F692" i="14" s="1"/>
  <c r="G692" i="14" a="1"/>
  <c r="G692" i="14" s="1"/>
  <c r="H692" i="14" a="1"/>
  <c r="H692" i="14" s="1"/>
  <c r="I692" i="14" l="1" a="1"/>
  <c r="I692" i="14" s="1"/>
  <c r="D692" i="14" a="1"/>
  <c r="D692" i="14" s="1"/>
  <c r="C693" i="14" s="1" a="1"/>
  <c r="C693" i="14" s="1"/>
  <c r="E693" i="14" s="1" a="1"/>
  <c r="E693" i="14" s="1"/>
  <c r="G693" i="14" l="1" a="1"/>
  <c r="G693" i="14" s="1"/>
  <c r="H693" i="14" a="1"/>
  <c r="H693" i="14" s="1"/>
  <c r="F693" i="14" a="1"/>
  <c r="F693" i="14" s="1"/>
  <c r="D693" i="14" l="1" a="1"/>
  <c r="D693" i="14" s="1"/>
  <c r="C694" i="14" s="1" a="1"/>
  <c r="C694" i="14" s="1"/>
  <c r="E694" i="14" s="1" a="1"/>
  <c r="E694" i="14" s="1"/>
  <c r="I693" i="14" a="1"/>
  <c r="I693" i="14" s="1"/>
  <c r="H694" i="14" l="1" a="1"/>
  <c r="H694" i="14" s="1"/>
  <c r="F694" i="14" a="1"/>
  <c r="F694" i="14" s="1"/>
  <c r="G694" i="14" a="1"/>
  <c r="G694" i="14" s="1"/>
  <c r="I694" i="14" l="1" a="1"/>
  <c r="I694" i="14" s="1"/>
  <c r="D694" i="14" a="1"/>
  <c r="D694" i="14" s="1"/>
  <c r="C695" i="14" s="1" a="1"/>
  <c r="C695" i="14" s="1"/>
  <c r="E695" i="14" s="1" a="1"/>
  <c r="E695" i="14" s="1"/>
  <c r="F695" i="14" l="1" a="1"/>
  <c r="F695" i="14" s="1"/>
  <c r="G695" i="14" a="1"/>
  <c r="G695" i="14" s="1"/>
  <c r="H695" i="14" a="1"/>
  <c r="H695" i="14" s="1"/>
  <c r="I695" i="14" l="1" a="1"/>
  <c r="I695" i="14" s="1"/>
  <c r="D695" i="14" a="1"/>
  <c r="D695" i="14" s="1"/>
  <c r="C696" i="14" s="1" a="1"/>
  <c r="C696" i="14" s="1"/>
  <c r="E696" i="14" s="1" a="1"/>
  <c r="E696" i="14" s="1"/>
  <c r="F696" i="14" l="1" a="1"/>
  <c r="F696" i="14" s="1"/>
  <c r="G696" i="14" a="1"/>
  <c r="G696" i="14" s="1"/>
  <c r="H696" i="14" a="1"/>
  <c r="H696" i="14" s="1"/>
  <c r="I696" i="14" l="1" a="1"/>
  <c r="I696" i="14" s="1"/>
  <c r="D696" i="14" a="1"/>
  <c r="D696" i="14" s="1"/>
  <c r="C697" i="14" s="1" a="1"/>
  <c r="C697" i="14" s="1"/>
  <c r="E697" i="14" s="1" a="1"/>
  <c r="E697" i="14" s="1"/>
  <c r="F697" i="14" l="1" a="1"/>
  <c r="F697" i="14" s="1"/>
  <c r="G697" i="14" a="1"/>
  <c r="G697" i="14" s="1"/>
  <c r="H697" i="14" a="1"/>
  <c r="H697" i="14" s="1"/>
  <c r="I697" i="14" l="1" a="1"/>
  <c r="I697" i="14" s="1"/>
  <c r="D697" i="14" a="1"/>
  <c r="D697" i="14" s="1"/>
  <c r="C698" i="14" s="1" a="1"/>
  <c r="C698" i="14" s="1"/>
  <c r="E698" i="14" s="1" a="1"/>
  <c r="E698" i="14" s="1"/>
  <c r="G698" i="14" l="1" a="1"/>
  <c r="G698" i="14" s="1"/>
  <c r="H698" i="14" a="1"/>
  <c r="H698" i="14" s="1"/>
  <c r="F698" i="14" a="1"/>
  <c r="F698" i="14" s="1"/>
  <c r="D698" i="14" l="1" a="1"/>
  <c r="D698" i="14" s="1"/>
  <c r="C699" i="14" s="1" a="1"/>
  <c r="C699" i="14" s="1"/>
  <c r="E699" i="14" s="1" a="1"/>
  <c r="E699" i="14" s="1"/>
  <c r="I698" i="14" a="1"/>
  <c r="I698" i="14" s="1"/>
  <c r="H699" i="14" l="1" a="1"/>
  <c r="H699" i="14" s="1"/>
  <c r="F699" i="14" a="1"/>
  <c r="F699" i="14" s="1"/>
  <c r="G699" i="14" a="1"/>
  <c r="G699" i="14" s="1"/>
  <c r="I699" i="14" l="1" a="1"/>
  <c r="I699" i="14" s="1"/>
  <c r="D699" i="14" a="1"/>
  <c r="D699" i="14" s="1"/>
  <c r="C700" i="14" s="1" a="1"/>
  <c r="C700" i="14" s="1"/>
  <c r="E700" i="14" s="1" a="1"/>
  <c r="E700" i="14" s="1"/>
  <c r="F700" i="14" l="1" a="1"/>
  <c r="F700" i="14" s="1"/>
  <c r="G700" i="14" a="1"/>
  <c r="G700" i="14" s="1"/>
  <c r="H700" i="14" a="1"/>
  <c r="H700" i="14" s="1"/>
  <c r="D700" i="14" l="1" a="1"/>
  <c r="D700" i="14" s="1"/>
  <c r="C701" i="14" s="1" a="1"/>
  <c r="C701" i="14" s="1"/>
  <c r="E701" i="14" s="1" a="1"/>
  <c r="E701" i="14" s="1"/>
  <c r="I700" i="14" a="1"/>
  <c r="I700" i="14" s="1"/>
  <c r="F701" i="14" l="1" a="1"/>
  <c r="F701" i="14" s="1"/>
  <c r="G701" i="14" a="1"/>
  <c r="G701" i="14" s="1"/>
  <c r="H701" i="14" a="1"/>
  <c r="H701" i="14" s="1"/>
  <c r="I701" i="14" l="1" a="1"/>
  <c r="I701" i="14" s="1"/>
  <c r="D701" i="14" a="1"/>
  <c r="D701" i="14" s="1"/>
  <c r="C702" i="14" s="1" a="1"/>
  <c r="C702" i="14" s="1"/>
  <c r="E702" i="14" s="1" a="1"/>
  <c r="E702" i="14" s="1"/>
  <c r="F702" i="14" l="1" a="1"/>
  <c r="F702" i="14" s="1"/>
  <c r="G702" i="14" a="1"/>
  <c r="G702" i="14" s="1"/>
  <c r="H702" i="14" a="1"/>
  <c r="H702" i="14" s="1"/>
  <c r="I702" i="14" l="1" a="1"/>
  <c r="I702" i="14" s="1"/>
  <c r="D702" i="14" a="1"/>
  <c r="D702" i="14" s="1"/>
  <c r="C703" i="14" s="1" a="1"/>
  <c r="C703" i="14" s="1"/>
  <c r="E703" i="14" s="1" a="1"/>
  <c r="E703" i="14" s="1"/>
  <c r="G703" i="14" l="1" a="1"/>
  <c r="G703" i="14" s="1"/>
  <c r="H703" i="14" a="1"/>
  <c r="H703" i="14" s="1"/>
  <c r="F703" i="14" a="1"/>
  <c r="F703" i="14" s="1"/>
  <c r="D703" i="14" l="1" a="1"/>
  <c r="D703" i="14" s="1"/>
  <c r="C704" i="14" s="1" a="1"/>
  <c r="C704" i="14" s="1"/>
  <c r="E704" i="14" s="1" a="1"/>
  <c r="E704" i="14" s="1"/>
  <c r="I703" i="14" a="1"/>
  <c r="I703" i="14" s="1"/>
  <c r="H704" i="14" l="1" a="1"/>
  <c r="H704" i="14" s="1"/>
  <c r="F704" i="14" a="1"/>
  <c r="F704" i="14" s="1"/>
  <c r="G704" i="14" a="1"/>
  <c r="G704" i="14" s="1"/>
  <c r="I704" i="14" l="1" a="1"/>
  <c r="I704" i="14" s="1"/>
  <c r="D704" i="14" a="1"/>
  <c r="D704" i="14" s="1"/>
  <c r="C705" i="14" s="1" a="1"/>
  <c r="C705" i="14" s="1"/>
  <c r="E705" i="14" s="1" a="1"/>
  <c r="E705" i="14" s="1"/>
  <c r="F705" i="14" l="1" a="1"/>
  <c r="F705" i="14" s="1"/>
  <c r="G705" i="14" a="1"/>
  <c r="G705" i="14" s="1"/>
  <c r="H705" i="14" a="1"/>
  <c r="H705" i="14" s="1"/>
  <c r="I705" i="14" l="1" a="1"/>
  <c r="I705" i="14" s="1"/>
  <c r="D705" i="14" a="1"/>
  <c r="D705" i="14" s="1"/>
  <c r="C706" i="14" s="1" a="1"/>
  <c r="C706" i="14" s="1"/>
  <c r="E706" i="14" s="1" a="1"/>
  <c r="E706" i="14" s="1"/>
  <c r="F706" i="14" l="1" a="1"/>
  <c r="F706" i="14" s="1"/>
  <c r="G706" i="14" a="1"/>
  <c r="G706" i="14" s="1"/>
  <c r="H706" i="14" a="1"/>
  <c r="H706" i="14" s="1"/>
  <c r="I706" i="14" l="1" a="1"/>
  <c r="I706" i="14" s="1"/>
  <c r="D706" i="14" a="1"/>
  <c r="D706" i="14" s="1"/>
  <c r="C707" i="14" s="1" a="1"/>
  <c r="C707" i="14" s="1"/>
  <c r="E707" i="14" s="1" a="1"/>
  <c r="E707" i="14" s="1"/>
  <c r="F707" i="14" l="1" a="1"/>
  <c r="F707" i="14" s="1"/>
  <c r="G707" i="14" a="1"/>
  <c r="G707" i="14" s="1"/>
  <c r="H707" i="14" a="1"/>
  <c r="H707" i="14" s="1"/>
  <c r="I707" i="14" l="1" a="1"/>
  <c r="I707" i="14" s="1"/>
  <c r="D707" i="14" a="1"/>
  <c r="D707" i="14" s="1"/>
  <c r="C708" i="14" s="1" a="1"/>
  <c r="C708" i="14" s="1"/>
  <c r="E708" i="14" s="1" a="1"/>
  <c r="E708" i="14" s="1"/>
  <c r="G708" i="14" l="1" a="1"/>
  <c r="G708" i="14" s="1"/>
  <c r="H708" i="14" a="1"/>
  <c r="H708" i="14" s="1"/>
  <c r="F708" i="14" a="1"/>
  <c r="F708" i="14" s="1"/>
  <c r="D708" i="14" l="1" a="1"/>
  <c r="D708" i="14" s="1"/>
  <c r="C709" i="14" s="1" a="1"/>
  <c r="C709" i="14" s="1"/>
  <c r="E709" i="14" s="1" a="1"/>
  <c r="E709" i="14" s="1"/>
  <c r="I708" i="14" a="1"/>
  <c r="I708" i="14" s="1"/>
  <c r="H709" i="14" l="1" a="1"/>
  <c r="H709" i="14" s="1"/>
  <c r="F709" i="14" a="1"/>
  <c r="F709" i="14" s="1"/>
  <c r="G709" i="14" a="1"/>
  <c r="G709" i="14" s="1"/>
  <c r="I709" i="14" l="1" a="1"/>
  <c r="I709" i="14" s="1"/>
  <c r="D709" i="14" a="1"/>
  <c r="D709" i="14" s="1"/>
  <c r="C710" i="14" s="1" a="1"/>
  <c r="C710" i="14" s="1"/>
  <c r="E710" i="14" s="1" a="1"/>
  <c r="E710" i="14" s="1"/>
  <c r="F710" i="14" l="1" a="1"/>
  <c r="F710" i="14" s="1"/>
  <c r="G710" i="14" a="1"/>
  <c r="G710" i="14" s="1"/>
  <c r="H710" i="14" a="1"/>
  <c r="H710" i="14" s="1"/>
  <c r="I710" i="14" l="1" a="1"/>
  <c r="I710" i="14" s="1"/>
  <c r="D710" i="14" a="1"/>
  <c r="D710" i="14" s="1"/>
  <c r="C711" i="14" s="1" a="1"/>
  <c r="C711" i="14" s="1"/>
  <c r="E711" i="14" s="1" a="1"/>
  <c r="E711" i="14" s="1"/>
  <c r="F711" i="14" l="1" a="1"/>
  <c r="F711" i="14" s="1"/>
  <c r="G711" i="14" a="1"/>
  <c r="G711" i="14" s="1"/>
  <c r="H711" i="14" a="1"/>
  <c r="H711" i="14" s="1"/>
  <c r="I711" i="14" l="1" a="1"/>
  <c r="I711" i="14" s="1"/>
  <c r="D711" i="14" a="1"/>
  <c r="D711" i="14" s="1"/>
  <c r="C712" i="14" s="1" a="1"/>
  <c r="C712" i="14" s="1"/>
  <c r="E712" i="14" s="1" a="1"/>
  <c r="E712" i="14" s="1"/>
  <c r="F712" i="14" l="1" a="1"/>
  <c r="F712" i="14" s="1"/>
  <c r="G712" i="14" a="1"/>
  <c r="G712" i="14" s="1"/>
  <c r="H712" i="14" a="1"/>
  <c r="H712" i="14" s="1"/>
  <c r="I712" i="14" l="1" a="1"/>
  <c r="I712" i="14" s="1"/>
  <c r="D712" i="14" a="1"/>
  <c r="D712" i="14" s="1"/>
  <c r="C713" i="14" s="1" a="1"/>
  <c r="C713" i="14" s="1"/>
  <c r="E713" i="14" s="1" a="1"/>
  <c r="E713" i="14" s="1"/>
  <c r="G713" i="14" l="1" a="1"/>
  <c r="G713" i="14" s="1"/>
  <c r="H713" i="14" a="1"/>
  <c r="H713" i="14" s="1"/>
  <c r="F713" i="14" a="1"/>
  <c r="F713" i="14" s="1"/>
  <c r="D713" i="14" l="1" a="1"/>
  <c r="D713" i="14" s="1"/>
  <c r="C714" i="14" s="1" a="1"/>
  <c r="C714" i="14" s="1"/>
  <c r="E714" i="14" s="1" a="1"/>
  <c r="E714" i="14" s="1"/>
  <c r="I713" i="14" a="1"/>
  <c r="I713" i="14" s="1"/>
  <c r="H714" i="14" l="1" a="1"/>
  <c r="H714" i="14" s="1"/>
  <c r="F714" i="14" a="1"/>
  <c r="F714" i="14" s="1"/>
  <c r="G714" i="14" a="1"/>
  <c r="G714" i="14" s="1"/>
  <c r="D714" i="14" l="1" a="1"/>
  <c r="D714" i="14" s="1"/>
  <c r="C715" i="14" s="1" a="1"/>
  <c r="C715" i="14" s="1"/>
  <c r="E715" i="14" s="1" a="1"/>
  <c r="E715" i="14" s="1"/>
  <c r="I714" i="14" a="1"/>
  <c r="I714" i="14" s="1"/>
  <c r="F715" i="14" l="1" a="1"/>
  <c r="F715" i="14" s="1"/>
  <c r="G715" i="14" a="1"/>
  <c r="G715" i="14" s="1"/>
  <c r="H715" i="14" a="1"/>
  <c r="H715" i="14" s="1"/>
  <c r="I715" i="14" l="1" a="1"/>
  <c r="I715" i="14" s="1"/>
  <c r="D715" i="14" a="1"/>
  <c r="D715" i="14" s="1"/>
  <c r="C716" i="14" s="1" a="1"/>
  <c r="C716" i="14" s="1"/>
  <c r="E716" i="14" s="1" a="1"/>
  <c r="E716" i="14" s="1"/>
  <c r="F716" i="14" l="1" a="1"/>
  <c r="F716" i="14" s="1"/>
  <c r="G716" i="14" a="1"/>
  <c r="G716" i="14" s="1"/>
  <c r="H716" i="14" a="1"/>
  <c r="H716" i="14" s="1"/>
  <c r="I716" i="14" l="1" a="1"/>
  <c r="I716" i="14" s="1"/>
  <c r="D716" i="14" a="1"/>
  <c r="D716" i="14" s="1"/>
  <c r="C717" i="14" s="1" a="1"/>
  <c r="C717" i="14" s="1"/>
  <c r="E717" i="14" s="1" a="1"/>
  <c r="E717" i="14" s="1"/>
  <c r="F717" i="14" l="1" a="1"/>
  <c r="F717" i="14" s="1"/>
  <c r="G717" i="14" a="1"/>
  <c r="G717" i="14" s="1"/>
  <c r="H717" i="14" a="1"/>
  <c r="H717" i="14" s="1"/>
  <c r="I717" i="14" l="1" a="1"/>
  <c r="I717" i="14" s="1"/>
  <c r="D717" i="14" a="1"/>
  <c r="D717" i="14" s="1"/>
  <c r="C718" i="14" s="1" a="1"/>
  <c r="C718" i="14" s="1"/>
  <c r="E718" i="14" s="1" a="1"/>
  <c r="E718" i="14" s="1"/>
  <c r="G718" i="14" l="1" a="1"/>
  <c r="G718" i="14" s="1"/>
  <c r="F718" i="14" a="1"/>
  <c r="F718" i="14" s="1"/>
  <c r="H718" i="14" a="1"/>
  <c r="H718" i="14" s="1"/>
  <c r="D718" i="14" l="1" a="1"/>
  <c r="D718" i="14" s="1"/>
  <c r="C719" i="14" s="1" a="1"/>
  <c r="C719" i="14" s="1"/>
  <c r="E719" i="14" s="1" a="1"/>
  <c r="E719" i="14" s="1"/>
  <c r="I718" i="14" a="1"/>
  <c r="I718" i="14" s="1"/>
  <c r="H719" i="14" l="1" a="1"/>
  <c r="H719" i="14" s="1"/>
  <c r="F719" i="14" a="1"/>
  <c r="F719" i="14" s="1"/>
  <c r="G719" i="14" a="1"/>
  <c r="G719" i="14" s="1"/>
  <c r="D719" i="14" l="1" a="1"/>
  <c r="D719" i="14" s="1"/>
  <c r="C720" i="14" s="1" a="1"/>
  <c r="C720" i="14" s="1"/>
  <c r="E720" i="14" s="1" a="1"/>
  <c r="E720" i="14" s="1"/>
  <c r="I719" i="14" a="1"/>
  <c r="I719" i="14" s="1"/>
  <c r="G720" i="14" l="1" a="1"/>
  <c r="G720" i="14" s="1"/>
  <c r="H720" i="14" a="1"/>
  <c r="H720" i="14" s="1"/>
  <c r="F720" i="14" a="1"/>
  <c r="F720" i="14" s="1"/>
  <c r="D720" i="14" l="1" a="1"/>
  <c r="D720" i="14" s="1"/>
  <c r="C721" i="14" s="1" a="1"/>
  <c r="C721" i="14" s="1"/>
  <c r="E721" i="14" s="1" a="1"/>
  <c r="E721" i="14" s="1"/>
  <c r="I720" i="14" a="1"/>
  <c r="I720" i="14" s="1"/>
  <c r="H721" i="14" l="1" a="1"/>
  <c r="H721" i="14" s="1"/>
  <c r="G721" i="14" a="1"/>
  <c r="G721" i="14" s="1"/>
  <c r="F721" i="14" a="1"/>
  <c r="F721" i="14" s="1"/>
  <c r="D721" i="14" l="1" a="1"/>
  <c r="D721" i="14" s="1"/>
  <c r="C722" i="14" s="1" a="1"/>
  <c r="C722" i="14" s="1"/>
  <c r="E722" i="14" s="1" a="1"/>
  <c r="E722" i="14" s="1"/>
  <c r="I721" i="14" a="1"/>
  <c r="I721" i="14" s="1"/>
  <c r="F722" i="14" l="1" a="1"/>
  <c r="F722" i="14" s="1"/>
  <c r="G722" i="14" a="1"/>
  <c r="G722" i="14" s="1"/>
  <c r="H722" i="14" a="1"/>
  <c r="H722" i="14" s="1"/>
  <c r="I722" i="14" l="1" a="1"/>
  <c r="I722" i="14" s="1"/>
  <c r="D722" i="14" a="1"/>
  <c r="D722" i="14" s="1"/>
  <c r="C723" i="14" s="1" a="1"/>
  <c r="C723" i="14" s="1"/>
  <c r="E723" i="14" s="1" a="1"/>
  <c r="E723" i="14" s="1"/>
  <c r="G723" i="14" l="1" a="1"/>
  <c r="G723" i="14" s="1"/>
  <c r="F723" i="14" a="1"/>
  <c r="F723" i="14" s="1"/>
  <c r="H723" i="14" a="1"/>
  <c r="H723" i="14" s="1"/>
  <c r="D723" i="14" l="1" a="1"/>
  <c r="D723" i="14" s="1"/>
  <c r="C724" i="14" s="1" a="1"/>
  <c r="C724" i="14" s="1"/>
  <c r="E724" i="14" s="1" a="1"/>
  <c r="E724" i="14" s="1"/>
  <c r="I723" i="14" a="1"/>
  <c r="I723" i="14" s="1"/>
  <c r="H724" i="14" l="1" a="1"/>
  <c r="H724" i="14" s="1"/>
  <c r="F724" i="14" a="1"/>
  <c r="F724" i="14" s="1"/>
  <c r="G724" i="14" a="1"/>
  <c r="G724" i="14" s="1"/>
  <c r="I724" i="14" l="1" a="1"/>
  <c r="I724" i="14" s="1"/>
  <c r="D724" i="14" a="1"/>
  <c r="D724" i="14" s="1"/>
  <c r="C725" i="14" s="1" a="1"/>
  <c r="C725" i="14" s="1"/>
  <c r="E725" i="14" s="1" a="1"/>
  <c r="E725" i="14" s="1"/>
  <c r="H725" i="14" l="1" a="1"/>
  <c r="H725" i="14" s="1"/>
  <c r="G725" i="14" a="1"/>
  <c r="G725" i="14" s="1"/>
  <c r="F725" i="14" a="1"/>
  <c r="F725" i="14" s="1"/>
  <c r="D725" i="14" l="1" a="1"/>
  <c r="D725" i="14" s="1"/>
  <c r="C726" i="14" s="1" a="1"/>
  <c r="C726" i="14" s="1"/>
  <c r="E726" i="14" s="1" a="1"/>
  <c r="E726" i="14" s="1"/>
  <c r="I725" i="14" a="1"/>
  <c r="I725" i="14" s="1"/>
  <c r="F726" i="14" l="1" a="1"/>
  <c r="F726" i="14" s="1"/>
  <c r="G726" i="14" a="1"/>
  <c r="G726" i="14" s="1"/>
  <c r="H726" i="14" a="1"/>
  <c r="H726" i="14" s="1"/>
  <c r="I726" i="14" l="1" a="1"/>
  <c r="I726" i="14" s="1"/>
  <c r="D726" i="14" a="1"/>
  <c r="D726" i="14" s="1"/>
  <c r="C727" i="14" s="1" a="1"/>
  <c r="C727" i="14" s="1"/>
  <c r="E727" i="14" s="1" a="1"/>
  <c r="E727" i="14" s="1"/>
  <c r="F727" i="14" l="1" a="1"/>
  <c r="F727" i="14" s="1"/>
  <c r="G727" i="14" a="1"/>
  <c r="G727" i="14" s="1"/>
  <c r="H727" i="14" a="1"/>
  <c r="H727" i="14" s="1"/>
  <c r="I727" i="14" l="1" a="1"/>
  <c r="I727" i="14" s="1"/>
  <c r="D727" i="14" a="1"/>
  <c r="D727" i="14" s="1"/>
  <c r="C728" i="14" s="1" a="1"/>
  <c r="C728" i="14" s="1"/>
  <c r="E728" i="14" s="1" a="1"/>
  <c r="E728" i="14" s="1"/>
  <c r="G728" i="14" l="1" a="1"/>
  <c r="G728" i="14" s="1"/>
  <c r="H728" i="14" a="1"/>
  <c r="H728" i="14" s="1"/>
  <c r="F728" i="14" a="1"/>
  <c r="F728" i="14" s="1"/>
  <c r="D728" i="14" l="1" a="1"/>
  <c r="D728" i="14" s="1"/>
  <c r="C729" i="14" s="1" a="1"/>
  <c r="C729" i="14" s="1"/>
  <c r="E729" i="14" s="1" a="1"/>
  <c r="E729" i="14" s="1"/>
  <c r="I728" i="14" a="1"/>
  <c r="I728" i="14" s="1"/>
  <c r="F729" i="14" l="1" a="1"/>
  <c r="F729" i="14" s="1"/>
  <c r="G729" i="14" a="1"/>
  <c r="G729" i="14" s="1"/>
  <c r="H729" i="14" a="1"/>
  <c r="H729" i="14" s="1"/>
  <c r="I729" i="14" l="1" a="1"/>
  <c r="I729" i="14" s="1"/>
  <c r="D729" i="14" a="1"/>
  <c r="D729" i="14" s="1"/>
  <c r="C730" i="14" s="1" a="1"/>
  <c r="C730" i="14" s="1"/>
  <c r="E730" i="14" s="1" a="1"/>
  <c r="E730" i="14" s="1"/>
  <c r="F730" i="14" l="1" a="1"/>
  <c r="F730" i="14" s="1"/>
  <c r="G730" i="14" a="1"/>
  <c r="G730" i="14" s="1"/>
  <c r="H730" i="14" a="1"/>
  <c r="H730" i="14" s="1"/>
  <c r="I730" i="14" l="1" a="1"/>
  <c r="I730" i="14" s="1"/>
  <c r="D730" i="14" a="1"/>
  <c r="D730" i="14" s="1"/>
  <c r="C731" i="14" s="1" a="1"/>
  <c r="C731" i="14" s="1"/>
  <c r="E731" i="14" s="1" a="1"/>
  <c r="E731" i="14" s="1"/>
  <c r="F731" i="14" l="1" a="1"/>
  <c r="F731" i="14" s="1"/>
  <c r="G731" i="14" a="1"/>
  <c r="G731" i="14" s="1"/>
  <c r="H731" i="14" a="1"/>
  <c r="H731" i="14" s="1"/>
  <c r="I731" i="14" l="1" a="1"/>
  <c r="I731" i="14" s="1"/>
  <c r="D731" i="14" a="1"/>
  <c r="D731" i="14" s="1"/>
  <c r="C732" i="14" s="1" a="1"/>
  <c r="C732" i="14" s="1"/>
  <c r="E732" i="14" s="1" a="1"/>
  <c r="E732" i="14" s="1"/>
  <c r="F732" i="14" l="1" a="1"/>
  <c r="F732" i="14" s="1"/>
  <c r="G732" i="14" a="1"/>
  <c r="G732" i="14" s="1"/>
  <c r="H732" i="14" a="1"/>
  <c r="H732" i="14" s="1"/>
  <c r="I732" i="14" l="1" a="1"/>
  <c r="I732" i="14" s="1"/>
  <c r="D732" i="14" a="1"/>
  <c r="D732" i="14" s="1"/>
  <c r="C733" i="14" s="1" a="1"/>
  <c r="C733" i="14" s="1"/>
  <c r="E733" i="14" s="1" a="1"/>
  <c r="E733" i="14" s="1"/>
  <c r="F733" i="14" l="1" a="1"/>
  <c r="F733" i="14" s="1"/>
  <c r="G733" i="14" a="1"/>
  <c r="G733" i="14" s="1"/>
  <c r="H733" i="14" a="1"/>
  <c r="H733" i="14" s="1"/>
  <c r="I733" i="14" l="1" a="1"/>
  <c r="I733" i="14" s="1"/>
  <c r="D733" i="14" a="1"/>
  <c r="D733" i="14" s="1"/>
  <c r="C734" i="14" s="1" a="1"/>
  <c r="C734" i="14" s="1"/>
  <c r="E734" i="14" s="1" a="1"/>
  <c r="E734" i="14" s="1"/>
  <c r="F734" i="14" l="1" a="1"/>
  <c r="F734" i="14" s="1"/>
  <c r="G734" i="14" a="1"/>
  <c r="G734" i="14" s="1"/>
  <c r="H734" i="14" a="1"/>
  <c r="H734" i="14" s="1"/>
  <c r="I734" i="14" l="1" a="1"/>
  <c r="I734" i="14" s="1"/>
  <c r="D734" i="14" a="1"/>
  <c r="D734" i="14" s="1"/>
  <c r="C735" i="14" s="1" a="1"/>
  <c r="C735" i="14" s="1"/>
  <c r="E735" i="14" s="1" a="1"/>
  <c r="E735" i="14" s="1"/>
  <c r="G735" i="14" l="1" a="1"/>
  <c r="G735" i="14" s="1"/>
  <c r="H735" i="14" a="1"/>
  <c r="H735" i="14" s="1"/>
  <c r="F735" i="14" a="1"/>
  <c r="F735" i="14" s="1"/>
  <c r="D735" i="14" l="1" a="1"/>
  <c r="D735" i="14" s="1"/>
  <c r="C736" i="14" s="1" a="1"/>
  <c r="C736" i="14" s="1"/>
  <c r="E736" i="14" s="1" a="1"/>
  <c r="E736" i="14" s="1"/>
  <c r="I735" i="14" a="1"/>
  <c r="I735" i="14" s="1"/>
  <c r="F736" i="14" l="1" a="1"/>
  <c r="F736" i="14" s="1"/>
  <c r="G736" i="14" a="1"/>
  <c r="G736" i="14" s="1"/>
  <c r="H736" i="14" a="1"/>
  <c r="H736" i="14" s="1"/>
  <c r="I736" i="14" l="1" a="1"/>
  <c r="I736" i="14" s="1"/>
  <c r="D736" i="14" a="1"/>
  <c r="D736" i="14" s="1"/>
  <c r="C737" i="14" s="1" a="1"/>
  <c r="C737" i="14" s="1"/>
  <c r="E737" i="14" s="1" a="1"/>
  <c r="E737" i="14" s="1"/>
  <c r="H737" i="14" l="1" a="1"/>
  <c r="H737" i="14" s="1"/>
  <c r="F737" i="14" a="1"/>
  <c r="F737" i="14" s="1"/>
  <c r="G737" i="14" a="1"/>
  <c r="G737" i="14" s="1"/>
  <c r="I737" i="14" l="1" a="1"/>
  <c r="I737" i="14" s="1"/>
  <c r="D737" i="14" a="1"/>
  <c r="D737" i="14" s="1"/>
  <c r="C738" i="14" s="1" a="1"/>
  <c r="C738" i="14" s="1"/>
  <c r="E738" i="14" s="1" a="1"/>
  <c r="E738" i="14" s="1"/>
  <c r="F738" i="14" l="1" a="1"/>
  <c r="F738" i="14" s="1"/>
  <c r="G738" i="14" a="1"/>
  <c r="G738" i="14" s="1"/>
  <c r="H738" i="14" a="1"/>
  <c r="H738" i="14" s="1"/>
  <c r="I738" i="14" l="1" a="1"/>
  <c r="I738" i="14" s="1"/>
  <c r="D738" i="14" a="1"/>
  <c r="D738" i="14" s="1"/>
  <c r="C739" i="14" s="1" a="1"/>
  <c r="C739" i="14" s="1"/>
  <c r="E739" i="14" s="1" a="1"/>
  <c r="E739" i="14" s="1"/>
  <c r="F739" i="14" l="1" a="1"/>
  <c r="F739" i="14" s="1"/>
  <c r="G739" i="14" a="1"/>
  <c r="G739" i="14" s="1"/>
  <c r="H739" i="14" a="1"/>
  <c r="H739" i="14" s="1"/>
  <c r="I739" i="14" l="1" a="1"/>
  <c r="I739" i="14" s="1"/>
  <c r="D739" i="14" a="1"/>
  <c r="D739" i="14" s="1"/>
  <c r="C740" i="14" s="1" a="1"/>
  <c r="C740" i="14" s="1"/>
  <c r="E740" i="14" s="1" a="1"/>
  <c r="E740" i="14" s="1"/>
  <c r="F740" i="14" l="1" a="1"/>
  <c r="F740" i="14" s="1"/>
  <c r="G740" i="14" a="1"/>
  <c r="G740" i="14" s="1"/>
  <c r="H740" i="14" a="1"/>
  <c r="H740" i="14" s="1"/>
  <c r="I740" i="14" l="1" a="1"/>
  <c r="I740" i="14" s="1"/>
  <c r="D740" i="14" a="1"/>
  <c r="D740" i="14" s="1"/>
  <c r="C741" i="14" s="1" a="1"/>
  <c r="C741" i="14" s="1"/>
  <c r="E741" i="14" s="1" a="1"/>
  <c r="E741" i="14" s="1"/>
  <c r="F741" i="14" l="1" a="1"/>
  <c r="F741" i="14" s="1"/>
  <c r="G741" i="14" a="1"/>
  <c r="G741" i="14" s="1"/>
  <c r="H741" i="14" a="1"/>
  <c r="H741" i="14" s="1"/>
  <c r="I741" i="14" l="1" a="1"/>
  <c r="I741" i="14" s="1"/>
  <c r="D741" i="14" a="1"/>
  <c r="D741" i="14" s="1"/>
  <c r="C742" i="14" s="1" a="1"/>
  <c r="C742" i="14" s="1"/>
  <c r="E742" i="14" s="1" a="1"/>
  <c r="E742" i="14" s="1"/>
  <c r="F742" i="14" l="1" a="1"/>
  <c r="F742" i="14" s="1"/>
  <c r="G742" i="14" a="1"/>
  <c r="G742" i="14" s="1"/>
  <c r="H742" i="14" a="1"/>
  <c r="H742" i="14" s="1"/>
  <c r="I742" i="14" l="1" a="1"/>
  <c r="I742" i="14" s="1"/>
  <c r="D742" i="14" a="1"/>
  <c r="D742" i="14" s="1"/>
  <c r="C743" i="14" s="1" a="1"/>
  <c r="C743" i="14" s="1"/>
  <c r="E743" i="14" s="1" a="1"/>
  <c r="E743" i="14" s="1"/>
  <c r="F743" i="14" l="1" a="1"/>
  <c r="F743" i="14" s="1"/>
  <c r="G743" i="14" a="1"/>
  <c r="G743" i="14" s="1"/>
  <c r="H743" i="14" a="1"/>
  <c r="H743" i="14" s="1"/>
  <c r="I743" i="14" l="1" a="1"/>
  <c r="I743" i="14" s="1"/>
  <c r="D743" i="14" a="1"/>
  <c r="D743" i="14" s="1"/>
  <c r="C744" i="14" s="1" a="1"/>
  <c r="C744" i="14" s="1"/>
  <c r="E744" i="14" s="1" a="1"/>
  <c r="E744" i="14" s="1"/>
  <c r="G744" i="14" l="1" a="1"/>
  <c r="G744" i="14" s="1"/>
  <c r="H744" i="14" a="1"/>
  <c r="H744" i="14" s="1"/>
  <c r="F744" i="14" a="1"/>
  <c r="F744" i="14" s="1"/>
  <c r="D744" i="14" l="1" a="1"/>
  <c r="D744" i="14" s="1"/>
  <c r="C745" i="14" s="1" a="1"/>
  <c r="C745" i="14" s="1"/>
  <c r="E745" i="14" s="1" a="1"/>
  <c r="E745" i="14" s="1"/>
  <c r="I744" i="14" a="1"/>
  <c r="I744" i="14" s="1"/>
  <c r="F745" i="14" l="1" a="1"/>
  <c r="F745" i="14" s="1"/>
  <c r="G745" i="14" a="1"/>
  <c r="G745" i="14" s="1"/>
  <c r="H745" i="14" a="1"/>
  <c r="H745" i="14" s="1"/>
  <c r="I745" i="14" l="1" a="1"/>
  <c r="I745" i="14" s="1"/>
  <c r="D745" i="14" a="1"/>
  <c r="D745" i="14" s="1"/>
  <c r="C746" i="14" s="1" a="1"/>
  <c r="C746" i="14" s="1"/>
  <c r="E746" i="14" s="1" a="1"/>
  <c r="E746" i="14" s="1"/>
  <c r="F746" i="14" l="1" a="1"/>
  <c r="F746" i="14" s="1"/>
  <c r="G746" i="14" a="1"/>
  <c r="G746" i="14" s="1"/>
  <c r="H746" i="14" a="1"/>
  <c r="H746" i="14" s="1"/>
  <c r="I746" i="14" l="1" a="1"/>
  <c r="I746" i="14" s="1"/>
  <c r="D746" i="14" a="1"/>
  <c r="D746" i="14" s="1"/>
  <c r="C747" i="14" s="1" a="1"/>
  <c r="C747" i="14" s="1"/>
  <c r="E747" i="14" s="1" a="1"/>
  <c r="E747" i="14" s="1"/>
  <c r="F747" i="14" l="1" a="1"/>
  <c r="F747" i="14" s="1"/>
  <c r="G747" i="14" a="1"/>
  <c r="G747" i="14" s="1"/>
  <c r="H747" i="14" a="1"/>
  <c r="H747" i="14" s="1"/>
  <c r="I747" i="14" l="1" a="1"/>
  <c r="I747" i="14" s="1"/>
  <c r="D747" i="14" a="1"/>
  <c r="D747" i="14" s="1"/>
  <c r="C748" i="14" s="1" a="1"/>
  <c r="C748" i="14" s="1"/>
  <c r="E748" i="14" s="1" a="1"/>
  <c r="E748" i="14" s="1"/>
  <c r="F748" i="14" l="1" a="1"/>
  <c r="F748" i="14" s="1"/>
  <c r="G748" i="14" a="1"/>
  <c r="G748" i="14" s="1"/>
  <c r="H748" i="14" a="1"/>
  <c r="H748" i="14" s="1"/>
  <c r="I748" i="14" l="1" a="1"/>
  <c r="I748" i="14" s="1"/>
  <c r="D748" i="14" a="1"/>
  <c r="D748" i="14" s="1"/>
  <c r="C749" i="14" s="1" a="1"/>
  <c r="C749" i="14" s="1"/>
  <c r="E749" i="14" s="1" a="1"/>
  <c r="E749" i="14" s="1"/>
  <c r="F749" i="14" l="1" a="1"/>
  <c r="F749" i="14" s="1"/>
  <c r="G749" i="14" a="1"/>
  <c r="G749" i="14" s="1"/>
  <c r="H749" i="14" a="1"/>
  <c r="H749" i="14" s="1"/>
  <c r="I749" i="14" l="1" a="1"/>
  <c r="I749" i="14" s="1"/>
  <c r="D749" i="14" a="1"/>
  <c r="D749" i="14" s="1"/>
  <c r="C750" i="14" s="1" a="1"/>
  <c r="C750" i="14" s="1"/>
  <c r="E750" i="14" s="1" a="1"/>
  <c r="E750" i="14" s="1"/>
  <c r="F750" i="14" l="1" a="1"/>
  <c r="F750" i="14" s="1"/>
  <c r="G750" i="14" a="1"/>
  <c r="G750" i="14" s="1"/>
  <c r="H750" i="14" a="1"/>
  <c r="H750" i="14" s="1"/>
  <c r="I750" i="14" l="1" a="1"/>
  <c r="I750" i="14" s="1"/>
  <c r="D750" i="14" a="1"/>
  <c r="D750" i="14" s="1"/>
  <c r="C751" i="14" s="1" a="1"/>
  <c r="C751" i="14" s="1"/>
  <c r="E751" i="14" s="1" a="1"/>
  <c r="E751" i="14" s="1"/>
  <c r="F751" i="14" l="1" a="1"/>
  <c r="F751" i="14" s="1"/>
  <c r="G751" i="14" a="1"/>
  <c r="G751" i="14" s="1"/>
  <c r="H751" i="14" a="1"/>
  <c r="H751" i="14" s="1"/>
  <c r="I751" i="14" l="1" a="1"/>
  <c r="I751" i="14" s="1"/>
  <c r="D751" i="14" a="1"/>
  <c r="D751" i="14" s="1"/>
  <c r="C752" i="14" s="1" a="1"/>
  <c r="C752" i="14" s="1"/>
  <c r="E752" i="14" s="1" a="1"/>
  <c r="E752" i="14" s="1"/>
  <c r="H752" i="14" l="1" a="1"/>
  <c r="H752" i="14" s="1"/>
  <c r="F752" i="14" a="1"/>
  <c r="F752" i="14" s="1"/>
  <c r="G752" i="14" a="1"/>
  <c r="G752" i="14" s="1"/>
  <c r="I752" i="14" l="1" a="1"/>
  <c r="I752" i="14" s="1"/>
  <c r="D752" i="14" a="1"/>
  <c r="D752" i="14" s="1"/>
  <c r="C753" i="14" s="1" a="1"/>
  <c r="C753" i="14" s="1"/>
  <c r="E753" i="14" s="1" a="1"/>
  <c r="E753" i="14" s="1"/>
  <c r="F753" i="14" l="1" a="1"/>
  <c r="F753" i="14" s="1"/>
  <c r="G753" i="14" a="1"/>
  <c r="G753" i="14" s="1"/>
  <c r="H753" i="14" a="1"/>
  <c r="H753" i="14" s="1"/>
  <c r="I753" i="14" l="1" a="1"/>
  <c r="I753" i="14" s="1"/>
  <c r="D753" i="14" a="1"/>
  <c r="D753" i="14" s="1"/>
  <c r="C754" i="14" s="1" a="1"/>
  <c r="C754" i="14" s="1"/>
  <c r="E754" i="14" s="1" a="1"/>
  <c r="E754" i="14" s="1"/>
  <c r="G754" i="14" l="1" a="1"/>
  <c r="G754" i="14" s="1"/>
  <c r="H754" i="14" a="1"/>
  <c r="H754" i="14" s="1"/>
  <c r="F754" i="14" a="1"/>
  <c r="F754" i="14" s="1"/>
  <c r="D754" i="14" l="1" a="1"/>
  <c r="D754" i="14" s="1"/>
  <c r="C755" i="14" s="1" a="1"/>
  <c r="C755" i="14" s="1"/>
  <c r="E755" i="14" s="1" a="1"/>
  <c r="E755" i="14" s="1"/>
  <c r="I754" i="14" a="1"/>
  <c r="I754" i="14" s="1"/>
  <c r="F755" i="14" l="1" a="1"/>
  <c r="F755" i="14" s="1"/>
  <c r="G755" i="14" a="1"/>
  <c r="G755" i="14" s="1"/>
  <c r="H755" i="14" a="1"/>
  <c r="H755" i="14" s="1"/>
  <c r="I755" i="14" l="1" a="1"/>
  <c r="I755" i="14" s="1"/>
  <c r="D755" i="14" a="1"/>
  <c r="D755" i="14" s="1"/>
  <c r="C756" i="14" s="1" a="1"/>
  <c r="C756" i="14" s="1"/>
  <c r="E756" i="14" s="1" a="1"/>
  <c r="E756" i="14" s="1"/>
  <c r="F756" i="14" l="1" a="1"/>
  <c r="F756" i="14" s="1"/>
  <c r="G756" i="14" a="1"/>
  <c r="G756" i="14" s="1"/>
  <c r="H756" i="14" a="1"/>
  <c r="H756" i="14" s="1"/>
  <c r="D756" i="14" l="1" a="1"/>
  <c r="D756" i="14" s="1"/>
  <c r="C757" i="14" s="1" a="1"/>
  <c r="C757" i="14" s="1"/>
  <c r="E757" i="14" s="1" a="1"/>
  <c r="E757" i="14" s="1"/>
  <c r="I756" i="14" a="1"/>
  <c r="I756" i="14" s="1"/>
  <c r="H757" i="14" l="1" a="1"/>
  <c r="H757" i="14" s="1"/>
  <c r="F757" i="14" a="1"/>
  <c r="F757" i="14" s="1"/>
  <c r="G757" i="14" a="1"/>
  <c r="G757" i="14" s="1"/>
  <c r="I757" i="14" l="1" a="1"/>
  <c r="I757" i="14" s="1"/>
  <c r="D757" i="14" a="1"/>
  <c r="D757" i="14" s="1"/>
  <c r="C758" i="14" s="1" a="1"/>
  <c r="C758" i="14" s="1"/>
  <c r="E758" i="14" s="1" a="1"/>
  <c r="E758" i="14" s="1"/>
  <c r="F758" i="14" l="1" a="1"/>
  <c r="F758" i="14" s="1"/>
  <c r="G758" i="14" a="1"/>
  <c r="G758" i="14" s="1"/>
  <c r="H758" i="14" a="1"/>
  <c r="H758" i="14" s="1"/>
  <c r="D758" i="14" a="1"/>
  <c r="D758" i="14" s="1"/>
  <c r="C759" i="14" s="1" a="1"/>
  <c r="C759" i="14" s="1"/>
  <c r="E759" i="14" s="1" a="1"/>
  <c r="E759" i="14" s="1"/>
  <c r="I758" i="14" l="1" a="1"/>
  <c r="I758" i="14" s="1"/>
  <c r="F759" i="14" a="1"/>
  <c r="F759" i="14" s="1"/>
  <c r="G759" i="14" a="1"/>
  <c r="G759" i="14" s="1"/>
  <c r="H759" i="14" a="1"/>
  <c r="H759" i="14" s="1"/>
  <c r="I759" i="14" l="1" a="1"/>
  <c r="I759" i="14" s="1"/>
  <c r="D759" i="14" a="1"/>
  <c r="D759" i="14" s="1"/>
  <c r="C760" i="14" s="1" a="1"/>
  <c r="C760" i="14" s="1"/>
  <c r="E760" i="14" s="1" a="1"/>
  <c r="E760" i="14" s="1"/>
  <c r="F760" i="14" l="1" a="1"/>
  <c r="F760" i="14" s="1"/>
  <c r="G760" i="14" a="1"/>
  <c r="G760" i="14" s="1"/>
  <c r="H760" i="14" a="1"/>
  <c r="H760" i="14" s="1"/>
  <c r="I760" i="14" l="1" a="1"/>
  <c r="I760" i="14" s="1"/>
  <c r="D760" i="14" a="1"/>
  <c r="D760" i="14" s="1"/>
  <c r="C761" i="14" s="1" a="1"/>
  <c r="C761" i="14" s="1"/>
  <c r="E761" i="14" s="1" a="1"/>
  <c r="E761" i="14" s="1"/>
  <c r="G761" i="14" l="1" a="1"/>
  <c r="G761" i="14" s="1"/>
  <c r="H761" i="14" a="1"/>
  <c r="H761" i="14" s="1"/>
  <c r="F761" i="14" a="1"/>
  <c r="F761" i="14" s="1"/>
  <c r="D761" i="14" l="1" a="1"/>
  <c r="D761" i="14" s="1"/>
  <c r="C762" i="14" s="1" a="1"/>
  <c r="C762" i="14" s="1"/>
  <c r="E762" i="14" s="1" a="1"/>
  <c r="E762" i="14" s="1"/>
  <c r="I761" i="14" a="1"/>
  <c r="I761" i="14" s="1"/>
  <c r="H762" i="14" l="1" a="1"/>
  <c r="H762" i="14" s="1"/>
  <c r="F762" i="14" a="1"/>
  <c r="F762" i="14" s="1"/>
  <c r="G762" i="14" a="1"/>
  <c r="G762" i="14" s="1"/>
  <c r="I762" i="14" l="1" a="1"/>
  <c r="I762" i="14" s="1"/>
  <c r="D762" i="14" a="1"/>
  <c r="D762" i="14" s="1"/>
  <c r="C763" i="14" s="1" a="1"/>
  <c r="C763" i="14" s="1"/>
  <c r="E763" i="14" s="1" a="1"/>
  <c r="E763" i="14" s="1"/>
  <c r="F763" i="14" l="1" a="1"/>
  <c r="F763" i="14" s="1"/>
  <c r="G763" i="14" a="1"/>
  <c r="G763" i="14" s="1"/>
  <c r="H763" i="14" a="1"/>
  <c r="H763" i="14" s="1"/>
  <c r="I763" i="14" l="1" a="1"/>
  <c r="I763" i="14" s="1"/>
  <c r="D763" i="14" a="1"/>
  <c r="D763" i="14" s="1"/>
  <c r="C764" i="14" s="1" a="1"/>
  <c r="C764" i="14" s="1"/>
  <c r="E764" i="14" s="1" a="1"/>
  <c r="E764" i="14" s="1"/>
  <c r="F764" i="14" l="1" a="1"/>
  <c r="F764" i="14" s="1"/>
  <c r="G764" i="14" a="1"/>
  <c r="G764" i="14" s="1"/>
  <c r="H764" i="14" a="1"/>
  <c r="H764" i="14" s="1"/>
  <c r="I764" i="14" l="1" a="1"/>
  <c r="I764" i="14" s="1"/>
  <c r="D764" i="14" a="1"/>
  <c r="D764" i="14" s="1"/>
  <c r="C765" i="14" s="1" a="1"/>
  <c r="C765" i="14" s="1"/>
  <c r="E765" i="14" s="1" a="1"/>
  <c r="E765" i="14" s="1"/>
  <c r="F765" i="14" l="1" a="1"/>
  <c r="F765" i="14" s="1"/>
  <c r="G765" i="14" a="1"/>
  <c r="G765" i="14" s="1"/>
  <c r="H765" i="14" a="1"/>
  <c r="H765" i="14" s="1"/>
  <c r="I765" i="14" l="1" a="1"/>
  <c r="I765" i="14" s="1"/>
  <c r="D765" i="14" a="1"/>
  <c r="D765" i="14" s="1"/>
  <c r="C766" i="14" s="1" a="1"/>
  <c r="C766" i="14" s="1"/>
  <c r="E766" i="14" s="1" a="1"/>
  <c r="E766" i="14" s="1"/>
  <c r="G766" i="14" l="1" a="1"/>
  <c r="G766" i="14" s="1"/>
  <c r="H766" i="14" a="1"/>
  <c r="H766" i="14" s="1"/>
  <c r="F766" i="14" a="1"/>
  <c r="F766" i="14" s="1"/>
  <c r="D766" i="14" l="1" a="1"/>
  <c r="D766" i="14" s="1"/>
  <c r="C767" i="14" s="1" a="1"/>
  <c r="C767" i="14" s="1"/>
  <c r="E767" i="14" s="1" a="1"/>
  <c r="E767" i="14" s="1"/>
  <c r="I766" i="14" a="1"/>
  <c r="I766" i="14" s="1"/>
  <c r="H767" i="14" l="1" a="1"/>
  <c r="H767" i="14" s="1"/>
  <c r="F767" i="14" a="1"/>
  <c r="F767" i="14" s="1"/>
  <c r="G767" i="14" a="1"/>
  <c r="G767" i="14" s="1"/>
  <c r="I767" i="14" l="1" a="1"/>
  <c r="I767" i="14" s="1"/>
  <c r="D767" i="14" a="1"/>
  <c r="D767" i="14" s="1"/>
  <c r="C768" i="14" s="1" a="1"/>
  <c r="C768" i="14" s="1"/>
  <c r="E768" i="14" s="1" a="1"/>
  <c r="E768" i="14" s="1"/>
  <c r="F768" i="14" l="1" a="1"/>
  <c r="F768" i="14" s="1"/>
  <c r="G768" i="14" a="1"/>
  <c r="G768" i="14" s="1"/>
  <c r="H768" i="14" a="1"/>
  <c r="H768" i="14" s="1"/>
  <c r="I768" i="14" l="1" a="1"/>
  <c r="I768" i="14" s="1"/>
  <c r="D768" i="14" a="1"/>
  <c r="D768" i="14" s="1"/>
  <c r="C769" i="14" s="1" a="1"/>
  <c r="C769" i="14" s="1"/>
  <c r="E769" i="14" s="1" a="1"/>
  <c r="E769" i="14" s="1"/>
  <c r="F769" i="14" l="1" a="1"/>
  <c r="F769" i="14" s="1"/>
  <c r="G769" i="14" a="1"/>
  <c r="G769" i="14" s="1"/>
  <c r="H769" i="14" a="1"/>
  <c r="H769" i="14" s="1"/>
  <c r="I769" i="14" l="1" a="1"/>
  <c r="I769" i="14" s="1"/>
  <c r="D769" i="14" a="1"/>
  <c r="D769" i="14" s="1"/>
  <c r="C770" i="14" s="1" a="1"/>
  <c r="C770" i="14" s="1"/>
  <c r="E770" i="14" s="1" a="1"/>
  <c r="E770" i="14" s="1"/>
  <c r="F770" i="14" l="1" a="1"/>
  <c r="F770" i="14" s="1"/>
  <c r="G770" i="14" a="1"/>
  <c r="G770" i="14" s="1"/>
  <c r="H770" i="14" a="1"/>
  <c r="H770" i="14" s="1"/>
  <c r="I770" i="14" l="1" a="1"/>
  <c r="I770" i="14" s="1"/>
  <c r="D770" i="14" a="1"/>
  <c r="D770" i="14" s="1"/>
  <c r="C771" i="14" s="1" a="1"/>
  <c r="C771" i="14" s="1"/>
  <c r="E771" i="14" s="1" a="1"/>
  <c r="E771" i="14" s="1"/>
  <c r="G771" i="14" l="1" a="1"/>
  <c r="G771" i="14" s="1"/>
  <c r="H771" i="14" a="1"/>
  <c r="H771" i="14" s="1"/>
  <c r="F771" i="14" a="1"/>
  <c r="F771" i="14" s="1"/>
  <c r="D771" i="14" l="1" a="1"/>
  <c r="D771" i="14" s="1"/>
  <c r="C772" i="14" s="1" a="1"/>
  <c r="C772" i="14" s="1"/>
  <c r="E772" i="14" s="1" a="1"/>
  <c r="E772" i="14" s="1"/>
  <c r="I771" i="14" a="1"/>
  <c r="I771" i="14" s="1"/>
  <c r="H772" i="14" l="1" a="1"/>
  <c r="H772" i="14" s="1"/>
  <c r="F772" i="14" a="1"/>
  <c r="F772" i="14" s="1"/>
  <c r="G772" i="14" a="1"/>
  <c r="G772" i="14" s="1"/>
  <c r="D772" i="14" l="1" a="1"/>
  <c r="D772" i="14" s="1"/>
  <c r="C773" i="14" s="1" a="1"/>
  <c r="C773" i="14" s="1"/>
  <c r="E773" i="14" s="1" a="1"/>
  <c r="E773" i="14" s="1"/>
  <c r="I772" i="14" a="1"/>
  <c r="I772" i="14" s="1"/>
  <c r="F773" i="14" l="1" a="1"/>
  <c r="F773" i="14" s="1"/>
  <c r="G773" i="14" a="1"/>
  <c r="G773" i="14" s="1"/>
  <c r="H773" i="14" a="1"/>
  <c r="H773" i="14" s="1"/>
  <c r="I773" i="14" l="1" a="1"/>
  <c r="I773" i="14" s="1"/>
  <c r="D773" i="14" a="1"/>
  <c r="D773" i="14" s="1"/>
  <c r="C774" i="14" s="1" a="1"/>
  <c r="C774" i="14" s="1"/>
  <c r="E774" i="14" s="1" a="1"/>
  <c r="E774" i="14" s="1"/>
  <c r="F774" i="14" l="1" a="1"/>
  <c r="F774" i="14" s="1"/>
  <c r="G774" i="14" a="1"/>
  <c r="G774" i="14" s="1"/>
  <c r="H774" i="14" a="1"/>
  <c r="H774" i="14" s="1"/>
  <c r="I774" i="14" l="1" a="1"/>
  <c r="I774" i="14" s="1"/>
  <c r="D774" i="14" a="1"/>
  <c r="D774" i="14" s="1"/>
  <c r="C775" i="14" s="1" a="1"/>
  <c r="C775" i="14" s="1"/>
  <c r="E775" i="14" s="1" a="1"/>
  <c r="E775" i="14" s="1"/>
  <c r="F775" i="14" l="1" a="1"/>
  <c r="F775" i="14" s="1"/>
  <c r="G775" i="14" a="1"/>
  <c r="G775" i="14" s="1"/>
  <c r="H775" i="14" a="1"/>
  <c r="H775" i="14" s="1"/>
  <c r="I775" i="14" l="1" a="1"/>
  <c r="I775" i="14" s="1"/>
  <c r="D775" i="14" a="1"/>
  <c r="D775" i="14" s="1"/>
  <c r="C776" i="14" s="1" a="1"/>
  <c r="C776" i="14" s="1"/>
  <c r="E776" i="14" s="1" a="1"/>
  <c r="E776" i="14" s="1"/>
  <c r="G776" i="14" l="1" a="1"/>
  <c r="G776" i="14" s="1"/>
  <c r="H776" i="14" a="1"/>
  <c r="H776" i="14" s="1"/>
  <c r="F776" i="14" a="1"/>
  <c r="F776" i="14" s="1"/>
  <c r="D776" i="14" l="1" a="1"/>
  <c r="D776" i="14" s="1"/>
  <c r="C777" i="14" s="1" a="1"/>
  <c r="C777" i="14" s="1"/>
  <c r="E777" i="14" s="1" a="1"/>
  <c r="E777" i="14" s="1"/>
  <c r="I776" i="14" a="1"/>
  <c r="I776" i="14" s="1"/>
  <c r="H777" i="14" l="1" a="1"/>
  <c r="H777" i="14" s="1"/>
  <c r="F777" i="14" a="1"/>
  <c r="F777" i="14" s="1"/>
  <c r="G777" i="14" a="1"/>
  <c r="G777" i="14" s="1"/>
  <c r="I777" i="14" l="1" a="1"/>
  <c r="I777" i="14" s="1"/>
  <c r="D777" i="14" a="1"/>
  <c r="D777" i="14" s="1"/>
  <c r="C778" i="14" s="1" a="1"/>
  <c r="C778" i="14" s="1"/>
  <c r="E778" i="14" s="1" a="1"/>
  <c r="E778" i="14" s="1"/>
  <c r="F778" i="14" l="1" a="1"/>
  <c r="F778" i="14" s="1"/>
  <c r="G778" i="14" a="1"/>
  <c r="G778" i="14" s="1"/>
  <c r="H778" i="14" a="1"/>
  <c r="H778" i="14" s="1"/>
  <c r="I778" i="14" l="1" a="1"/>
  <c r="I778" i="14" s="1"/>
  <c r="D778" i="14" a="1"/>
  <c r="D778" i="14" s="1"/>
  <c r="C779" i="14" s="1" a="1"/>
  <c r="C779" i="14" s="1"/>
  <c r="E779" i="14" s="1" a="1"/>
  <c r="E779" i="14" s="1"/>
  <c r="F779" i="14" l="1" a="1"/>
  <c r="F779" i="14" s="1"/>
  <c r="G779" i="14" a="1"/>
  <c r="G779" i="14" s="1"/>
  <c r="H779" i="14" a="1"/>
  <c r="H779" i="14" s="1"/>
  <c r="I779" i="14" l="1" a="1"/>
  <c r="I779" i="14" s="1"/>
  <c r="D779" i="14" a="1"/>
  <c r="D779" i="14" s="1"/>
  <c r="C780" i="14" s="1" a="1"/>
  <c r="C780" i="14" s="1"/>
  <c r="E780" i="14" s="1" a="1"/>
  <c r="E780" i="14" s="1"/>
  <c r="F780" i="14" l="1" a="1"/>
  <c r="F780" i="14" s="1"/>
  <c r="G780" i="14" a="1"/>
  <c r="G780" i="14" s="1"/>
  <c r="H780" i="14" a="1"/>
  <c r="H780" i="14" s="1"/>
  <c r="I780" i="14" l="1" a="1"/>
  <c r="I780" i="14" s="1"/>
  <c r="D780" i="14" a="1"/>
  <c r="D780" i="14" s="1"/>
  <c r="C781" i="14" s="1" a="1"/>
  <c r="C781" i="14" s="1"/>
  <c r="E781" i="14" s="1" a="1"/>
  <c r="E781" i="14" s="1"/>
  <c r="G781" i="14" l="1" a="1"/>
  <c r="G781" i="14" s="1"/>
  <c r="H781" i="14" a="1"/>
  <c r="H781" i="14" s="1"/>
  <c r="F781" i="14" a="1"/>
  <c r="F781" i="14" s="1"/>
  <c r="D781" i="14" l="1" a="1"/>
  <c r="D781" i="14" s="1"/>
  <c r="C782" i="14" s="1" a="1"/>
  <c r="C782" i="14" s="1"/>
  <c r="E782" i="14" s="1" a="1"/>
  <c r="E782" i="14" s="1"/>
  <c r="I781" i="14" a="1"/>
  <c r="I781" i="14" s="1"/>
  <c r="H782" i="14" l="1" a="1"/>
  <c r="H782" i="14" s="1"/>
  <c r="F782" i="14" a="1"/>
  <c r="F782" i="14" s="1"/>
  <c r="G782" i="14" a="1"/>
  <c r="G782" i="14" s="1"/>
  <c r="I782" i="14" l="1" a="1"/>
  <c r="I782" i="14" s="1"/>
  <c r="D782" i="14" a="1"/>
  <c r="D782" i="14" s="1"/>
  <c r="C783" i="14" s="1" a="1"/>
  <c r="C783" i="14" s="1"/>
  <c r="E783" i="14" s="1" a="1"/>
  <c r="E783" i="14" s="1"/>
  <c r="F783" i="14" l="1" a="1"/>
  <c r="F783" i="14" s="1"/>
  <c r="G783" i="14" a="1"/>
  <c r="G783" i="14" s="1"/>
  <c r="H783" i="14" a="1"/>
  <c r="H783" i="14" s="1"/>
  <c r="I783" i="14" l="1" a="1"/>
  <c r="I783" i="14" s="1"/>
  <c r="D783" i="14" a="1"/>
  <c r="D783" i="14" s="1"/>
  <c r="C784" i="14" s="1" a="1"/>
  <c r="C784" i="14" s="1"/>
  <c r="E784" i="14" s="1" a="1"/>
  <c r="E784" i="14" s="1"/>
  <c r="F784" i="14" l="1" a="1"/>
  <c r="F784" i="14" s="1"/>
  <c r="G784" i="14" a="1"/>
  <c r="G784" i="14" s="1"/>
  <c r="H784" i="14" a="1"/>
  <c r="H784" i="14" s="1"/>
  <c r="I784" i="14" l="1" a="1"/>
  <c r="I784" i="14" s="1"/>
  <c r="D784" i="14" a="1"/>
  <c r="D784" i="14" s="1"/>
  <c r="C785" i="14" s="1" a="1"/>
  <c r="C785" i="14" s="1"/>
  <c r="E785" i="14" s="1" a="1"/>
  <c r="E785" i="14" s="1"/>
  <c r="F785" i="14" l="1" a="1"/>
  <c r="F785" i="14" s="1"/>
  <c r="G785" i="14" a="1"/>
  <c r="G785" i="14" s="1"/>
  <c r="H785" i="14" a="1"/>
  <c r="H785" i="14" s="1"/>
  <c r="I785" i="14" l="1" a="1"/>
  <c r="I785" i="14" s="1"/>
  <c r="D785" i="14" a="1"/>
  <c r="D785" i="14" s="1"/>
  <c r="C786" i="14" s="1" a="1"/>
  <c r="C786" i="14" s="1"/>
  <c r="E786" i="14" s="1" a="1"/>
  <c r="E786" i="14" s="1"/>
  <c r="G786" i="14" l="1" a="1"/>
  <c r="G786" i="14" s="1"/>
  <c r="H786" i="14" a="1"/>
  <c r="H786" i="14" s="1"/>
  <c r="F786" i="14" a="1"/>
  <c r="F786" i="14" s="1"/>
  <c r="D786" i="14" l="1" a="1"/>
  <c r="D786" i="14" s="1"/>
  <c r="C787" i="14" s="1" a="1"/>
  <c r="C787" i="14" s="1"/>
  <c r="E787" i="14" s="1" a="1"/>
  <c r="E787" i="14" s="1"/>
  <c r="I786" i="14" a="1"/>
  <c r="I786" i="14" s="1"/>
  <c r="H787" i="14" l="1" a="1"/>
  <c r="H787" i="14" s="1"/>
  <c r="F787" i="14" a="1"/>
  <c r="F787" i="14" s="1"/>
  <c r="G787" i="14" a="1"/>
  <c r="G787" i="14" s="1"/>
  <c r="D787" i="14" l="1" a="1"/>
  <c r="D787" i="14" s="1"/>
  <c r="C788" i="14" s="1" a="1"/>
  <c r="C788" i="14" s="1"/>
  <c r="E788" i="14" s="1" a="1"/>
  <c r="E788" i="14" s="1"/>
  <c r="I787" i="14" a="1"/>
  <c r="I787" i="14" s="1"/>
  <c r="F788" i="14" l="1" a="1"/>
  <c r="F788" i="14" s="1"/>
  <c r="G788" i="14" a="1"/>
  <c r="G788" i="14" s="1"/>
  <c r="H788" i="14" a="1"/>
  <c r="H788" i="14" s="1"/>
  <c r="I788" i="14" l="1" a="1"/>
  <c r="I788" i="14" s="1"/>
  <c r="D788" i="14" a="1"/>
  <c r="D788" i="14" s="1"/>
  <c r="C789" i="14" s="1" a="1"/>
  <c r="C789" i="14" s="1"/>
  <c r="E789" i="14" s="1" a="1"/>
  <c r="E789" i="14" s="1"/>
  <c r="F789" i="14" l="1" a="1"/>
  <c r="F789" i="14" s="1"/>
  <c r="G789" i="14" a="1"/>
  <c r="G789" i="14" s="1"/>
  <c r="H789" i="14" a="1"/>
  <c r="H789" i="14" s="1"/>
  <c r="I789" i="14" l="1" a="1"/>
  <c r="I789" i="14" s="1"/>
  <c r="D789" i="14" a="1"/>
  <c r="D789" i="14" s="1"/>
  <c r="C790" i="14" s="1" a="1"/>
  <c r="C790" i="14" s="1"/>
  <c r="E790" i="14" s="1" a="1"/>
  <c r="E790" i="14" s="1"/>
  <c r="F790" i="14" l="1" a="1"/>
  <c r="F790" i="14" s="1"/>
  <c r="G790" i="14" a="1"/>
  <c r="G790" i="14" s="1"/>
  <c r="H790" i="14" a="1"/>
  <c r="H790" i="14" s="1"/>
  <c r="I790" i="14" l="1" a="1"/>
  <c r="I790" i="14" s="1"/>
  <c r="D790" i="14" a="1"/>
  <c r="D790" i="14" s="1"/>
  <c r="C791" i="14" s="1" a="1"/>
  <c r="C791" i="14" s="1"/>
  <c r="E791" i="14" s="1" a="1"/>
  <c r="E791" i="14" s="1"/>
  <c r="G791" i="14" l="1" a="1"/>
  <c r="G791" i="14" s="1"/>
  <c r="H791" i="14" a="1"/>
  <c r="H791" i="14" s="1"/>
  <c r="F791" i="14" a="1"/>
  <c r="F791" i="14" s="1"/>
  <c r="D791" i="14" l="1" a="1"/>
  <c r="D791" i="14" s="1"/>
  <c r="C792" i="14" s="1" a="1"/>
  <c r="C792" i="14" s="1"/>
  <c r="E792" i="14" s="1" a="1"/>
  <c r="E792" i="14" s="1"/>
  <c r="I791" i="14" a="1"/>
  <c r="I791" i="14" s="1"/>
  <c r="H792" i="14" l="1" a="1"/>
  <c r="H792" i="14" s="1"/>
  <c r="F792" i="14" a="1"/>
  <c r="F792" i="14" s="1"/>
  <c r="G792" i="14" a="1"/>
  <c r="G792" i="14" s="1"/>
  <c r="I792" i="14" l="1" a="1"/>
  <c r="I792" i="14" s="1"/>
  <c r="D792" i="14" a="1"/>
  <c r="D792" i="14" s="1"/>
  <c r="C793" i="14" s="1" a="1"/>
  <c r="C793" i="14" s="1"/>
  <c r="E793" i="14" s="1" a="1"/>
  <c r="E793" i="14" s="1"/>
  <c r="F793" i="14" l="1" a="1"/>
  <c r="F793" i="14" s="1"/>
  <c r="G793" i="14" a="1"/>
  <c r="G793" i="14" s="1"/>
  <c r="H793" i="14" a="1"/>
  <c r="H793" i="14" s="1"/>
  <c r="I793" i="14" l="1" a="1"/>
  <c r="I793" i="14" s="1"/>
  <c r="D793" i="14" a="1"/>
  <c r="D793" i="14" s="1"/>
  <c r="C794" i="14" s="1" a="1"/>
  <c r="C794" i="14" s="1"/>
  <c r="E794" i="14" s="1" a="1"/>
  <c r="E794" i="14" s="1"/>
  <c r="F794" i="14" l="1" a="1"/>
  <c r="F794" i="14" s="1"/>
  <c r="G794" i="14" a="1"/>
  <c r="G794" i="14" s="1"/>
  <c r="H794" i="14" a="1"/>
  <c r="H794" i="14" s="1"/>
  <c r="I794" i="14" l="1" a="1"/>
  <c r="I794" i="14" s="1"/>
  <c r="D794" i="14" a="1"/>
  <c r="D794" i="14" s="1"/>
  <c r="C795" i="14" s="1" a="1"/>
  <c r="C795" i="14" s="1"/>
  <c r="E795" i="14" s="1" a="1"/>
  <c r="E795" i="14" s="1"/>
  <c r="F795" i="14" l="1" a="1"/>
  <c r="F795" i="14" s="1"/>
  <c r="G795" i="14" a="1"/>
  <c r="G795" i="14" s="1"/>
  <c r="H795" i="14" a="1"/>
  <c r="H795" i="14" s="1"/>
  <c r="I795" i="14" l="1" a="1"/>
  <c r="I795" i="14" s="1"/>
  <c r="D795" i="14" a="1"/>
  <c r="D795" i="14" s="1"/>
  <c r="C796" i="14" s="1" a="1"/>
  <c r="C796" i="14" s="1"/>
  <c r="E796" i="14" s="1" a="1"/>
  <c r="E796" i="14" s="1"/>
  <c r="G796" i="14" l="1" a="1"/>
  <c r="G796" i="14" s="1"/>
  <c r="H796" i="14" a="1"/>
  <c r="H796" i="14" s="1"/>
  <c r="F796" i="14" a="1"/>
  <c r="F796" i="14" s="1"/>
  <c r="D796" i="14" l="1" a="1"/>
  <c r="D796" i="14" s="1"/>
  <c r="C797" i="14" s="1" a="1"/>
  <c r="C797" i="14" s="1"/>
  <c r="E797" i="14" s="1" a="1"/>
  <c r="E797" i="14" s="1"/>
  <c r="I796" i="14" a="1"/>
  <c r="I796" i="14" s="1"/>
  <c r="H797" i="14" l="1" a="1"/>
  <c r="H797" i="14" s="1"/>
  <c r="F797" i="14" a="1"/>
  <c r="F797" i="14" s="1"/>
  <c r="G797" i="14" a="1"/>
  <c r="G797" i="14" s="1"/>
  <c r="I797" i="14" l="1" a="1"/>
  <c r="I797" i="14" s="1"/>
  <c r="D797" i="14" a="1"/>
  <c r="D797" i="14" s="1"/>
  <c r="C798" i="14" s="1" a="1"/>
  <c r="C798" i="14" s="1"/>
  <c r="E798" i="14" s="1" a="1"/>
  <c r="E798" i="14" s="1"/>
  <c r="F798" i="14" l="1" a="1"/>
  <c r="F798" i="14" s="1"/>
  <c r="G798" i="14" a="1"/>
  <c r="G798" i="14" s="1"/>
  <c r="H798" i="14" a="1"/>
  <c r="H798" i="14" s="1"/>
  <c r="I798" i="14" l="1" a="1"/>
  <c r="I798" i="14" s="1"/>
  <c r="D798" i="14" a="1"/>
  <c r="D798" i="14" s="1"/>
  <c r="C799" i="14" s="1" a="1"/>
  <c r="C799" i="14" s="1"/>
  <c r="E799" i="14" s="1" a="1"/>
  <c r="E799" i="14" s="1"/>
  <c r="G799" i="14" l="1" a="1"/>
  <c r="G799" i="14" s="1"/>
  <c r="H799" i="14" a="1"/>
  <c r="H799" i="14" s="1"/>
  <c r="F799" i="14" a="1"/>
  <c r="F799" i="14" s="1"/>
  <c r="D799" i="14" l="1" a="1"/>
  <c r="D799" i="14" s="1"/>
  <c r="C800" i="14" s="1" a="1"/>
  <c r="C800" i="14" s="1"/>
  <c r="E800" i="14" s="1" a="1"/>
  <c r="E800" i="14" s="1"/>
  <c r="I799" i="14" a="1"/>
  <c r="I799" i="14" s="1"/>
  <c r="F800" i="14" l="1" a="1"/>
  <c r="F800" i="14" s="1"/>
  <c r="H800" i="14" a="1"/>
  <c r="H800" i="14" s="1"/>
  <c r="G800" i="14" a="1"/>
  <c r="G800" i="14" s="1"/>
  <c r="I800" i="14" l="1" a="1"/>
  <c r="I800" i="14" s="1"/>
  <c r="D800" i="14" a="1"/>
  <c r="D800" i="14" s="1"/>
  <c r="C801" i="14" s="1" a="1"/>
  <c r="C801" i="14" s="1"/>
  <c r="E801" i="14" s="1" a="1"/>
  <c r="E801" i="14" s="1"/>
  <c r="G801" i="14" l="1" a="1"/>
  <c r="G801" i="14" s="1"/>
  <c r="H801" i="14" a="1"/>
  <c r="H801" i="14" s="1"/>
  <c r="F801" i="14" a="1"/>
  <c r="F801" i="14" s="1"/>
  <c r="D801" i="14" l="1" a="1"/>
  <c r="D801" i="14" s="1"/>
  <c r="C802" i="14" s="1" a="1"/>
  <c r="C802" i="14" s="1"/>
  <c r="E802" i="14" s="1" a="1"/>
  <c r="E802" i="14" s="1"/>
  <c r="I801" i="14" a="1"/>
  <c r="I801" i="14" s="1"/>
  <c r="H802" i="14" l="1" a="1"/>
  <c r="H802" i="14" s="1"/>
  <c r="F802" i="14" a="1"/>
  <c r="F802" i="14" s="1"/>
  <c r="G802" i="14" a="1"/>
  <c r="G802" i="14" s="1"/>
  <c r="I802" i="14" l="1" a="1"/>
  <c r="I802" i="14" s="1"/>
  <c r="D802" i="14" a="1"/>
  <c r="D802" i="14" s="1"/>
  <c r="C803" i="14" s="1" a="1"/>
  <c r="C803" i="14" s="1"/>
  <c r="E803" i="14" s="1" a="1"/>
  <c r="E803" i="14" s="1"/>
  <c r="G803" i="14" l="1" a="1"/>
  <c r="G803" i="14" s="1"/>
  <c r="H803" i="14" a="1"/>
  <c r="H803" i="14" s="1"/>
  <c r="F803" i="14" a="1"/>
  <c r="F803" i="14" s="1"/>
  <c r="I803" i="14" l="1" a="1"/>
  <c r="I803" i="14" s="1"/>
  <c r="D803" i="14" a="1"/>
  <c r="D803" i="14" s="1"/>
  <c r="C804" i="14" s="1" a="1"/>
  <c r="C804" i="14" s="1"/>
  <c r="E804" i="14" s="1" a="1"/>
  <c r="E804" i="14" s="1"/>
  <c r="H804" i="14" l="1" a="1"/>
  <c r="H804" i="14" s="1"/>
  <c r="F804" i="14" a="1"/>
  <c r="F804" i="14" s="1"/>
  <c r="G804" i="14" a="1"/>
  <c r="G804" i="14" s="1"/>
  <c r="I804" i="14" l="1" a="1"/>
  <c r="I804" i="14" s="1"/>
  <c r="D804" i="14" a="1"/>
  <c r="D804" i="14" s="1"/>
  <c r="C805" i="14" s="1" a="1"/>
  <c r="C805" i="14" s="1"/>
  <c r="E805" i="14" s="1" a="1"/>
  <c r="E805" i="14" s="1"/>
  <c r="F805" i="14" l="1" a="1"/>
  <c r="F805" i="14" s="1"/>
  <c r="G805" i="14" a="1"/>
  <c r="G805" i="14" s="1"/>
  <c r="H805" i="14" a="1"/>
  <c r="H805" i="14" s="1"/>
  <c r="I805" i="14" l="1" a="1"/>
  <c r="I805" i="14" s="1"/>
  <c r="D805" i="14" a="1"/>
  <c r="D805" i="14" s="1"/>
  <c r="C806" i="14" s="1" a="1"/>
  <c r="C806" i="14" s="1"/>
  <c r="E806" i="14" s="1" a="1"/>
  <c r="E806" i="14" s="1"/>
  <c r="G806" i="14" l="1" a="1"/>
  <c r="G806" i="14" s="1"/>
  <c r="F806" i="14" a="1"/>
  <c r="F806" i="14" s="1"/>
  <c r="H806" i="14" a="1"/>
  <c r="H806" i="14" s="1"/>
  <c r="D806" i="14" l="1" a="1"/>
  <c r="D806" i="14" s="1"/>
  <c r="C807" i="14" s="1" a="1"/>
  <c r="C807" i="14" s="1"/>
  <c r="E807" i="14" s="1" a="1"/>
  <c r="E807" i="14" s="1"/>
  <c r="I806" i="14" a="1"/>
  <c r="I806" i="14" s="1"/>
  <c r="H807" i="14" l="1" a="1"/>
  <c r="H807" i="14" s="1"/>
  <c r="F807" i="14" a="1"/>
  <c r="F807" i="14" s="1"/>
  <c r="G807" i="14" a="1"/>
  <c r="G807" i="14" s="1"/>
  <c r="D807" i="14" l="1" a="1"/>
  <c r="D807" i="14" s="1"/>
  <c r="C808" i="14" s="1" a="1"/>
  <c r="C808" i="14" s="1"/>
  <c r="E808" i="14" s="1" a="1"/>
  <c r="E808" i="14" s="1"/>
  <c r="I807" i="14" a="1"/>
  <c r="I807" i="14" s="1"/>
  <c r="G808" i="14" l="1" a="1"/>
  <c r="G808" i="14" s="1"/>
  <c r="F808" i="14" a="1"/>
  <c r="F808" i="14" s="1"/>
  <c r="H808" i="14" a="1"/>
  <c r="H808" i="14" s="1"/>
  <c r="I808" i="14" l="1" a="1"/>
  <c r="I808" i="14" s="1"/>
  <c r="D808" i="14" a="1"/>
  <c r="D808" i="14" s="1"/>
  <c r="C809" i="14" s="1" a="1"/>
  <c r="C809" i="14" s="1"/>
  <c r="E809" i="14" s="1" a="1"/>
  <c r="E809" i="14" s="1"/>
  <c r="H809" i="14" l="1" a="1"/>
  <c r="H809" i="14" s="1"/>
  <c r="F809" i="14" a="1"/>
  <c r="F809" i="14" s="1"/>
  <c r="G809" i="14" a="1"/>
  <c r="G809" i="14" s="1"/>
  <c r="D809" i="14" l="1" a="1"/>
  <c r="D809" i="14" s="1"/>
  <c r="C810" i="14" s="1" a="1"/>
  <c r="C810" i="14" s="1"/>
  <c r="E810" i="14" s="1" a="1"/>
  <c r="E810" i="14" s="1"/>
  <c r="I809" i="14" a="1"/>
  <c r="I809" i="14" s="1"/>
  <c r="F810" i="14" l="1" a="1"/>
  <c r="F810" i="14" s="1"/>
  <c r="G810" i="14" a="1"/>
  <c r="G810" i="14" s="1"/>
  <c r="H810" i="14" a="1"/>
  <c r="H810" i="14" s="1"/>
  <c r="I810" i="14" l="1" a="1"/>
  <c r="I810" i="14" s="1"/>
  <c r="D810" i="14" a="1"/>
  <c r="D810" i="14" s="1"/>
  <c r="C811" i="14" s="1" a="1"/>
  <c r="C811" i="14" s="1"/>
  <c r="E811" i="14" s="1" a="1"/>
  <c r="E811" i="14" s="1"/>
  <c r="G811" i="14" l="1" a="1"/>
  <c r="G811" i="14" s="1"/>
  <c r="F811" i="14" a="1"/>
  <c r="F811" i="14" s="1"/>
  <c r="H811" i="14" a="1"/>
  <c r="H811" i="14" s="1"/>
  <c r="D811" i="14" l="1" a="1"/>
  <c r="D811" i="14" s="1"/>
  <c r="C812" i="14" s="1" a="1"/>
  <c r="C812" i="14" s="1"/>
  <c r="E812" i="14" s="1" a="1"/>
  <c r="E812" i="14" s="1"/>
  <c r="I811" i="14" a="1"/>
  <c r="I811" i="14" s="1"/>
  <c r="H812" i="14" l="1" a="1"/>
  <c r="H812" i="14" s="1"/>
  <c r="F812" i="14" a="1"/>
  <c r="F812" i="14" s="1"/>
  <c r="G812" i="14" a="1"/>
  <c r="G812" i="14" s="1"/>
  <c r="D812" i="14" l="1" a="1"/>
  <c r="D812" i="14" s="1"/>
  <c r="C813" i="14" s="1" a="1"/>
  <c r="C813" i="14" s="1"/>
  <c r="E813" i="14" s="1" a="1"/>
  <c r="E813" i="14" s="1"/>
  <c r="I812" i="14" a="1"/>
  <c r="I812" i="14" s="1"/>
  <c r="G813" i="14" l="1" a="1"/>
  <c r="G813" i="14" s="1"/>
  <c r="F813" i="14" a="1"/>
  <c r="F813" i="14" s="1"/>
  <c r="H813" i="14" a="1"/>
  <c r="H813" i="14" s="1"/>
  <c r="D813" i="14" l="1" a="1"/>
  <c r="D813" i="14" s="1"/>
  <c r="C814" i="14" s="1" a="1"/>
  <c r="C814" i="14" s="1"/>
  <c r="E814" i="14" s="1" a="1"/>
  <c r="E814" i="14" s="1"/>
  <c r="I813" i="14" a="1"/>
  <c r="I813" i="14" s="1"/>
  <c r="F814" i="14" l="1" a="1"/>
  <c r="F814" i="14" s="1"/>
  <c r="G814" i="14" a="1"/>
  <c r="G814" i="14" s="1"/>
  <c r="H814" i="14" a="1"/>
  <c r="H814" i="14" s="1"/>
  <c r="I814" i="14" l="1" a="1"/>
  <c r="I814" i="14" s="1"/>
  <c r="D814" i="14" a="1"/>
  <c r="D814" i="14" s="1"/>
  <c r="C815" i="14" s="1" a="1"/>
  <c r="C815" i="14" s="1"/>
  <c r="E815" i="14" s="1" a="1"/>
  <c r="E815" i="14" s="1"/>
  <c r="F815" i="14" l="1" a="1"/>
  <c r="F815" i="14" s="1"/>
  <c r="G815" i="14" a="1"/>
  <c r="G815" i="14" s="1"/>
  <c r="H815" i="14" a="1"/>
  <c r="H815" i="14" s="1"/>
  <c r="I815" i="14" l="1" a="1"/>
  <c r="I815" i="14" s="1"/>
  <c r="D815" i="14" a="1"/>
  <c r="D815" i="14" s="1"/>
  <c r="C816" i="14" s="1" a="1"/>
  <c r="C816" i="14" s="1"/>
  <c r="E816" i="14" s="1" a="1"/>
  <c r="E816" i="14" s="1"/>
  <c r="G816" i="14" l="1" a="1"/>
  <c r="G816" i="14" s="1"/>
  <c r="F816" i="14" a="1"/>
  <c r="F816" i="14" s="1"/>
  <c r="H816" i="14" a="1"/>
  <c r="H816" i="14" s="1"/>
  <c r="D816" i="14" l="1" a="1"/>
  <c r="D816" i="14" s="1"/>
  <c r="C817" i="14" s="1" a="1"/>
  <c r="C817" i="14" s="1"/>
  <c r="E817" i="14" s="1" a="1"/>
  <c r="E817" i="14" s="1"/>
  <c r="I816" i="14" a="1"/>
  <c r="I816" i="14" s="1"/>
  <c r="H817" i="14" l="1" a="1"/>
  <c r="H817" i="14" s="1"/>
  <c r="F817" i="14" a="1"/>
  <c r="F817" i="14" s="1"/>
  <c r="G817" i="14" a="1"/>
  <c r="G817" i="14" s="1"/>
  <c r="I817" i="14" l="1" a="1"/>
  <c r="I817" i="14" s="1"/>
  <c r="D817" i="14" a="1"/>
  <c r="D817" i="14" s="1"/>
  <c r="C818" i="14" s="1" a="1"/>
  <c r="C818" i="14" s="1"/>
  <c r="E818" i="14" s="1" a="1"/>
  <c r="E818" i="14" s="1"/>
  <c r="G818" i="14" l="1" a="1"/>
  <c r="G818" i="14" s="1"/>
  <c r="F818" i="14" a="1"/>
  <c r="F818" i="14" s="1"/>
  <c r="H818" i="14" a="1"/>
  <c r="H818" i="14" s="1"/>
  <c r="I818" i="14" l="1" a="1"/>
  <c r="I818" i="14" s="1"/>
  <c r="D818" i="14" a="1"/>
  <c r="D818" i="14" s="1"/>
  <c r="C819" i="14" s="1" a="1"/>
  <c r="C819" i="14" s="1"/>
  <c r="E819" i="14" s="1" a="1"/>
  <c r="E819" i="14" s="1"/>
  <c r="G819" i="14" l="1" a="1"/>
  <c r="G819" i="14" s="1"/>
  <c r="H819" i="14" a="1"/>
  <c r="H819" i="14" s="1"/>
  <c r="F819" i="14" a="1"/>
  <c r="F819" i="14" s="1"/>
  <c r="D819" i="14" l="1" a="1"/>
  <c r="D819" i="14" s="1"/>
  <c r="C820" i="14" s="1" a="1"/>
  <c r="C820" i="14" s="1"/>
  <c r="E820" i="14" s="1" a="1"/>
  <c r="E820" i="14" s="1"/>
  <c r="I819" i="14" a="1"/>
  <c r="I819" i="14" s="1"/>
  <c r="F820" i="14" l="1" a="1"/>
  <c r="F820" i="14" s="1"/>
  <c r="G820" i="14" a="1"/>
  <c r="G820" i="14" s="1"/>
  <c r="H820" i="14" a="1"/>
  <c r="H820" i="14" s="1"/>
  <c r="I820" i="14" l="1" a="1"/>
  <c r="I820" i="14" s="1"/>
  <c r="D820" i="14" a="1"/>
  <c r="D820" i="14" s="1"/>
  <c r="C821" i="14" s="1" a="1"/>
  <c r="C821" i="14" s="1"/>
  <c r="E821" i="14" s="1" a="1"/>
  <c r="E821" i="14" s="1"/>
  <c r="G821" i="14" l="1" a="1"/>
  <c r="G821" i="14" s="1"/>
  <c r="F821" i="14" a="1"/>
  <c r="F821" i="14" s="1"/>
  <c r="H821" i="14" a="1"/>
  <c r="H821" i="14" s="1"/>
  <c r="D821" i="14" l="1" a="1"/>
  <c r="D821" i="14" s="1"/>
  <c r="C822" i="14" s="1" a="1"/>
  <c r="C822" i="14" s="1"/>
  <c r="E822" i="14" s="1" a="1"/>
  <c r="E822" i="14" s="1"/>
  <c r="I821" i="14" a="1"/>
  <c r="I821" i="14" s="1"/>
  <c r="F822" i="14" l="1" a="1"/>
  <c r="F822" i="14" s="1"/>
  <c r="G822" i="14" a="1"/>
  <c r="G822" i="14" s="1"/>
  <c r="H822" i="14" a="1"/>
  <c r="H822" i="14" s="1"/>
  <c r="I822" i="14" l="1" a="1"/>
  <c r="I822" i="14" s="1"/>
  <c r="D822" i="14" a="1"/>
  <c r="D822" i="14" s="1"/>
  <c r="C823" i="14" s="1" a="1"/>
  <c r="C823" i="14" s="1"/>
  <c r="E823" i="14" s="1" a="1"/>
  <c r="E823" i="14" s="1"/>
  <c r="F823" i="14" l="1" a="1"/>
  <c r="F823" i="14" s="1"/>
  <c r="G823" i="14" a="1"/>
  <c r="G823" i="14" s="1"/>
  <c r="H823" i="14" a="1"/>
  <c r="H823" i="14" s="1"/>
  <c r="I823" i="14" l="1" a="1"/>
  <c r="I823" i="14" s="1"/>
  <c r="D823" i="14" a="1"/>
  <c r="D823" i="14" s="1"/>
  <c r="C824" i="14" s="1" a="1"/>
  <c r="C824" i="14" s="1"/>
  <c r="E824" i="14" s="1" a="1"/>
  <c r="E824" i="14" s="1"/>
  <c r="F824" i="14" l="1" a="1"/>
  <c r="F824" i="14" s="1"/>
  <c r="G824" i="14" a="1"/>
  <c r="G824" i="14" s="1"/>
  <c r="H824" i="14" a="1"/>
  <c r="H824" i="14" s="1"/>
  <c r="D824" i="14" l="1" a="1"/>
  <c r="D824" i="14" s="1"/>
  <c r="C825" i="14" s="1" a="1"/>
  <c r="C825" i="14" s="1"/>
  <c r="E825" i="14" s="1" a="1"/>
  <c r="E825" i="14" s="1"/>
  <c r="I824" i="14" a="1"/>
  <c r="I824" i="14" s="1"/>
  <c r="F825" i="14" l="1" a="1"/>
  <c r="F825" i="14" s="1"/>
  <c r="G825" i="14" a="1"/>
  <c r="G825" i="14" s="1"/>
  <c r="H825" i="14" a="1"/>
  <c r="H825" i="14" s="1"/>
  <c r="D825" i="14" a="1"/>
  <c r="D825" i="14" s="1"/>
  <c r="C826" i="14" s="1" a="1"/>
  <c r="C826" i="14" s="1"/>
  <c r="E826" i="14" s="1" a="1"/>
  <c r="E826" i="14" s="1"/>
  <c r="I825" i="14" l="1" a="1"/>
  <c r="I825" i="14" s="1"/>
  <c r="G826" i="14" a="1"/>
  <c r="G826" i="14" s="1"/>
  <c r="H826" i="14" a="1"/>
  <c r="H826" i="14" s="1"/>
  <c r="F826" i="14" a="1"/>
  <c r="F826" i="14" s="1"/>
  <c r="D826" i="14" l="1" a="1"/>
  <c r="D826" i="14" s="1"/>
  <c r="C827" i="14" s="1" a="1"/>
  <c r="C827" i="14" s="1"/>
  <c r="E827" i="14" s="1" a="1"/>
  <c r="E827" i="14" s="1"/>
  <c r="I826" i="14" a="1"/>
  <c r="I826" i="14" s="1"/>
  <c r="F827" i="14" l="1" a="1"/>
  <c r="F827" i="14" s="1"/>
  <c r="G827" i="14" a="1"/>
  <c r="G827" i="14" s="1"/>
  <c r="H827" i="14" a="1"/>
  <c r="H827" i="14" s="1"/>
  <c r="I827" i="14" l="1" a="1"/>
  <c r="I827" i="14" s="1"/>
  <c r="D827" i="14" a="1"/>
  <c r="D827" i="14" s="1"/>
  <c r="C828" i="14" s="1" a="1"/>
  <c r="C828" i="14" s="1"/>
  <c r="E828" i="14" s="1" a="1"/>
  <c r="E828" i="14" s="1"/>
  <c r="F828" i="14" l="1" a="1"/>
  <c r="F828" i="14" s="1"/>
  <c r="G828" i="14" a="1"/>
  <c r="G828" i="14" s="1"/>
  <c r="H828" i="14" a="1"/>
  <c r="H828" i="14" s="1"/>
  <c r="I828" i="14" l="1" a="1"/>
  <c r="I828" i="14" s="1"/>
  <c r="D828" i="14" a="1"/>
  <c r="D828" i="14" s="1"/>
  <c r="C829" i="14" s="1" a="1"/>
  <c r="C829" i="14" s="1"/>
  <c r="E829" i="14" s="1" a="1"/>
  <c r="E829" i="14" s="1"/>
  <c r="F829" i="14" l="1" a="1"/>
  <c r="F829" i="14" s="1"/>
  <c r="G829" i="14" a="1"/>
  <c r="G829" i="14" s="1"/>
  <c r="H829" i="14" a="1"/>
  <c r="H829" i="14" s="1"/>
  <c r="I829" i="14" l="1" a="1"/>
  <c r="I829" i="14" s="1"/>
  <c r="D829" i="14" a="1"/>
  <c r="D829" i="14" s="1"/>
  <c r="C830" i="14" s="1" a="1"/>
  <c r="C830" i="14" s="1"/>
  <c r="E830" i="14" s="1" a="1"/>
  <c r="E830" i="14" s="1"/>
  <c r="F830" i="14" l="1" a="1"/>
  <c r="F830" i="14" s="1"/>
  <c r="G830" i="14" a="1"/>
  <c r="G830" i="14" s="1"/>
  <c r="H830" i="14" a="1"/>
  <c r="H830" i="14" s="1"/>
  <c r="I830" i="14" l="1" a="1"/>
  <c r="I830" i="14" s="1"/>
  <c r="D830" i="14" a="1"/>
  <c r="D830" i="14" s="1"/>
  <c r="C831" i="14" s="1" a="1"/>
  <c r="C831" i="14" s="1"/>
  <c r="E831" i="14" s="1" a="1"/>
  <c r="E831" i="14" s="1"/>
  <c r="F831" i="14" l="1" a="1"/>
  <c r="F831" i="14" s="1"/>
  <c r="G831" i="14" a="1"/>
  <c r="G831" i="14" s="1"/>
  <c r="H831" i="14" a="1"/>
  <c r="H831" i="14" s="1"/>
  <c r="I831" i="14" l="1" a="1"/>
  <c r="I831" i="14" s="1"/>
  <c r="D831" i="14" a="1"/>
  <c r="D831" i="14" s="1"/>
  <c r="C832" i="14" s="1" a="1"/>
  <c r="C832" i="14" s="1"/>
  <c r="E832" i="14" s="1" a="1"/>
  <c r="E832" i="14" s="1"/>
  <c r="F832" i="14" l="1" a="1"/>
  <c r="F832" i="14" s="1"/>
  <c r="G832" i="14" a="1"/>
  <c r="G832" i="14" s="1"/>
  <c r="H832" i="14" a="1"/>
  <c r="H832" i="14" s="1"/>
  <c r="I832" i="14" l="1" a="1"/>
  <c r="I832" i="14" s="1"/>
  <c r="D832" i="14" a="1"/>
  <c r="D832" i="14" s="1"/>
  <c r="C833" i="14" s="1" a="1"/>
  <c r="C833" i="14" s="1"/>
  <c r="E833" i="14" s="1" a="1"/>
  <c r="E833" i="14" s="1"/>
  <c r="G833" i="14" l="1" a="1"/>
  <c r="G833" i="14" s="1"/>
  <c r="H833" i="14" a="1"/>
  <c r="H833" i="14" s="1"/>
  <c r="F833" i="14" a="1"/>
  <c r="F833" i="14" s="1"/>
  <c r="D833" i="14" l="1" a="1"/>
  <c r="D833" i="14" s="1"/>
  <c r="C834" i="14" s="1" a="1"/>
  <c r="C834" i="14" s="1"/>
  <c r="E834" i="14" s="1" a="1"/>
  <c r="E834" i="14" s="1"/>
  <c r="I833" i="14" a="1"/>
  <c r="I833" i="14" s="1"/>
  <c r="F834" i="14" l="1" a="1"/>
  <c r="F834" i="14" s="1"/>
  <c r="G834" i="14" a="1"/>
  <c r="G834" i="14" s="1"/>
  <c r="H834" i="14" a="1"/>
  <c r="H834" i="14" s="1"/>
  <c r="I834" i="14" l="1" a="1"/>
  <c r="I834" i="14" s="1"/>
  <c r="D834" i="14" a="1"/>
  <c r="D834" i="14" s="1"/>
  <c r="C835" i="14" s="1" a="1"/>
  <c r="C835" i="14" s="1"/>
  <c r="E835" i="14" s="1" a="1"/>
  <c r="E835" i="14" s="1"/>
  <c r="H835" i="14" l="1" a="1"/>
  <c r="H835" i="14" s="1"/>
  <c r="F835" i="14" a="1"/>
  <c r="F835" i="14" s="1"/>
  <c r="G835" i="14" a="1"/>
  <c r="G835" i="14" s="1"/>
  <c r="D835" i="14" l="1" a="1"/>
  <c r="D835" i="14" s="1"/>
  <c r="C836" i="14" s="1" a="1"/>
  <c r="C836" i="14" s="1"/>
  <c r="E836" i="14" s="1" a="1"/>
  <c r="E836" i="14" s="1"/>
  <c r="I835" i="14" a="1"/>
  <c r="I835" i="14" s="1"/>
  <c r="F836" i="14" l="1" a="1"/>
  <c r="F836" i="14" s="1"/>
  <c r="G836" i="14" a="1"/>
  <c r="G836" i="14" s="1"/>
  <c r="H836" i="14" a="1"/>
  <c r="H836" i="14" s="1"/>
  <c r="I836" i="14" l="1" a="1"/>
  <c r="I836" i="14" s="1"/>
  <c r="D836" i="14" a="1"/>
  <c r="D836" i="14" s="1"/>
  <c r="C837" i="14" s="1" a="1"/>
  <c r="C837" i="14" s="1"/>
  <c r="E837" i="14" s="1" a="1"/>
  <c r="E837" i="14" s="1"/>
  <c r="H837" i="14" l="1" a="1"/>
  <c r="H837" i="14" s="1"/>
  <c r="F837" i="14" a="1"/>
  <c r="F837" i="14" s="1"/>
  <c r="G837" i="14" a="1"/>
  <c r="G837" i="14" s="1"/>
  <c r="I837" i="14" l="1" a="1"/>
  <c r="I837" i="14" s="1"/>
  <c r="D837" i="14" a="1"/>
  <c r="D837" i="14" s="1"/>
  <c r="C838" i="14" s="1" a="1"/>
  <c r="C838" i="14" s="1"/>
  <c r="E838" i="14" s="1" a="1"/>
  <c r="E838" i="14" s="1"/>
  <c r="F838" i="14" l="1" a="1"/>
  <c r="F838" i="14" s="1"/>
  <c r="G838" i="14" a="1"/>
  <c r="G838" i="14" s="1"/>
  <c r="H838" i="14" a="1"/>
  <c r="H838" i="14" s="1"/>
  <c r="I838" i="14" l="1" a="1"/>
  <c r="I838" i="14" s="1"/>
  <c r="D838" i="14" a="1"/>
  <c r="D838" i="14" s="1"/>
  <c r="C839" i="14" s="1" a="1"/>
  <c r="C839" i="14" s="1"/>
  <c r="E839" i="14" s="1" a="1"/>
  <c r="E839" i="14" s="1"/>
  <c r="G839" i="14" l="1" a="1"/>
  <c r="G839" i="14" s="1"/>
  <c r="H839" i="14" a="1"/>
  <c r="H839" i="14" s="1"/>
  <c r="F839" i="14" a="1"/>
  <c r="F839" i="14" s="1"/>
  <c r="D839" i="14" l="1" a="1"/>
  <c r="D839" i="14" s="1"/>
  <c r="C840" i="14" s="1" a="1"/>
  <c r="C840" i="14" s="1"/>
  <c r="E840" i="14" s="1" a="1"/>
  <c r="E840" i="14" s="1"/>
  <c r="I839" i="14" a="1"/>
  <c r="I839" i="14" s="1"/>
  <c r="F840" i="14" l="1" a="1"/>
  <c r="F840" i="14" s="1"/>
  <c r="G840" i="14" a="1"/>
  <c r="G840" i="14" s="1"/>
  <c r="H840" i="14" a="1"/>
  <c r="H840" i="14" s="1"/>
  <c r="I840" i="14" l="1" a="1"/>
  <c r="I840" i="14" s="1"/>
  <c r="D840" i="14" a="1"/>
  <c r="D840" i="14" s="1"/>
  <c r="C841" i="14" s="1" a="1"/>
  <c r="C841" i="14" s="1"/>
  <c r="E841" i="14" s="1" a="1"/>
  <c r="E841" i="14" s="1"/>
  <c r="G841" i="14" l="1" a="1"/>
  <c r="G841" i="14" s="1"/>
  <c r="H841" i="14" a="1"/>
  <c r="H841" i="14" s="1"/>
  <c r="F841" i="14" a="1"/>
  <c r="F841" i="14" s="1"/>
  <c r="D841" i="14" l="1" a="1"/>
  <c r="D841" i="14" s="1"/>
  <c r="C842" i="14" s="1" a="1"/>
  <c r="C842" i="14" s="1"/>
  <c r="E842" i="14" s="1" a="1"/>
  <c r="E842" i="14" s="1"/>
  <c r="I841" i="14" a="1"/>
  <c r="I841" i="14" s="1"/>
  <c r="F842" i="14" l="1" a="1"/>
  <c r="F842" i="14" s="1"/>
  <c r="G842" i="14" a="1"/>
  <c r="G842" i="14" s="1"/>
  <c r="H842" i="14" a="1"/>
  <c r="H842" i="14" s="1"/>
  <c r="I842" i="14" l="1" a="1"/>
  <c r="I842" i="14" s="1"/>
  <c r="D842" i="14" a="1"/>
  <c r="D842" i="14" s="1"/>
  <c r="C843" i="14" s="1" a="1"/>
  <c r="C843" i="14" s="1"/>
  <c r="E843" i="14" s="1" a="1"/>
  <c r="E843" i="14" s="1"/>
  <c r="G843" i="14" l="1" a="1"/>
  <c r="G843" i="14" s="1"/>
  <c r="H843" i="14" a="1"/>
  <c r="H843" i="14" s="1"/>
  <c r="F843" i="14" a="1"/>
  <c r="F843" i="14" s="1"/>
  <c r="D843" i="14" l="1" a="1"/>
  <c r="D843" i="14" s="1"/>
  <c r="C844" i="14" s="1" a="1"/>
  <c r="C844" i="14" s="1"/>
  <c r="E844" i="14" s="1" a="1"/>
  <c r="E844" i="14" s="1"/>
  <c r="I843" i="14" a="1"/>
  <c r="I843" i="14" s="1"/>
  <c r="F844" i="14" l="1" a="1"/>
  <c r="F844" i="14" s="1"/>
  <c r="G844" i="14" a="1"/>
  <c r="G844" i="14" s="1"/>
  <c r="H844" i="14" a="1"/>
  <c r="H844" i="14" s="1"/>
  <c r="I844" i="14" l="1" a="1"/>
  <c r="I844" i="14" s="1"/>
  <c r="D844" i="14" a="1"/>
  <c r="D844" i="14" s="1"/>
  <c r="C845" i="14" s="1" a="1"/>
  <c r="C845" i="14" s="1"/>
  <c r="E845" i="14" s="1" a="1"/>
  <c r="E845" i="14" s="1"/>
  <c r="G845" i="14" l="1" a="1"/>
  <c r="G845" i="14" s="1"/>
  <c r="H845" i="14" a="1"/>
  <c r="H845" i="14" s="1"/>
  <c r="F845" i="14" a="1"/>
  <c r="F845" i="14" s="1"/>
  <c r="D845" i="14" l="1" a="1"/>
  <c r="D845" i="14" s="1"/>
  <c r="C846" i="14" s="1" a="1"/>
  <c r="C846" i="14" s="1"/>
  <c r="E846" i="14" s="1" a="1"/>
  <c r="E846" i="14" s="1"/>
  <c r="I845" i="14" a="1"/>
  <c r="I845" i="14" s="1"/>
  <c r="F846" i="14" l="1" a="1"/>
  <c r="F846" i="14" s="1"/>
  <c r="G846" i="14" a="1"/>
  <c r="G846" i="14" s="1"/>
  <c r="H846" i="14" a="1"/>
  <c r="H846" i="14" s="1"/>
  <c r="I846" i="14" l="1" a="1"/>
  <c r="I846" i="14" s="1"/>
  <c r="D846" i="14" a="1"/>
  <c r="D846" i="14" s="1"/>
  <c r="C847" i="14" s="1" a="1"/>
  <c r="C847" i="14" s="1"/>
  <c r="E847" i="14" s="1" a="1"/>
  <c r="E847" i="14" s="1"/>
  <c r="F847" i="14" l="1" a="1"/>
  <c r="F847" i="14" s="1"/>
  <c r="G847" i="14" a="1"/>
  <c r="G847" i="14" s="1"/>
  <c r="H847" i="14" a="1"/>
  <c r="H847" i="14" s="1"/>
  <c r="D847" i="14" l="1" a="1"/>
  <c r="D847" i="14" s="1"/>
  <c r="C848" i="14" s="1" a="1"/>
  <c r="C848" i="14" s="1"/>
  <c r="E848" i="14" s="1" a="1"/>
  <c r="E848" i="14" s="1"/>
  <c r="I847" i="14" a="1"/>
  <c r="I847" i="14" s="1"/>
  <c r="F848" i="14" l="1" a="1"/>
  <c r="F848" i="14" s="1"/>
  <c r="G848" i="14" a="1"/>
  <c r="G848" i="14" s="1"/>
  <c r="H848" i="14" a="1"/>
  <c r="H848" i="14" s="1"/>
  <c r="D848" i="14" a="1"/>
  <c r="D848" i="14" s="1"/>
  <c r="C849" i="14" s="1" a="1"/>
  <c r="C849" i="14" s="1"/>
  <c r="E849" i="14" s="1" a="1"/>
  <c r="E849" i="14" s="1"/>
  <c r="I848" i="14" l="1" a="1"/>
  <c r="I848" i="14" s="1"/>
  <c r="F849" i="14" a="1"/>
  <c r="F849" i="14" s="1"/>
  <c r="G849" i="14" a="1"/>
  <c r="G849" i="14" s="1"/>
  <c r="H849" i="14" a="1"/>
  <c r="H849" i="14" s="1"/>
  <c r="D849" i="14" l="1" a="1"/>
  <c r="D849" i="14" s="1"/>
  <c r="C850" i="14" s="1" a="1"/>
  <c r="C850" i="14" s="1"/>
  <c r="E850" i="14" s="1" a="1"/>
  <c r="E850" i="14" s="1"/>
  <c r="I849" i="14" a="1"/>
  <c r="I849" i="14" s="1"/>
  <c r="F850" i="14" l="1" a="1"/>
  <c r="F850" i="14" s="1"/>
  <c r="H850" i="14" a="1"/>
  <c r="H850" i="14" s="1"/>
  <c r="G850" i="14" a="1"/>
  <c r="G850" i="14" s="1"/>
  <c r="D850" i="14" l="1" a="1"/>
  <c r="D850" i="14" s="1"/>
  <c r="C851" i="14" s="1" a="1"/>
  <c r="C851" i="14" s="1"/>
  <c r="I850" i="14" a="1"/>
  <c r="I850" i="14" s="1"/>
  <c r="E851" i="14" l="1" a="1"/>
  <c r="E851" i="14" s="1"/>
  <c r="F851" i="14" s="1" a="1"/>
  <c r="F851" i="14" s="1"/>
  <c r="H851" i="14" a="1"/>
  <c r="H851" i="14" s="1"/>
  <c r="G851" i="14" a="1"/>
  <c r="G851" i="14" s="1"/>
  <c r="D851" i="14" l="1" a="1"/>
  <c r="D851" i="14" s="1"/>
  <c r="C852" i="14" s="1" a="1"/>
  <c r="C852" i="14" s="1"/>
  <c r="E852" i="14" s="1" a="1"/>
  <c r="E852" i="14" s="1"/>
  <c r="F852" i="14" s="1" a="1"/>
  <c r="F852" i="14" s="1"/>
  <c r="I851" i="14" a="1"/>
  <c r="I851" i="14" s="1"/>
  <c r="H852" i="14" l="1" a="1"/>
  <c r="H852" i="14" s="1"/>
  <c r="G852" i="14" a="1"/>
  <c r="G852" i="14" s="1"/>
  <c r="I852" i="14" s="1" a="1"/>
  <c r="I852" i="14" s="1"/>
  <c r="D852" i="14" a="1"/>
  <c r="D852" i="14" s="1"/>
  <c r="C853" i="14" s="1" a="1"/>
  <c r="C853" i="14" s="1"/>
  <c r="E853" i="14" s="1" a="1"/>
  <c r="E853" i="14" s="1"/>
  <c r="F853" i="14" l="1" a="1"/>
  <c r="F853" i="14" s="1"/>
  <c r="G853" i="14" a="1"/>
  <c r="G853" i="14" s="1"/>
  <c r="H853" i="14" a="1"/>
  <c r="H853" i="14" s="1"/>
  <c r="I853" i="14" l="1" a="1"/>
  <c r="I853" i="14" s="1"/>
  <c r="D853" i="14" a="1"/>
  <c r="D853" i="14" s="1"/>
  <c r="C854" i="14" s="1" a="1"/>
  <c r="C854" i="14" s="1"/>
  <c r="E854" i="14" s="1" a="1"/>
  <c r="E854" i="14" s="1"/>
  <c r="F854" i="14" l="1" a="1"/>
  <c r="F854" i="14" s="1"/>
  <c r="G854" i="14" a="1"/>
  <c r="G854" i="14" s="1"/>
  <c r="H854" i="14" a="1"/>
  <c r="H854" i="14" s="1"/>
  <c r="I854" i="14" l="1" a="1"/>
  <c r="I854" i="14" s="1"/>
  <c r="D854" i="14" a="1"/>
  <c r="D854" i="14" s="1"/>
  <c r="C855" i="14" s="1" a="1"/>
  <c r="C855" i="14" s="1"/>
  <c r="E855" i="14" s="1" a="1"/>
  <c r="E855" i="14" s="1"/>
  <c r="F855" i="14" l="1" a="1"/>
  <c r="F855" i="14" s="1"/>
  <c r="G855" i="14" a="1"/>
  <c r="G855" i="14" s="1"/>
  <c r="H855" i="14" a="1"/>
  <c r="H855" i="14" s="1"/>
  <c r="I855" i="14" l="1" a="1"/>
  <c r="I855" i="14" s="1"/>
  <c r="D855" i="14" a="1"/>
  <c r="D855" i="14" s="1"/>
  <c r="C856" i="14" s="1" a="1"/>
  <c r="C856" i="14" s="1"/>
  <c r="E856" i="14" s="1" a="1"/>
  <c r="E856" i="14" s="1"/>
  <c r="F856" i="14" l="1" a="1"/>
  <c r="F856" i="14" s="1"/>
  <c r="G856" i="14" a="1"/>
  <c r="G856" i="14" s="1"/>
  <c r="H856" i="14" a="1"/>
  <c r="H856" i="14" s="1"/>
  <c r="I856" i="14" l="1" a="1"/>
  <c r="I856" i="14" s="1"/>
  <c r="D856" i="14" a="1"/>
  <c r="D856" i="14" s="1"/>
  <c r="C857" i="14" s="1" a="1"/>
  <c r="C857" i="14" s="1"/>
  <c r="E857" i="14" s="1" a="1"/>
  <c r="E857" i="14" s="1"/>
  <c r="F857" i="14" l="1" a="1"/>
  <c r="F857" i="14" s="1"/>
  <c r="G857" i="14" a="1"/>
  <c r="G857" i="14" s="1"/>
  <c r="H857" i="14" a="1"/>
  <c r="H857" i="14" s="1"/>
  <c r="I857" i="14" l="1" a="1"/>
  <c r="I857" i="14" s="1"/>
  <c r="D857" i="14" a="1"/>
  <c r="D857" i="14" s="1"/>
  <c r="C858" i="14" s="1" a="1"/>
  <c r="C858" i="14" s="1"/>
  <c r="E858" i="14" s="1" a="1"/>
  <c r="E858" i="14" s="1"/>
  <c r="H858" i="14" l="1" a="1"/>
  <c r="H858" i="14" s="1"/>
  <c r="F858" i="14" a="1"/>
  <c r="F858" i="14" s="1"/>
  <c r="G858" i="14" a="1"/>
  <c r="G858" i="14" s="1"/>
  <c r="I858" i="14" l="1" a="1"/>
  <c r="I858" i="14" s="1"/>
  <c r="D858" i="14" a="1"/>
  <c r="D858" i="14" s="1"/>
  <c r="C859" i="14" s="1" a="1"/>
  <c r="C859" i="14" s="1"/>
  <c r="E859" i="14" s="1" a="1"/>
  <c r="E859" i="14" s="1"/>
  <c r="F859" i="14" l="1" a="1"/>
  <c r="F859" i="14" s="1"/>
  <c r="G859" i="14" a="1"/>
  <c r="G859" i="14" s="1"/>
  <c r="H859" i="14" a="1"/>
  <c r="H859" i="14" s="1"/>
  <c r="I859" i="14" l="1" a="1"/>
  <c r="I859" i="14" s="1"/>
  <c r="D859" i="14" a="1"/>
  <c r="D859" i="14" s="1"/>
  <c r="C860" i="14" s="1" a="1"/>
  <c r="C860" i="14" s="1"/>
  <c r="E860" i="14" s="1" a="1"/>
  <c r="E860" i="14" s="1"/>
  <c r="G860" i="14" l="1" a="1"/>
  <c r="G860" i="14" s="1"/>
  <c r="H860" i="14" a="1"/>
  <c r="H860" i="14" s="1"/>
  <c r="F860" i="14" a="1"/>
  <c r="F860" i="14" s="1"/>
  <c r="D860" i="14" l="1" a="1"/>
  <c r="D860" i="14" s="1"/>
  <c r="C861" i="14" s="1" a="1"/>
  <c r="C861" i="14" s="1"/>
  <c r="E861" i="14" s="1" a="1"/>
  <c r="E861" i="14" s="1"/>
  <c r="I860" i="14" a="1"/>
  <c r="I860" i="14" s="1"/>
  <c r="F861" i="14" l="1" a="1"/>
  <c r="F861" i="14" s="1"/>
  <c r="G861" i="14" a="1"/>
  <c r="G861" i="14" s="1"/>
  <c r="H861" i="14" a="1"/>
  <c r="H861" i="14" s="1"/>
  <c r="I861" i="14" l="1" a="1"/>
  <c r="I861" i="14" s="1"/>
  <c r="D861" i="14" a="1"/>
  <c r="D861" i="14" s="1"/>
  <c r="C862" i="14" s="1" a="1"/>
  <c r="C862" i="14" s="1"/>
  <c r="E862" i="14" s="1" a="1"/>
  <c r="E862" i="14" s="1"/>
  <c r="F862" i="14" l="1" a="1"/>
  <c r="F862" i="14" s="1"/>
  <c r="G862" i="14" a="1"/>
  <c r="G862" i="14" s="1"/>
  <c r="H862" i="14" a="1"/>
  <c r="H862" i="14" s="1"/>
  <c r="I862" i="14" l="1" a="1"/>
  <c r="I862" i="14" s="1"/>
  <c r="D862" i="14" a="1"/>
  <c r="D862" i="14" s="1"/>
  <c r="C863" i="14" s="1" a="1"/>
  <c r="C863" i="14" s="1"/>
  <c r="E863" i="14" s="1" a="1"/>
  <c r="E863" i="14" s="1"/>
  <c r="F863" i="14" l="1" a="1"/>
  <c r="F863" i="14" s="1"/>
  <c r="G863" i="14" a="1"/>
  <c r="G863" i="14" s="1"/>
  <c r="H863" i="14" a="1"/>
  <c r="H863" i="14" s="1"/>
  <c r="I863" i="14" l="1" a="1"/>
  <c r="I863" i="14" s="1"/>
  <c r="D863" i="14" a="1"/>
  <c r="D863" i="14" s="1"/>
  <c r="C864" i="14" s="1" a="1"/>
  <c r="C864" i="14" s="1"/>
  <c r="E864" i="14" s="1" a="1"/>
  <c r="E864" i="14" s="1"/>
  <c r="F864" i="14" l="1" a="1"/>
  <c r="F864" i="14" s="1"/>
  <c r="G864" i="14" a="1"/>
  <c r="G864" i="14" s="1"/>
  <c r="H864" i="14" a="1"/>
  <c r="H864" i="14" s="1"/>
  <c r="D864" i="14" a="1"/>
  <c r="D864" i="14" s="1"/>
  <c r="C865" i="14" s="1" a="1"/>
  <c r="C865" i="14" s="1"/>
  <c r="E865" i="14" s="1" a="1"/>
  <c r="E865" i="14" s="1"/>
  <c r="G865" i="14" l="1" a="1"/>
  <c r="G865" i="14" s="1"/>
  <c r="H865" i="14" a="1"/>
  <c r="H865" i="14" s="1"/>
  <c r="F865" i="14" a="1"/>
  <c r="F865" i="14" s="1"/>
  <c r="I864" i="14" a="1"/>
  <c r="I864" i="14" s="1"/>
  <c r="D865" i="14" l="1" a="1"/>
  <c r="D865" i="14" s="1"/>
  <c r="C866" i="14" s="1" a="1"/>
  <c r="C866" i="14" s="1"/>
  <c r="E866" i="14" s="1" a="1"/>
  <c r="E866" i="14" s="1"/>
  <c r="I865" i="14" a="1"/>
  <c r="I865" i="14" s="1"/>
  <c r="F866" i="14" l="1" a="1"/>
  <c r="F866" i="14" s="1"/>
  <c r="G866" i="14" a="1"/>
  <c r="G866" i="14" s="1"/>
  <c r="H866" i="14" a="1"/>
  <c r="H866" i="14" s="1"/>
  <c r="I866" i="14" l="1" a="1"/>
  <c r="I866" i="14" s="1"/>
  <c r="D866" i="14" a="1"/>
  <c r="D866" i="14" s="1"/>
  <c r="C867" i="14" s="1" a="1"/>
  <c r="C867" i="14" s="1"/>
  <c r="E867" i="14" s="1" a="1"/>
  <c r="E867" i="14" s="1"/>
  <c r="F867" i="14" l="1" a="1"/>
  <c r="F867" i="14" s="1"/>
  <c r="G867" i="14" a="1"/>
  <c r="G867" i="14" s="1"/>
  <c r="H867" i="14" a="1"/>
  <c r="H867" i="14" s="1"/>
  <c r="I867" i="14" l="1" a="1"/>
  <c r="I867" i="14" s="1"/>
  <c r="D867" i="14" a="1"/>
  <c r="D867" i="14" s="1"/>
  <c r="C868" i="14" s="1" a="1"/>
  <c r="C868" i="14" s="1"/>
  <c r="E868" i="14" s="1" a="1"/>
  <c r="E868" i="14" s="1"/>
  <c r="F868" i="14" l="1" a="1"/>
  <c r="F868" i="14" s="1"/>
  <c r="G868" i="14" a="1"/>
  <c r="G868" i="14" s="1"/>
  <c r="H868" i="14" a="1"/>
  <c r="H868" i="14" s="1"/>
  <c r="I868" i="14" l="1" a="1"/>
  <c r="I868" i="14" s="1"/>
  <c r="D868" i="14" a="1"/>
  <c r="D868" i="14" s="1"/>
  <c r="C869" i="14" s="1" a="1"/>
  <c r="C869" i="14" s="1"/>
  <c r="E869" i="14" s="1" a="1"/>
  <c r="E869" i="14" s="1"/>
  <c r="F869" i="14" l="1" a="1"/>
  <c r="F869" i="14" s="1"/>
  <c r="G869" i="14" a="1"/>
  <c r="G869" i="14" s="1"/>
  <c r="H869" i="14" a="1"/>
  <c r="H869" i="14" s="1"/>
  <c r="D869" i="14" l="1" a="1"/>
  <c r="D869" i="14" s="1"/>
  <c r="C870" i="14" s="1" a="1"/>
  <c r="C870" i="14" s="1"/>
  <c r="E870" i="14" s="1" a="1"/>
  <c r="E870" i="14" s="1"/>
  <c r="I869" i="14" a="1"/>
  <c r="I869" i="14" s="1"/>
  <c r="G870" i="14" l="1" a="1"/>
  <c r="G870" i="14" s="1"/>
  <c r="F870" i="14" a="1"/>
  <c r="F870" i="14" s="1"/>
  <c r="H870" i="14" a="1"/>
  <c r="H870" i="14" s="1"/>
  <c r="I870" i="14" l="1" a="1"/>
  <c r="I870" i="14" s="1"/>
  <c r="D870" i="14" a="1"/>
  <c r="D870" i="14" s="1"/>
  <c r="C871" i="14" s="1" a="1"/>
  <c r="C871" i="14" s="1"/>
  <c r="E871" i="14" s="1" a="1"/>
  <c r="E871" i="14" s="1"/>
  <c r="F871" i="14" l="1" a="1"/>
  <c r="F871" i="14" s="1"/>
  <c r="H871" i="14" a="1"/>
  <c r="H871" i="14" s="1"/>
  <c r="G871" i="14" a="1"/>
  <c r="G871" i="14" s="1"/>
  <c r="D871" i="14" a="1"/>
  <c r="D871" i="14" s="1"/>
  <c r="C872" i="14" s="1" a="1"/>
  <c r="C872" i="14" s="1"/>
  <c r="E872" i="14" s="1" a="1"/>
  <c r="E872" i="14" s="1"/>
  <c r="I871" i="14" l="1" a="1"/>
  <c r="I871" i="14" s="1"/>
  <c r="F872" i="14" a="1"/>
  <c r="F872" i="14" s="1"/>
  <c r="G872" i="14" a="1"/>
  <c r="G872" i="14" s="1"/>
  <c r="H872" i="14" a="1"/>
  <c r="H872" i="14" s="1"/>
  <c r="I872" i="14" l="1" a="1"/>
  <c r="I872" i="14" s="1"/>
  <c r="D872" i="14" a="1"/>
  <c r="D872" i="14" s="1"/>
  <c r="C873" i="14" s="1" a="1"/>
  <c r="C873" i="14" s="1"/>
  <c r="E873" i="14" s="1" a="1"/>
  <c r="E873" i="14" s="1"/>
  <c r="F873" i="14" l="1" a="1"/>
  <c r="F873" i="14" s="1"/>
  <c r="G873" i="14" a="1"/>
  <c r="G873" i="14" s="1"/>
  <c r="H873" i="14" a="1"/>
  <c r="H873" i="14" s="1"/>
  <c r="I873" i="14" l="1" a="1"/>
  <c r="I873" i="14" s="1"/>
  <c r="D873" i="14" a="1"/>
  <c r="D873" i="14" s="1"/>
  <c r="C874" i="14" s="1" a="1"/>
  <c r="C874" i="14" s="1"/>
  <c r="E874" i="14" s="1" a="1"/>
  <c r="E874" i="14" s="1"/>
  <c r="F874" i="14" l="1" a="1"/>
  <c r="F874" i="14" s="1"/>
  <c r="G874" i="14" a="1"/>
  <c r="G874" i="14" s="1"/>
  <c r="H874" i="14" a="1"/>
  <c r="H874" i="14" s="1"/>
  <c r="D874" i="14" a="1"/>
  <c r="D874" i="14" s="1"/>
  <c r="C875" i="14" s="1" a="1"/>
  <c r="C875" i="14" s="1"/>
  <c r="E875" i="14" s="1" a="1"/>
  <c r="E875" i="14" s="1"/>
  <c r="G875" i="14" l="1" a="1"/>
  <c r="G875" i="14" s="1"/>
  <c r="H875" i="14" a="1"/>
  <c r="H875" i="14" s="1"/>
  <c r="F875" i="14" a="1"/>
  <c r="F875" i="14" s="1"/>
  <c r="I874" i="14" a="1"/>
  <c r="I874" i="14" s="1"/>
  <c r="D875" i="14" l="1" a="1"/>
  <c r="D875" i="14" s="1"/>
  <c r="C876" i="14" s="1" a="1"/>
  <c r="C876" i="14" s="1"/>
  <c r="E876" i="14" s="1" a="1"/>
  <c r="E876" i="14" s="1"/>
  <c r="I875" i="14" a="1"/>
  <c r="I875" i="14" s="1"/>
  <c r="F876" i="14" l="1" a="1"/>
  <c r="F876" i="14" s="1"/>
  <c r="G876" i="14" a="1"/>
  <c r="G876" i="14" s="1"/>
  <c r="H876" i="14" a="1"/>
  <c r="H876" i="14" s="1"/>
  <c r="I876" i="14" l="1" a="1"/>
  <c r="I876" i="14" s="1"/>
  <c r="D876" i="14" a="1"/>
  <c r="D876" i="14" s="1"/>
  <c r="C877" i="14" s="1" a="1"/>
  <c r="C877" i="14" s="1"/>
  <c r="E877" i="14" s="1" a="1"/>
  <c r="E877" i="14" s="1"/>
  <c r="F877" i="14" l="1" a="1"/>
  <c r="F877" i="14" s="1"/>
  <c r="G877" i="14" a="1"/>
  <c r="G877" i="14" s="1"/>
  <c r="H877" i="14" a="1"/>
  <c r="H877" i="14" s="1"/>
  <c r="D877" i="14" l="1" a="1"/>
  <c r="D877" i="14" s="1"/>
  <c r="C878" i="14" s="1" a="1"/>
  <c r="C878" i="14" s="1"/>
  <c r="E878" i="14" s="1" a="1"/>
  <c r="E878" i="14" s="1"/>
  <c r="I877" i="14" a="1"/>
  <c r="I877" i="14" s="1"/>
  <c r="F878" i="14" l="1" a="1"/>
  <c r="F878" i="14" s="1"/>
  <c r="G878" i="14" a="1"/>
  <c r="G878" i="14" s="1"/>
  <c r="H878" i="14" a="1"/>
  <c r="H878" i="14" s="1"/>
  <c r="I878" i="14" l="1" a="1"/>
  <c r="I878" i="14" s="1"/>
  <c r="D878" i="14" a="1"/>
  <c r="D878" i="14" s="1"/>
  <c r="C879" i="14" s="1" a="1"/>
  <c r="C879" i="14" s="1"/>
  <c r="E879" i="14" s="1" a="1"/>
  <c r="E879" i="14" s="1"/>
  <c r="F879" i="14" l="1" a="1"/>
  <c r="F879" i="14" s="1"/>
  <c r="G879" i="14" a="1"/>
  <c r="G879" i="14" s="1"/>
  <c r="H879" i="14" a="1"/>
  <c r="H879" i="14" s="1"/>
  <c r="D879" i="14" l="1" a="1"/>
  <c r="D879" i="14" s="1"/>
  <c r="C880" i="14" s="1" a="1"/>
  <c r="C880" i="14" s="1"/>
  <c r="E880" i="14" s="1" a="1"/>
  <c r="E880" i="14" s="1"/>
  <c r="I879" i="14" a="1"/>
  <c r="I879" i="14" s="1"/>
  <c r="G880" i="14" l="1" a="1"/>
  <c r="G880" i="14" s="1"/>
  <c r="F880" i="14" a="1"/>
  <c r="F880" i="14" s="1"/>
  <c r="H880" i="14" a="1"/>
  <c r="H880" i="14" s="1"/>
  <c r="I880" i="14" l="1" a="1"/>
  <c r="I880" i="14" s="1"/>
  <c r="D880" i="14" a="1"/>
  <c r="D880" i="14" s="1"/>
  <c r="C881" i="14" s="1" a="1"/>
  <c r="C881" i="14" s="1"/>
  <c r="E881" i="14" s="1" a="1"/>
  <c r="E881" i="14" s="1"/>
  <c r="F881" i="14" l="1" a="1"/>
  <c r="F881" i="14" s="1"/>
  <c r="G881" i="14" a="1"/>
  <c r="G881" i="14" s="1"/>
  <c r="H881" i="14" a="1"/>
  <c r="H881" i="14" s="1"/>
  <c r="D881" i="14" a="1"/>
  <c r="D881" i="14" s="1"/>
  <c r="C882" i="14" s="1" a="1"/>
  <c r="C882" i="14" s="1"/>
  <c r="E882" i="14" s="1" a="1"/>
  <c r="E882" i="14" s="1"/>
  <c r="I881" i="14" l="1" a="1"/>
  <c r="I881" i="14" s="1"/>
  <c r="F882" i="14" a="1"/>
  <c r="F882" i="14" s="1"/>
  <c r="G882" i="14" a="1"/>
  <c r="G882" i="14" s="1"/>
  <c r="H882" i="14" a="1"/>
  <c r="H882" i="14" s="1"/>
  <c r="I882" i="14" l="1" a="1"/>
  <c r="I882" i="14" s="1"/>
  <c r="D882" i="14" a="1"/>
  <c r="D882" i="14" s="1"/>
  <c r="C883" i="14" s="1" a="1"/>
  <c r="C883" i="14" s="1"/>
  <c r="E883" i="14" s="1" a="1"/>
  <c r="E883" i="14" s="1"/>
  <c r="F883" i="14" l="1" a="1"/>
  <c r="F883" i="14" s="1"/>
  <c r="G883" i="14" a="1"/>
  <c r="G883" i="14" s="1"/>
  <c r="H883" i="14" a="1"/>
  <c r="H883" i="14" s="1"/>
  <c r="I883" i="14" l="1" a="1"/>
  <c r="I883" i="14" s="1"/>
  <c r="D883" i="14" a="1"/>
  <c r="D883" i="14" s="1"/>
  <c r="C884" i="14" s="1" a="1"/>
  <c r="C884" i="14" s="1"/>
  <c r="E884" i="14" s="1" a="1"/>
  <c r="E884" i="14" s="1"/>
  <c r="F884" i="14" l="1" a="1"/>
  <c r="F884" i="14" s="1"/>
  <c r="G884" i="14" a="1"/>
  <c r="G884" i="14" s="1"/>
  <c r="H884" i="14" a="1"/>
  <c r="H884" i="14" s="1"/>
  <c r="D884" i="14" l="1" a="1"/>
  <c r="D884" i="14" s="1"/>
  <c r="C885" i="14" s="1" a="1"/>
  <c r="C885" i="14" s="1"/>
  <c r="E885" i="14" s="1" a="1"/>
  <c r="E885" i="14" s="1"/>
  <c r="I884" i="14" a="1"/>
  <c r="I884" i="14" s="1"/>
  <c r="G885" i="14" l="1" a="1"/>
  <c r="G885" i="14" s="1"/>
  <c r="F885" i="14" a="1"/>
  <c r="F885" i="14" s="1"/>
  <c r="H885" i="14" a="1"/>
  <c r="H885" i="14" s="1"/>
  <c r="D885" i="14" l="1" a="1"/>
  <c r="D885" i="14" s="1"/>
  <c r="C886" i="14" s="1" a="1"/>
  <c r="C886" i="14" s="1"/>
  <c r="E886" i="14" s="1" a="1"/>
  <c r="E886" i="14" s="1"/>
  <c r="I885" i="14" a="1"/>
  <c r="I885" i="14" s="1"/>
  <c r="G886" i="14" l="1" a="1"/>
  <c r="G886" i="14" s="1"/>
  <c r="F886" i="14" a="1"/>
  <c r="F886" i="14" s="1"/>
  <c r="H886" i="14" a="1"/>
  <c r="H886" i="14" s="1"/>
  <c r="D886" i="14" l="1" a="1"/>
  <c r="D886" i="14" s="1"/>
  <c r="C887" i="14" s="1" a="1"/>
  <c r="C887" i="14" s="1"/>
  <c r="I886" i="14" a="1"/>
  <c r="I886" i="14" s="1"/>
  <c r="E887" i="14" l="1" a="1"/>
  <c r="E887" i="14" s="1"/>
  <c r="F887" i="14" s="1" a="1"/>
  <c r="F887" i="14" s="1"/>
  <c r="H887" i="14" a="1"/>
  <c r="H887" i="14" s="1"/>
  <c r="G887" i="14" a="1"/>
  <c r="G887" i="14" s="1"/>
  <c r="D887" i="14" l="1" a="1"/>
  <c r="D887" i="14" s="1"/>
  <c r="C888" i="14" s="1" a="1"/>
  <c r="C888" i="14" s="1"/>
  <c r="E888" i="14" s="1" a="1"/>
  <c r="E888" i="14" s="1"/>
  <c r="F888" i="14" s="1" a="1"/>
  <c r="F888" i="14" s="1"/>
  <c r="I887" i="14" a="1"/>
  <c r="I887" i="14" s="1"/>
  <c r="G888" i="14" l="1" a="1"/>
  <c r="G888" i="14" s="1"/>
  <c r="H888" i="14" a="1"/>
  <c r="H888" i="14" s="1"/>
  <c r="I888" i="14" s="1" a="1"/>
  <c r="I888" i="14" s="1"/>
  <c r="D888" i="14" a="1"/>
  <c r="D888" i="14" s="1"/>
  <c r="C889" i="14" s="1" a="1"/>
  <c r="C889" i="14" s="1"/>
  <c r="E889" i="14" s="1" a="1"/>
  <c r="E889" i="14" s="1"/>
  <c r="F889" i="14" l="1" a="1"/>
  <c r="F889" i="14" s="1"/>
  <c r="G889" i="14" a="1"/>
  <c r="G889" i="14" s="1"/>
  <c r="H889" i="14" a="1"/>
  <c r="H889" i="14" s="1"/>
  <c r="D889" i="14" l="1" a="1"/>
  <c r="D889" i="14" s="1"/>
  <c r="C890" i="14" s="1" a="1"/>
  <c r="C890" i="14" s="1"/>
  <c r="E890" i="14" s="1" a="1"/>
  <c r="E890" i="14" s="1"/>
  <c r="I889" i="14" a="1"/>
  <c r="I889" i="14" s="1"/>
  <c r="G890" i="14" l="1" a="1"/>
  <c r="G890" i="14" s="1"/>
  <c r="F890" i="14" a="1"/>
  <c r="F890" i="14" s="1"/>
  <c r="H890" i="14" a="1"/>
  <c r="H890" i="14" s="1"/>
  <c r="D890" i="14" l="1" a="1"/>
  <c r="D890" i="14" s="1"/>
  <c r="C891" i="14" s="1" a="1"/>
  <c r="C891" i="14" s="1"/>
  <c r="I890" i="14" a="1"/>
  <c r="I890" i="14" s="1"/>
  <c r="E891" i="14" l="1" a="1"/>
  <c r="E891" i="14" s="1"/>
  <c r="F891" i="14" s="1" a="1"/>
  <c r="F891" i="14" s="1"/>
  <c r="H891" i="14" a="1"/>
  <c r="H891" i="14" s="1"/>
  <c r="G891" i="14" a="1"/>
  <c r="G891" i="14" s="1"/>
  <c r="D891" i="14" a="1"/>
  <c r="D891" i="14" s="1"/>
  <c r="C892" i="14" s="1" a="1"/>
  <c r="C892" i="14" s="1"/>
  <c r="E892" i="14" s="1" a="1"/>
  <c r="E892" i="14" s="1"/>
  <c r="I891" i="14" l="1" a="1"/>
  <c r="I891" i="14" s="1"/>
  <c r="G892" i="14" a="1"/>
  <c r="G892" i="14" s="1"/>
  <c r="H892" i="14" a="1"/>
  <c r="H892" i="14" s="1"/>
  <c r="F892" i="14" a="1"/>
  <c r="F892" i="14" s="1"/>
  <c r="D892" i="14" l="1" a="1"/>
  <c r="D892" i="14" s="1"/>
  <c r="C893" i="14" s="1" a="1"/>
  <c r="C893" i="14" s="1"/>
  <c r="E893" i="14" s="1" a="1"/>
  <c r="E893" i="14" s="1"/>
  <c r="I892" i="14" a="1"/>
  <c r="I892" i="14" s="1"/>
  <c r="F893" i="14" l="1" a="1"/>
  <c r="F893" i="14" s="1"/>
  <c r="G893" i="14" a="1"/>
  <c r="G893" i="14" s="1"/>
  <c r="H893" i="14" a="1"/>
  <c r="H893" i="14" s="1"/>
  <c r="I893" i="14" l="1" a="1"/>
  <c r="I893" i="14" s="1"/>
  <c r="D893" i="14" a="1"/>
  <c r="D893" i="14" s="1"/>
  <c r="C894" i="14" s="1" a="1"/>
  <c r="C894" i="14" s="1"/>
  <c r="E894" i="14" s="1" a="1"/>
  <c r="E894" i="14" s="1"/>
  <c r="F894" i="14" l="1" a="1"/>
  <c r="F894" i="14" s="1"/>
  <c r="G894" i="14" a="1"/>
  <c r="G894" i="14" s="1"/>
  <c r="H894" i="14" a="1"/>
  <c r="H894" i="14" s="1"/>
  <c r="D894" i="14" l="1" a="1"/>
  <c r="D894" i="14" s="1"/>
  <c r="C895" i="14" s="1" a="1"/>
  <c r="C895" i="14" s="1"/>
  <c r="E895" i="14" s="1" a="1"/>
  <c r="E895" i="14" s="1"/>
  <c r="I894" i="14" a="1"/>
  <c r="I894" i="14" s="1"/>
  <c r="G895" i="14" l="1" a="1"/>
  <c r="G895" i="14" s="1"/>
  <c r="F895" i="14" a="1"/>
  <c r="F895" i="14" s="1"/>
  <c r="H895" i="14" a="1"/>
  <c r="H895" i="14" s="1"/>
  <c r="I895" i="14" l="1" a="1"/>
  <c r="I895" i="14" s="1"/>
  <c r="D895" i="14" a="1"/>
  <c r="D895" i="14" s="1"/>
  <c r="C896" i="14" s="1" a="1"/>
  <c r="C896" i="14" s="1"/>
  <c r="E896" i="14" s="1" a="1"/>
  <c r="E896" i="14" s="1"/>
  <c r="F896" i="14" l="1" a="1"/>
  <c r="F896" i="14" s="1"/>
  <c r="H896" i="14" a="1"/>
  <c r="H896" i="14" s="1"/>
  <c r="G896" i="14" a="1"/>
  <c r="G896" i="14" s="1"/>
  <c r="D896" i="14" a="1"/>
  <c r="D896" i="14" s="1"/>
  <c r="C897" i="14" s="1" a="1"/>
  <c r="C897" i="14" s="1"/>
  <c r="E897" i="14" s="1" a="1"/>
  <c r="E897" i="14" s="1"/>
  <c r="I896" i="14" l="1" a="1"/>
  <c r="I896" i="14" s="1"/>
  <c r="H897" i="14" a="1"/>
  <c r="H897" i="14" s="1"/>
  <c r="G897" i="14" a="1"/>
  <c r="G897" i="14" s="1"/>
  <c r="F897" i="14" a="1"/>
  <c r="F897" i="14" s="1"/>
  <c r="D897" i="14" l="1" a="1"/>
  <c r="D897" i="14" s="1"/>
  <c r="C898" i="14" s="1" a="1"/>
  <c r="C898" i="14" s="1"/>
  <c r="E898" i="14" s="1" a="1"/>
  <c r="E898" i="14" s="1"/>
  <c r="I897" i="14" a="1"/>
  <c r="I897" i="14" s="1"/>
  <c r="F898" i="14" l="1" a="1"/>
  <c r="F898" i="14" s="1"/>
  <c r="G898" i="14" a="1"/>
  <c r="G898" i="14" s="1"/>
  <c r="H898" i="14" a="1"/>
  <c r="H898" i="14" s="1"/>
  <c r="I898" i="14" l="1" a="1"/>
  <c r="I898" i="14" s="1"/>
  <c r="D898" i="14" a="1"/>
  <c r="D898" i="14" s="1"/>
  <c r="C899" i="14" s="1" a="1"/>
  <c r="C899" i="14" s="1"/>
  <c r="E899" i="14" s="1" a="1"/>
  <c r="E899" i="14" s="1"/>
  <c r="F899" i="14" l="1" a="1"/>
  <c r="F899" i="14" s="1"/>
  <c r="H899" i="14" a="1"/>
  <c r="H899" i="14" s="1"/>
  <c r="G899" i="14" a="1"/>
  <c r="G899" i="14" s="1"/>
  <c r="I899" i="14" l="1" a="1"/>
  <c r="I899" i="14" s="1"/>
  <c r="D899" i="14" a="1"/>
  <c r="D899" i="14" s="1"/>
  <c r="C900" i="14" s="1" a="1"/>
  <c r="C900" i="14" s="1"/>
  <c r="E900" i="14" s="1" a="1"/>
  <c r="E900" i="14" s="1"/>
  <c r="G900" i="14" l="1" a="1"/>
  <c r="G900" i="14" s="1"/>
  <c r="F900" i="14" a="1"/>
  <c r="F900" i="14" s="1"/>
  <c r="H900" i="14" a="1"/>
  <c r="H900" i="14" s="1"/>
  <c r="I900" i="14" l="1" a="1"/>
  <c r="I900" i="14" s="1"/>
  <c r="D900" i="14" a="1"/>
  <c r="D900" i="14" s="1"/>
  <c r="C901" i="14" s="1" a="1"/>
  <c r="C901" i="14" s="1"/>
  <c r="E901" i="14" s="1" a="1"/>
  <c r="E901" i="14" s="1"/>
  <c r="F901" i="14" l="1" a="1"/>
  <c r="F901" i="14" s="1"/>
  <c r="G901" i="14" a="1"/>
  <c r="G901" i="14" s="1"/>
  <c r="H901" i="14" a="1"/>
  <c r="H901" i="14" s="1"/>
  <c r="I901" i="14" l="1" a="1"/>
  <c r="I901" i="14" s="1"/>
  <c r="D901" i="14" a="1"/>
  <c r="D901" i="14" s="1"/>
  <c r="C902" i="14" s="1" a="1"/>
  <c r="C902" i="14" s="1"/>
  <c r="E902" i="14" l="1" a="1"/>
  <c r="E902" i="14" s="1"/>
  <c r="F902" i="14" s="1" a="1"/>
  <c r="F902" i="14" s="1"/>
  <c r="G902" i="14" a="1"/>
  <c r="G902" i="14" s="1"/>
  <c r="H902" i="14" a="1"/>
  <c r="H902" i="14" s="1"/>
  <c r="D902" i="14" l="1" a="1"/>
  <c r="D902" i="14" s="1"/>
  <c r="C903" i="14" s="1" a="1"/>
  <c r="C903" i="14" s="1"/>
  <c r="E903" i="14" s="1" a="1"/>
  <c r="E903" i="14" s="1"/>
  <c r="F903" i="14" s="1" a="1"/>
  <c r="F903" i="14" s="1"/>
  <c r="I902" i="14" a="1"/>
  <c r="I902" i="14" s="1"/>
  <c r="H903" i="14" l="1" a="1"/>
  <c r="H903" i="14" s="1"/>
  <c r="G903" i="14" a="1"/>
  <c r="G903" i="14" s="1"/>
  <c r="D903" i="14" a="1"/>
  <c r="D903" i="14" s="1"/>
  <c r="C904" i="14" s="1" a="1"/>
  <c r="C904" i="14" s="1"/>
  <c r="E904" i="14" s="1" a="1"/>
  <c r="E904" i="14" s="1"/>
  <c r="I903" i="14" l="1" a="1"/>
  <c r="I903" i="14" s="1"/>
  <c r="F904" i="14" a="1"/>
  <c r="F904" i="14" s="1"/>
  <c r="G904" i="14" a="1"/>
  <c r="G904" i="14" s="1"/>
  <c r="H904" i="14" a="1"/>
  <c r="H904" i="14" s="1"/>
  <c r="I904" i="14" l="1" a="1"/>
  <c r="I904" i="14" s="1"/>
  <c r="D904" i="14" a="1"/>
  <c r="D904" i="14" s="1"/>
  <c r="C905" i="14" s="1" a="1"/>
  <c r="C905" i="14" s="1"/>
  <c r="E905" i="14" s="1" a="1"/>
  <c r="E905" i="14" s="1"/>
  <c r="H905" i="14" l="1" a="1"/>
  <c r="H905" i="14" s="1"/>
  <c r="F905" i="14" a="1"/>
  <c r="F905" i="14" s="1"/>
  <c r="G905" i="14" a="1"/>
  <c r="G905" i="14" s="1"/>
  <c r="D905" i="14" l="1" a="1"/>
  <c r="D905" i="14" s="1"/>
  <c r="I905" i="14" a="1"/>
  <c r="I905" i="14" s="1"/>
  <c r="C906" i="14" a="1"/>
  <c r="C906" i="14" s="1"/>
  <c r="E906" i="14" s="1" a="1"/>
  <c r="E906" i="14" s="1"/>
  <c r="F906" i="14" l="1" a="1"/>
  <c r="F906" i="14" s="1"/>
  <c r="G906" i="14" a="1"/>
  <c r="G906" i="14" s="1"/>
  <c r="H906" i="14" a="1"/>
  <c r="H906" i="14" s="1"/>
  <c r="I906" i="14" l="1" a="1"/>
  <c r="I906" i="14" s="1"/>
  <c r="D906" i="14" a="1"/>
  <c r="D906" i="14" s="1"/>
  <c r="C907" i="14" s="1" a="1"/>
  <c r="C907" i="14" s="1"/>
  <c r="E907" i="14" s="1" a="1"/>
  <c r="E907" i="14" s="1"/>
  <c r="G907" i="14" l="1" a="1"/>
  <c r="G907" i="14" s="1"/>
  <c r="H907" i="14" a="1"/>
  <c r="H907" i="14" s="1"/>
  <c r="F907" i="14" a="1"/>
  <c r="F907" i="14" s="1"/>
  <c r="D907" i="14" l="1" a="1"/>
  <c r="D907" i="14" s="1"/>
  <c r="C908" i="14" s="1" a="1"/>
  <c r="C908" i="14" s="1"/>
  <c r="E908" i="14" s="1" a="1"/>
  <c r="E908" i="14" s="1"/>
  <c r="I907" i="14" a="1"/>
  <c r="I907" i="14" s="1"/>
  <c r="F908" i="14" l="1" a="1"/>
  <c r="F908" i="14" s="1"/>
  <c r="G908" i="14" a="1"/>
  <c r="G908" i="14" s="1"/>
  <c r="H908" i="14" a="1"/>
  <c r="H908" i="14" s="1"/>
  <c r="I908" i="14" l="1" a="1"/>
  <c r="I908" i="14" s="1"/>
  <c r="D908" i="14" a="1"/>
  <c r="D908" i="14" s="1"/>
  <c r="C909" i="14" s="1" a="1"/>
  <c r="C909" i="14" s="1"/>
  <c r="E909" i="14" s="1" a="1"/>
  <c r="E909" i="14" s="1"/>
  <c r="F909" i="14" l="1" a="1"/>
  <c r="F909" i="14" s="1"/>
  <c r="G909" i="14" a="1"/>
  <c r="G909" i="14" s="1"/>
  <c r="H909" i="14" a="1"/>
  <c r="H909" i="14" s="1"/>
  <c r="D909" i="14" a="1"/>
  <c r="D909" i="14" s="1"/>
  <c r="C910" i="14" s="1" a="1"/>
  <c r="C910" i="14" s="1"/>
  <c r="E910" i="14" s="1" a="1"/>
  <c r="E910" i="14" s="1"/>
  <c r="F910" i="14" l="1" a="1"/>
  <c r="F910" i="14" s="1"/>
  <c r="G910" i="14" a="1"/>
  <c r="G910" i="14" s="1"/>
  <c r="H910" i="14" a="1"/>
  <c r="H910" i="14" s="1"/>
  <c r="I909" i="14" a="1"/>
  <c r="I909" i="14" s="1"/>
  <c r="I910" i="14" l="1" a="1"/>
  <c r="I910" i="14" s="1"/>
  <c r="D910" i="14" a="1"/>
  <c r="D910" i="14" s="1"/>
  <c r="C911" i="14" s="1" a="1"/>
  <c r="C911" i="14" s="1"/>
  <c r="E911" i="14" s="1" a="1"/>
  <c r="E911" i="14" s="1"/>
  <c r="F911" i="14" l="1" a="1"/>
  <c r="F911" i="14" s="1"/>
  <c r="G911" i="14" a="1"/>
  <c r="G911" i="14" s="1"/>
  <c r="H911" i="14" a="1"/>
  <c r="H911" i="14" s="1"/>
  <c r="I911" i="14" l="1" a="1"/>
  <c r="I911" i="14" s="1"/>
  <c r="D911" i="14" a="1"/>
  <c r="D911" i="14" s="1"/>
  <c r="C912" i="14" s="1" a="1"/>
  <c r="C912" i="14" s="1"/>
  <c r="E912" i="14" s="1" a="1"/>
  <c r="E912" i="14" s="1"/>
  <c r="F912" i="14" l="1" a="1"/>
  <c r="F912" i="14" s="1"/>
  <c r="G912" i="14" a="1"/>
  <c r="G912" i="14" s="1"/>
  <c r="H912" i="14" a="1"/>
  <c r="H912" i="14" s="1"/>
  <c r="I912" i="14" l="1" a="1"/>
  <c r="I912" i="14" s="1"/>
  <c r="D912" i="14" a="1"/>
  <c r="D912" i="14" s="1"/>
  <c r="C913" i="14" s="1" a="1"/>
  <c r="C913" i="14" s="1"/>
  <c r="E913" i="14" s="1" a="1"/>
  <c r="E913" i="14" s="1"/>
  <c r="F913" i="14" l="1" a="1"/>
  <c r="F913" i="14" s="1"/>
  <c r="G913" i="14" a="1"/>
  <c r="G913" i="14" s="1"/>
  <c r="H913" i="14" a="1"/>
  <c r="H913" i="14" s="1"/>
  <c r="I913" i="14" l="1" a="1"/>
  <c r="I913" i="14" s="1"/>
  <c r="D913" i="14" a="1"/>
  <c r="D913" i="14" s="1"/>
  <c r="C914" i="14" s="1" a="1"/>
  <c r="C914" i="14" s="1"/>
  <c r="E914" i="14" s="1" a="1"/>
  <c r="E914" i="14" s="1"/>
  <c r="H914" i="14" l="1" a="1"/>
  <c r="H914" i="14" s="1"/>
  <c r="F914" i="14" a="1"/>
  <c r="F914" i="14" s="1"/>
  <c r="G914" i="14" a="1"/>
  <c r="G914" i="14" s="1"/>
  <c r="I914" i="14" l="1" a="1"/>
  <c r="I914" i="14" s="1"/>
  <c r="D914" i="14" a="1"/>
  <c r="D914" i="14" s="1"/>
  <c r="C915" i="14" s="1" a="1"/>
  <c r="C915" i="14" s="1"/>
  <c r="E915" i="14" s="1" a="1"/>
  <c r="E915" i="14" s="1"/>
  <c r="F915" i="14" l="1" a="1"/>
  <c r="F915" i="14" s="1"/>
  <c r="G915" i="14" a="1"/>
  <c r="G915" i="14" s="1"/>
  <c r="H915" i="14" a="1"/>
  <c r="H915" i="14" s="1"/>
  <c r="I915" i="14" l="1" a="1"/>
  <c r="I915" i="14" s="1"/>
  <c r="D915" i="14" a="1"/>
  <c r="D915" i="14" s="1"/>
  <c r="C916" i="14" s="1" a="1"/>
  <c r="C916" i="14" s="1"/>
  <c r="E916" i="14" s="1" a="1"/>
  <c r="E916" i="14" s="1"/>
  <c r="G916" i="14" l="1" a="1"/>
  <c r="G916" i="14" s="1"/>
  <c r="H916" i="14" a="1"/>
  <c r="H916" i="14" s="1"/>
  <c r="F916" i="14" a="1"/>
  <c r="F916" i="14" s="1"/>
  <c r="D916" i="14" l="1" a="1"/>
  <c r="D916" i="14" s="1"/>
  <c r="C917" i="14" s="1" a="1"/>
  <c r="C917" i="14" s="1"/>
  <c r="E917" i="14" s="1" a="1"/>
  <c r="E917" i="14" s="1"/>
  <c r="I916" i="14" a="1"/>
  <c r="I916" i="14" s="1"/>
  <c r="F917" i="14" l="1" a="1"/>
  <c r="F917" i="14" s="1"/>
  <c r="G917" i="14" a="1"/>
  <c r="G917" i="14" s="1"/>
  <c r="H917" i="14" a="1"/>
  <c r="H917" i="14" s="1"/>
  <c r="I917" i="14" l="1" a="1"/>
  <c r="I917" i="14" s="1"/>
  <c r="D917" i="14" a="1"/>
  <c r="D917" i="14" s="1"/>
  <c r="C918" i="14" s="1" a="1"/>
  <c r="C918" i="14" s="1"/>
  <c r="E918" i="14" s="1" a="1"/>
  <c r="E918" i="14" s="1"/>
  <c r="F918" i="14" l="1" a="1"/>
  <c r="F918" i="14" s="1"/>
  <c r="G918" i="14" a="1"/>
  <c r="G918" i="14" s="1"/>
  <c r="H918" i="14" a="1"/>
  <c r="H918" i="14" s="1"/>
  <c r="D918" i="14" l="1" a="1"/>
  <c r="D918" i="14" s="1"/>
  <c r="C919" i="14" s="1" a="1"/>
  <c r="C919" i="14" s="1"/>
  <c r="E919" i="14" s="1" a="1"/>
  <c r="E919" i="14" s="1"/>
  <c r="I918" i="14" a="1"/>
  <c r="I918" i="14" s="1"/>
  <c r="F919" i="14" l="1" a="1"/>
  <c r="F919" i="14" s="1"/>
  <c r="G919" i="14" a="1"/>
  <c r="G919" i="14" s="1"/>
  <c r="H919" i="14" a="1"/>
  <c r="H919" i="14" s="1"/>
  <c r="D919" i="14" l="1" a="1"/>
  <c r="D919" i="14" s="1"/>
  <c r="C920" i="14" s="1" a="1"/>
  <c r="C920" i="14" s="1"/>
  <c r="I919" i="14" a="1"/>
  <c r="I919" i="14" s="1"/>
  <c r="E920" i="14" l="1" a="1"/>
  <c r="E920" i="14" s="1"/>
  <c r="F920" i="14" s="1" a="1"/>
  <c r="F920" i="14" s="1"/>
  <c r="H920" i="14" a="1"/>
  <c r="H920" i="14" s="1"/>
  <c r="G920" i="14" a="1"/>
  <c r="G920" i="14" s="1"/>
  <c r="I920" i="14" l="1" a="1"/>
  <c r="I920" i="14" s="1"/>
  <c r="D920" i="14" a="1"/>
  <c r="D920" i="14" s="1"/>
  <c r="C921" i="14" s="1" a="1"/>
  <c r="C921" i="14" s="1"/>
  <c r="E921" i="14" s="1" a="1"/>
  <c r="E921" i="14" s="1"/>
  <c r="F921" i="14" s="1" a="1"/>
  <c r="F921" i="14" s="1"/>
  <c r="G921" i="14" l="1" a="1"/>
  <c r="G921" i="14" s="1"/>
  <c r="H921" i="14" a="1"/>
  <c r="H921" i="14" s="1"/>
  <c r="I921" i="14" s="1" a="1"/>
  <c r="I921" i="14" s="1"/>
  <c r="D921" i="14" a="1"/>
  <c r="D921" i="14" s="1"/>
  <c r="C922" i="14" s="1" a="1"/>
  <c r="C922" i="14" s="1"/>
  <c r="E922" i="14" s="1" a="1"/>
  <c r="E922" i="14" s="1"/>
  <c r="F922" i="14" l="1" a="1"/>
  <c r="F922" i="14" s="1"/>
  <c r="G922" i="14" a="1"/>
  <c r="G922" i="14" s="1"/>
  <c r="H922" i="14" a="1"/>
  <c r="H922" i="14" s="1"/>
  <c r="I922" i="14" l="1" a="1"/>
  <c r="I922" i="14" s="1"/>
  <c r="D922" i="14" a="1"/>
  <c r="D922" i="14" s="1"/>
  <c r="C923" i="14" s="1" a="1"/>
  <c r="C923" i="14" s="1"/>
  <c r="E923" i="14" s="1" a="1"/>
  <c r="E923" i="14" s="1"/>
  <c r="G923" i="14" l="1" a="1"/>
  <c r="G923" i="14" s="1"/>
  <c r="H923" i="14" a="1"/>
  <c r="H923" i="14" s="1"/>
  <c r="F923" i="14" a="1"/>
  <c r="F923" i="14" s="1"/>
  <c r="D923" i="14" l="1" a="1"/>
  <c r="D923" i="14" s="1"/>
  <c r="C924" i="14" s="1" a="1"/>
  <c r="C924" i="14" s="1"/>
  <c r="E924" i="14" s="1" a="1"/>
  <c r="E924" i="14" s="1"/>
  <c r="I923" i="14" a="1"/>
  <c r="I923" i="14" s="1"/>
  <c r="F924" i="14" l="1" a="1"/>
  <c r="F924" i="14" s="1"/>
  <c r="G924" i="14" a="1"/>
  <c r="G924" i="14" s="1"/>
  <c r="H924" i="14" a="1"/>
  <c r="H924" i="14" s="1"/>
  <c r="I924" i="14" l="1" a="1"/>
  <c r="I924" i="14" s="1"/>
  <c r="D924" i="14" a="1"/>
  <c r="D924" i="14" s="1"/>
  <c r="C925" i="14" s="1" a="1"/>
  <c r="C925" i="14" s="1"/>
  <c r="E925" i="14" s="1" a="1"/>
  <c r="E925" i="14" s="1"/>
  <c r="G925" i="14" l="1" a="1"/>
  <c r="G925" i="14" s="1"/>
  <c r="H925" i="14" a="1"/>
  <c r="H925" i="14" s="1"/>
  <c r="F925" i="14" a="1"/>
  <c r="F925" i="14" s="1"/>
  <c r="D925" i="14" l="1" a="1"/>
  <c r="D925" i="14" s="1"/>
  <c r="C926" i="14" s="1" a="1"/>
  <c r="C926" i="14" s="1"/>
  <c r="E926" i="14" s="1" a="1"/>
  <c r="E926" i="14" s="1"/>
  <c r="I925" i="14" a="1"/>
  <c r="I925" i="14" s="1"/>
  <c r="F926" i="14" l="1" a="1"/>
  <c r="F926" i="14" s="1"/>
  <c r="G926" i="14" a="1"/>
  <c r="G926" i="14" s="1"/>
  <c r="H926" i="14" a="1"/>
  <c r="H926" i="14" s="1"/>
  <c r="I926" i="14" l="1" a="1"/>
  <c r="I926" i="14" s="1"/>
  <c r="D926" i="14" a="1"/>
  <c r="D926" i="14" s="1"/>
  <c r="C927" i="14" s="1" a="1"/>
  <c r="C927" i="14" s="1"/>
  <c r="E927" i="14" s="1" a="1"/>
  <c r="E927" i="14" s="1"/>
  <c r="F927" i="14" l="1" a="1"/>
  <c r="F927" i="14" s="1"/>
  <c r="G927" i="14" a="1"/>
  <c r="G927" i="14" s="1"/>
  <c r="H927" i="14" a="1"/>
  <c r="H927" i="14" s="1"/>
  <c r="I927" i="14" l="1" a="1"/>
  <c r="I927" i="14" s="1"/>
  <c r="D927" i="14" a="1"/>
  <c r="D927" i="14" s="1"/>
  <c r="C928" i="14" s="1" a="1"/>
  <c r="C928" i="14" s="1"/>
  <c r="E928" i="14" s="1" a="1"/>
  <c r="E928" i="14" s="1"/>
  <c r="G928" i="14" l="1" a="1"/>
  <c r="G928" i="14" s="1"/>
  <c r="H928" i="14" a="1"/>
  <c r="H928" i="14" s="1"/>
  <c r="F928" i="14" a="1"/>
  <c r="F928" i="14" s="1"/>
  <c r="D928" i="14" l="1" a="1"/>
  <c r="D928" i="14" s="1"/>
  <c r="C929" i="14" s="1" a="1"/>
  <c r="C929" i="14" s="1"/>
  <c r="E929" i="14" s="1" a="1"/>
  <c r="E929" i="14" s="1"/>
  <c r="I928" i="14" a="1"/>
  <c r="I928" i="14" s="1"/>
  <c r="F929" i="14" l="1" a="1"/>
  <c r="F929" i="14" s="1"/>
  <c r="G929" i="14" a="1"/>
  <c r="G929" i="14" s="1"/>
  <c r="H929" i="14" a="1"/>
  <c r="H929" i="14" s="1"/>
  <c r="I929" i="14" l="1" a="1"/>
  <c r="I929" i="14" s="1"/>
  <c r="D929" i="14" a="1"/>
  <c r="D929" i="14" s="1"/>
  <c r="C930" i="14" s="1" a="1"/>
  <c r="C930" i="14" s="1"/>
  <c r="E930" i="14" s="1" a="1"/>
  <c r="E930" i="14" s="1"/>
  <c r="F930" i="14" l="1" a="1"/>
  <c r="F930" i="14" s="1"/>
  <c r="G930" i="14" a="1"/>
  <c r="G930" i="14" s="1"/>
  <c r="H930" i="14" a="1"/>
  <c r="H930" i="14" s="1"/>
  <c r="I930" i="14" l="1" a="1"/>
  <c r="I930" i="14" s="1"/>
  <c r="D930" i="14" a="1"/>
  <c r="D930" i="14" s="1"/>
  <c r="C931" i="14" s="1" a="1"/>
  <c r="C931" i="14" s="1"/>
  <c r="E931" i="14" s="1" a="1"/>
  <c r="E931" i="14" s="1"/>
  <c r="F931" i="14" l="1" a="1"/>
  <c r="F931" i="14" s="1"/>
  <c r="G931" i="14" a="1"/>
  <c r="G931" i="14" s="1"/>
  <c r="H931" i="14" a="1"/>
  <c r="H931" i="14" s="1"/>
  <c r="I931" i="14" l="1" a="1"/>
  <c r="I931" i="14" s="1"/>
  <c r="D931" i="14" a="1"/>
  <c r="D931" i="14" s="1"/>
  <c r="C932" i="14" s="1" a="1"/>
  <c r="C932" i="14" s="1"/>
  <c r="E932" i="14" s="1" a="1"/>
  <c r="E932" i="14" s="1"/>
  <c r="F932" i="14" l="1" a="1"/>
  <c r="F932" i="14" s="1"/>
  <c r="G932" i="14" a="1"/>
  <c r="G932" i="14" s="1"/>
  <c r="H932" i="14" a="1"/>
  <c r="H932" i="14" s="1"/>
  <c r="I932" i="14" l="1" a="1"/>
  <c r="I932" i="14" s="1"/>
  <c r="D932" i="14" a="1"/>
  <c r="D932" i="14" s="1"/>
  <c r="C933" i="14" s="1" a="1"/>
  <c r="C933" i="14" s="1"/>
  <c r="E933" i="14" s="1" a="1"/>
  <c r="E933" i="14" s="1"/>
  <c r="G933" i="14" l="1" a="1"/>
  <c r="G933" i="14" s="1"/>
  <c r="H933" i="14" a="1"/>
  <c r="H933" i="14" s="1"/>
  <c r="F933" i="14" a="1"/>
  <c r="F933" i="14" s="1"/>
  <c r="D933" i="14" l="1" a="1"/>
  <c r="D933" i="14" s="1"/>
  <c r="C934" i="14" s="1" a="1"/>
  <c r="C934" i="14" s="1"/>
  <c r="E934" i="14" s="1" a="1"/>
  <c r="E934" i="14" s="1"/>
  <c r="I933" i="14" a="1"/>
  <c r="I933" i="14" s="1"/>
  <c r="H934" i="14" l="1" a="1"/>
  <c r="H934" i="14" s="1"/>
  <c r="F934" i="14" a="1"/>
  <c r="F934" i="14" s="1"/>
  <c r="G934" i="14" a="1"/>
  <c r="G934" i="14" s="1"/>
  <c r="I934" i="14" l="1" a="1"/>
  <c r="I934" i="14" s="1"/>
  <c r="D934" i="14" a="1"/>
  <c r="D934" i="14" s="1"/>
  <c r="C935" i="14" s="1" a="1"/>
  <c r="C935" i="14" s="1"/>
  <c r="E935" i="14" s="1" a="1"/>
  <c r="E935" i="14" s="1"/>
  <c r="F935" i="14" l="1" a="1"/>
  <c r="F935" i="14" s="1"/>
  <c r="G935" i="14" a="1"/>
  <c r="G935" i="14" s="1"/>
  <c r="H935" i="14" a="1"/>
  <c r="H935" i="14" s="1"/>
  <c r="I935" i="14" l="1" a="1"/>
  <c r="I935" i="14" s="1"/>
  <c r="D935" i="14" a="1"/>
  <c r="D935" i="14" s="1"/>
  <c r="C936" i="14" s="1" a="1"/>
  <c r="C936" i="14" s="1"/>
  <c r="E936" i="14" s="1" a="1"/>
  <c r="E936" i="14" s="1"/>
  <c r="F936" i="14" l="1" a="1"/>
  <c r="F936" i="14" s="1"/>
  <c r="G936" i="14" a="1"/>
  <c r="G936" i="14" s="1"/>
  <c r="H936" i="14" a="1"/>
  <c r="H936" i="14" s="1"/>
  <c r="I936" i="14" l="1" a="1"/>
  <c r="I936" i="14" s="1"/>
  <c r="D936" i="14" a="1"/>
  <c r="D936" i="14" s="1"/>
  <c r="C937" i="14" s="1" a="1"/>
  <c r="C937" i="14" s="1"/>
  <c r="E937" i="14" s="1" a="1"/>
  <c r="E937" i="14" s="1"/>
  <c r="F937" i="14" l="1" a="1"/>
  <c r="F937" i="14" s="1"/>
  <c r="G937" i="14" a="1"/>
  <c r="G937" i="14" s="1"/>
  <c r="H937" i="14" a="1"/>
  <c r="H937" i="14" s="1"/>
  <c r="D937" i="14" l="1" a="1"/>
  <c r="D937" i="14" s="1"/>
  <c r="C938" i="14" s="1" a="1"/>
  <c r="C938" i="14" s="1"/>
  <c r="E938" i="14" s="1" a="1"/>
  <c r="E938" i="14" s="1"/>
  <c r="I937" i="14" a="1"/>
  <c r="I937" i="14" s="1"/>
  <c r="G938" i="14" l="1" a="1"/>
  <c r="G938" i="14" s="1"/>
  <c r="F938" i="14" a="1"/>
  <c r="F938" i="14" s="1"/>
  <c r="H938" i="14" a="1"/>
  <c r="H938" i="14" s="1"/>
  <c r="I938" i="14" l="1" a="1"/>
  <c r="I938" i="14" s="1"/>
  <c r="D938" i="14" a="1"/>
  <c r="D938" i="14" s="1"/>
  <c r="C939" i="14" s="1" a="1"/>
  <c r="C939" i="14" s="1"/>
  <c r="E939" i="14" s="1" a="1"/>
  <c r="E939" i="14" s="1"/>
  <c r="H939" i="14" l="1" a="1"/>
  <c r="H939" i="14" s="1"/>
  <c r="F939" i="14" a="1"/>
  <c r="F939" i="14" s="1"/>
  <c r="G939" i="14" a="1"/>
  <c r="G939" i="14" s="1"/>
  <c r="I939" i="14" l="1" a="1"/>
  <c r="I939" i="14" s="1"/>
  <c r="D939" i="14" a="1"/>
  <c r="D939" i="14" s="1"/>
  <c r="C940" i="14" s="1" a="1"/>
  <c r="C940" i="14" s="1"/>
  <c r="E940" i="14" s="1" a="1"/>
  <c r="E940" i="14" s="1"/>
  <c r="F940" i="14" l="1" a="1"/>
  <c r="F940" i="14" s="1"/>
  <c r="H940" i="14" a="1"/>
  <c r="H940" i="14" s="1"/>
  <c r="G940" i="14" a="1"/>
  <c r="G940" i="14" s="1"/>
  <c r="D940" i="14" a="1"/>
  <c r="D940" i="14" s="1"/>
  <c r="C941" i="14" s="1" a="1"/>
  <c r="C941" i="14" s="1"/>
  <c r="E941" i="14" s="1" a="1"/>
  <c r="E941" i="14" s="1"/>
  <c r="I940" i="14" l="1" a="1"/>
  <c r="I940" i="14" s="1"/>
  <c r="F941" i="14" a="1"/>
  <c r="F941" i="14" s="1"/>
  <c r="G941" i="14" a="1"/>
  <c r="G941" i="14" s="1"/>
  <c r="H941" i="14" a="1"/>
  <c r="H941" i="14" s="1"/>
  <c r="I941" i="14" l="1" a="1"/>
  <c r="I941" i="14" s="1"/>
  <c r="D941" i="14" a="1"/>
  <c r="D941" i="14" s="1"/>
  <c r="C942" i="14" s="1" a="1"/>
  <c r="C942" i="14" s="1"/>
  <c r="E942" i="14" s="1" a="1"/>
  <c r="E942" i="14" s="1"/>
  <c r="F942" i="14" l="1" a="1"/>
  <c r="F942" i="14" s="1"/>
  <c r="G942" i="14" a="1"/>
  <c r="G942" i="14" s="1"/>
  <c r="H942" i="14" a="1"/>
  <c r="H942" i="14" s="1"/>
  <c r="D942" i="14" a="1"/>
  <c r="D942" i="14" s="1"/>
  <c r="C943" i="14" s="1" a="1"/>
  <c r="C943" i="14" s="1"/>
  <c r="E943" i="14" s="1" a="1"/>
  <c r="E943" i="14" s="1"/>
  <c r="G943" i="14" l="1" a="1"/>
  <c r="G943" i="14" s="1"/>
  <c r="H943" i="14" a="1"/>
  <c r="H943" i="14" s="1"/>
  <c r="F943" i="14" a="1"/>
  <c r="F943" i="14" s="1"/>
  <c r="I942" i="14" a="1"/>
  <c r="I942" i="14" s="1"/>
  <c r="D943" i="14" l="1" a="1"/>
  <c r="D943" i="14" s="1"/>
  <c r="C944" i="14" s="1" a="1"/>
  <c r="C944" i="14" s="1"/>
  <c r="E944" i="14" s="1" a="1"/>
  <c r="E944" i="14" s="1"/>
  <c r="I943" i="14" a="1"/>
  <c r="I943" i="14" s="1"/>
  <c r="F944" i="14" l="1" a="1"/>
  <c r="F944" i="14" s="1"/>
  <c r="H944" i="14" a="1"/>
  <c r="H944" i="14" s="1"/>
  <c r="G944" i="14" a="1"/>
  <c r="G944" i="14" s="1"/>
  <c r="I944" i="14" l="1" a="1"/>
  <c r="I944" i="14" s="1"/>
  <c r="D944" i="14" a="1"/>
  <c r="D944" i="14" s="1"/>
  <c r="C945" i="14" s="1" a="1"/>
  <c r="C945" i="14" s="1"/>
  <c r="E945" i="14" s="1" a="1"/>
  <c r="E945" i="14" s="1"/>
  <c r="F945" i="14" l="1" a="1"/>
  <c r="F945" i="14" s="1"/>
  <c r="G945" i="14" a="1"/>
  <c r="G945" i="14" s="1"/>
  <c r="H945" i="14" a="1"/>
  <c r="H945" i="14" s="1"/>
  <c r="I945" i="14" l="1" a="1"/>
  <c r="I945" i="14" s="1"/>
  <c r="D945" i="14" a="1"/>
  <c r="D945" i="14" s="1"/>
  <c r="C946" i="14" s="1" a="1"/>
  <c r="C946" i="14" s="1"/>
  <c r="E946" i="14" s="1" a="1"/>
  <c r="E946" i="14" s="1"/>
  <c r="F946" i="14" l="1" a="1"/>
  <c r="F946" i="14" s="1"/>
  <c r="G946" i="14" a="1"/>
  <c r="G946" i="14" s="1"/>
  <c r="H946" i="14" a="1"/>
  <c r="H946" i="14" s="1"/>
  <c r="I946" i="14" l="1" a="1"/>
  <c r="I946" i="14" s="1"/>
  <c r="D946" i="14" a="1"/>
  <c r="D946" i="14" s="1"/>
  <c r="C947" i="14" s="1" a="1"/>
  <c r="C947" i="14" s="1"/>
  <c r="E947" i="14" s="1" a="1"/>
  <c r="E947" i="14" s="1"/>
  <c r="F947" i="14" l="1" a="1"/>
  <c r="F947" i="14" s="1"/>
  <c r="G947" i="14" a="1"/>
  <c r="G947" i="14" s="1"/>
  <c r="H947" i="14" a="1"/>
  <c r="H947" i="14" s="1"/>
  <c r="D947" i="14" l="1" a="1"/>
  <c r="D947" i="14" s="1"/>
  <c r="C948" i="14" s="1" a="1"/>
  <c r="C948" i="14" s="1"/>
  <c r="E948" i="14" s="1" a="1"/>
  <c r="E948" i="14" s="1"/>
  <c r="I947" i="14" a="1"/>
  <c r="I947" i="14" s="1"/>
  <c r="G948" i="14" l="1" a="1"/>
  <c r="G948" i="14" s="1"/>
  <c r="F948" i="14" a="1"/>
  <c r="F948" i="14" s="1"/>
  <c r="H948" i="14" a="1"/>
  <c r="H948" i="14" s="1"/>
  <c r="I948" i="14" l="1" a="1"/>
  <c r="I948" i="14" s="1"/>
  <c r="D948" i="14" a="1"/>
  <c r="D948" i="14" s="1"/>
  <c r="C949" i="14" s="1" a="1"/>
  <c r="C949" i="14" s="1"/>
  <c r="E949" i="14" s="1" a="1"/>
  <c r="E949" i="14" s="1"/>
  <c r="F949" i="14" l="1" a="1"/>
  <c r="F949" i="14" s="1"/>
  <c r="G949" i="14" a="1"/>
  <c r="G949" i="14" s="1"/>
  <c r="H949" i="14" a="1"/>
  <c r="H949" i="14" s="1"/>
  <c r="D949" i="14" a="1"/>
  <c r="D949" i="14" s="1"/>
  <c r="I949" i="14" l="1" a="1"/>
  <c r="I949" i="14" s="1"/>
  <c r="J949" i="14" l="1" a="1"/>
  <c r="J949" i="14" s="1"/>
  <c r="J948" i="14" s="1" a="1"/>
  <c r="J948" i="14" s="1"/>
  <c r="J947" i="14" s="1" a="1"/>
  <c r="J947" i="14" s="1"/>
  <c r="J946" i="14" s="1" a="1"/>
  <c r="J946" i="14" s="1"/>
  <c r="J945" i="14" s="1" a="1"/>
  <c r="J945" i="14" s="1"/>
  <c r="J944" i="14" s="1" a="1"/>
  <c r="J944" i="14" s="1"/>
  <c r="J943" i="14" s="1" a="1"/>
  <c r="J943" i="14" s="1"/>
  <c r="J942" i="14" s="1" a="1"/>
  <c r="J942" i="14" s="1"/>
  <c r="J941" i="14" s="1" a="1"/>
  <c r="J941" i="14" s="1"/>
  <c r="J940" i="14" s="1" a="1"/>
  <c r="J940" i="14" s="1"/>
  <c r="J939" i="14" s="1" a="1"/>
  <c r="J939" i="14" s="1"/>
  <c r="J938" i="14" s="1" a="1"/>
  <c r="J938" i="14" s="1"/>
  <c r="J937" i="14" s="1" a="1"/>
  <c r="J937" i="14" s="1"/>
  <c r="J936" i="14" s="1" a="1"/>
  <c r="J936" i="14" s="1"/>
  <c r="J935" i="14" s="1" a="1"/>
  <c r="J935" i="14" s="1"/>
  <c r="J934" i="14" s="1" a="1"/>
  <c r="J934" i="14" s="1"/>
  <c r="J933" i="14" s="1" a="1"/>
  <c r="J933" i="14" s="1"/>
  <c r="J932" i="14" s="1" a="1"/>
  <c r="J932" i="14" s="1"/>
  <c r="J931" i="14" s="1" a="1"/>
  <c r="J931" i="14" s="1"/>
  <c r="J930" i="14" s="1" a="1"/>
  <c r="J930" i="14" s="1"/>
  <c r="J929" i="14" s="1" a="1"/>
  <c r="J929" i="14" s="1"/>
  <c r="J928" i="14" s="1" a="1"/>
  <c r="J928" i="14" s="1"/>
  <c r="J927" i="14" s="1" a="1"/>
  <c r="J927" i="14" s="1"/>
  <c r="J926" i="14" s="1" a="1"/>
  <c r="J926" i="14" s="1"/>
  <c r="J925" i="14" s="1" a="1"/>
  <c r="J925" i="14" s="1"/>
  <c r="J924" i="14" s="1" a="1"/>
  <c r="J924" i="14" s="1"/>
  <c r="J923" i="14" s="1" a="1"/>
  <c r="J923" i="14" s="1"/>
  <c r="J922" i="14" s="1" a="1"/>
  <c r="J922" i="14" s="1"/>
  <c r="J921" i="14" s="1" a="1"/>
  <c r="J921" i="14" s="1"/>
  <c r="J920" i="14" s="1" a="1"/>
  <c r="J920" i="14" s="1"/>
  <c r="J919" i="14" s="1" a="1"/>
  <c r="J919" i="14" s="1"/>
  <c r="J918" i="14" s="1" a="1"/>
  <c r="J918" i="14" s="1"/>
  <c r="J917" i="14" s="1" a="1"/>
  <c r="J917" i="14" s="1"/>
  <c r="J916" i="14" s="1" a="1"/>
  <c r="J916" i="14" s="1"/>
  <c r="J915" i="14" s="1" a="1"/>
  <c r="J915" i="14" s="1"/>
  <c r="J914" i="14" s="1" a="1"/>
  <c r="J914" i="14" s="1"/>
  <c r="J913" i="14" s="1" a="1"/>
  <c r="J913" i="14" s="1"/>
  <c r="J912" i="14" s="1" a="1"/>
  <c r="J912" i="14" s="1"/>
  <c r="J911" i="14" s="1" a="1"/>
  <c r="J911" i="14" s="1"/>
  <c r="J910" i="14" s="1" a="1"/>
  <c r="J910" i="14" s="1"/>
  <c r="J909" i="14" s="1" a="1"/>
  <c r="J909" i="14" s="1"/>
  <c r="J908" i="14" s="1" a="1"/>
  <c r="J908" i="14" s="1"/>
  <c r="J907" i="14" s="1" a="1"/>
  <c r="J907" i="14" s="1"/>
  <c r="J906" i="14" s="1" a="1"/>
  <c r="J906" i="14" s="1"/>
  <c r="J905" i="14" s="1" a="1"/>
  <c r="J905" i="14" s="1"/>
  <c r="J904" i="14" s="1" a="1"/>
  <c r="J904" i="14" s="1"/>
  <c r="J903" i="14" s="1" a="1"/>
  <c r="J903" i="14" s="1"/>
  <c r="J902" i="14" s="1" a="1"/>
  <c r="J902" i="14" s="1"/>
  <c r="J901" i="14" s="1" a="1"/>
  <c r="J901" i="14" s="1"/>
  <c r="J900" i="14" s="1" a="1"/>
  <c r="J900" i="14" s="1"/>
  <c r="J899" i="14" s="1" a="1"/>
  <c r="J899" i="14" s="1"/>
  <c r="J898" i="14" s="1" a="1"/>
  <c r="J898" i="14" s="1"/>
  <c r="J897" i="14" s="1" a="1"/>
  <c r="J897" i="14" s="1"/>
  <c r="J896" i="14" s="1" a="1"/>
  <c r="J896" i="14" s="1"/>
  <c r="J895" i="14" s="1" a="1"/>
  <c r="J895" i="14" s="1"/>
  <c r="J894" i="14" s="1" a="1"/>
  <c r="J894" i="14" s="1"/>
  <c r="J893" i="14" s="1" a="1"/>
  <c r="J893" i="14" s="1"/>
  <c r="J892" i="14" s="1" a="1"/>
  <c r="J892" i="14" s="1"/>
  <c r="J891" i="14" s="1" a="1"/>
  <c r="J891" i="14" s="1"/>
  <c r="J890" i="14" s="1" a="1"/>
  <c r="J890" i="14" s="1"/>
  <c r="J889" i="14" s="1" a="1"/>
  <c r="J889" i="14" s="1"/>
  <c r="J888" i="14" s="1" a="1"/>
  <c r="J888" i="14" s="1"/>
  <c r="J887" i="14" s="1" a="1"/>
  <c r="J887" i="14" s="1"/>
  <c r="J886" i="14" s="1" a="1"/>
  <c r="J886" i="14" s="1"/>
  <c r="J885" i="14" s="1" a="1"/>
  <c r="J885" i="14" s="1"/>
  <c r="J884" i="14" s="1" a="1"/>
  <c r="J884" i="14" s="1"/>
  <c r="J883" i="14" s="1" a="1"/>
  <c r="J883" i="14" s="1"/>
  <c r="J882" i="14" s="1" a="1"/>
  <c r="J882" i="14" s="1"/>
  <c r="J881" i="14" s="1" a="1"/>
  <c r="J881" i="14" s="1"/>
  <c r="J880" i="14" s="1" a="1"/>
  <c r="J880" i="14" s="1"/>
  <c r="J879" i="14" s="1" a="1"/>
  <c r="J879" i="14" s="1"/>
  <c r="J878" i="14" s="1" a="1"/>
  <c r="J878" i="14" s="1"/>
  <c r="J877" i="14" s="1" a="1"/>
  <c r="J877" i="14" s="1"/>
  <c r="J876" i="14" s="1" a="1"/>
  <c r="J876" i="14" s="1"/>
  <c r="J875" i="14" s="1" a="1"/>
  <c r="J875" i="14" s="1"/>
  <c r="J874" i="14" s="1" a="1"/>
  <c r="J874" i="14" s="1"/>
  <c r="J873" i="14" s="1" a="1"/>
  <c r="J873" i="14" s="1"/>
  <c r="J872" i="14" s="1" a="1"/>
  <c r="J872" i="14" s="1"/>
  <c r="J871" i="14" s="1" a="1"/>
  <c r="J871" i="14" s="1"/>
  <c r="J870" i="14" s="1" a="1"/>
  <c r="J870" i="14" s="1"/>
  <c r="J869" i="14" s="1" a="1"/>
  <c r="J869" i="14" s="1"/>
  <c r="J868" i="14" s="1" a="1"/>
  <c r="J868" i="14" s="1"/>
  <c r="J867" i="14" s="1" a="1"/>
  <c r="J867" i="14" s="1"/>
  <c r="J866" i="14" s="1" a="1"/>
  <c r="J866" i="14" s="1"/>
  <c r="J865" i="14" s="1" a="1"/>
  <c r="J865" i="14" s="1"/>
  <c r="J864" i="14" s="1" a="1"/>
  <c r="J864" i="14" s="1"/>
  <c r="J863" i="14" s="1" a="1"/>
  <c r="J863" i="14" s="1"/>
  <c r="J862" i="14" s="1" a="1"/>
  <c r="J862" i="14" s="1"/>
  <c r="J861" i="14" s="1" a="1"/>
  <c r="J861" i="14" s="1"/>
  <c r="J860" i="14" s="1" a="1"/>
  <c r="J860" i="14" s="1"/>
  <c r="J859" i="14" s="1" a="1"/>
  <c r="J859" i="14" s="1"/>
  <c r="J858" i="14" s="1" a="1"/>
  <c r="J858" i="14" s="1"/>
  <c r="J857" i="14" s="1" a="1"/>
  <c r="J857" i="14" s="1"/>
  <c r="J856" i="14" s="1" a="1"/>
  <c r="J856" i="14" s="1"/>
  <c r="J855" i="14" s="1" a="1"/>
  <c r="J855" i="14" s="1"/>
  <c r="J854" i="14" s="1" a="1"/>
  <c r="J854" i="14" s="1"/>
  <c r="J853" i="14" s="1" a="1"/>
  <c r="J853" i="14" s="1"/>
  <c r="J852" i="14" s="1" a="1"/>
  <c r="J852" i="14" s="1"/>
  <c r="J851" i="14" s="1" a="1"/>
  <c r="J851" i="14" s="1"/>
  <c r="J850" i="14" s="1" a="1"/>
  <c r="J850" i="14" s="1"/>
  <c r="J849" i="14" s="1" a="1"/>
  <c r="J849" i="14" s="1"/>
  <c r="J848" i="14" s="1" a="1"/>
  <c r="J848" i="14" s="1"/>
  <c r="J847" i="14" s="1" a="1"/>
  <c r="J847" i="14" s="1"/>
  <c r="J846" i="14" s="1" a="1"/>
  <c r="J846" i="14" s="1"/>
  <c r="J845" i="14" s="1" a="1"/>
  <c r="J845" i="14" s="1"/>
  <c r="J844" i="14" s="1" a="1"/>
  <c r="J844" i="14" s="1"/>
  <c r="J843" i="14" s="1" a="1"/>
  <c r="J843" i="14" s="1"/>
  <c r="J842" i="14" s="1" a="1"/>
  <c r="J842" i="14" s="1"/>
  <c r="J841" i="14" s="1" a="1"/>
  <c r="J841" i="14" s="1"/>
  <c r="J840" i="14" s="1" a="1"/>
  <c r="J840" i="14" s="1"/>
  <c r="J839" i="14" s="1" a="1"/>
  <c r="J839" i="14" s="1"/>
  <c r="J838" i="14" s="1" a="1"/>
  <c r="J838" i="14" s="1"/>
  <c r="J837" i="14" s="1" a="1"/>
  <c r="J837" i="14" s="1"/>
  <c r="J836" i="14" s="1" a="1"/>
  <c r="J836" i="14" s="1"/>
  <c r="J835" i="14" s="1" a="1"/>
  <c r="J835" i="14" s="1"/>
  <c r="J834" i="14" s="1" a="1"/>
  <c r="J834" i="14" s="1"/>
  <c r="J833" i="14" s="1" a="1"/>
  <c r="J833" i="14" s="1"/>
  <c r="J832" i="14" s="1" a="1"/>
  <c r="J832" i="14" s="1"/>
  <c r="J831" i="14" s="1" a="1"/>
  <c r="J831" i="14" s="1"/>
  <c r="J830" i="14" s="1" a="1"/>
  <c r="J830" i="14" s="1"/>
  <c r="J829" i="14" s="1" a="1"/>
  <c r="J829" i="14" s="1"/>
  <c r="J828" i="14" s="1" a="1"/>
  <c r="J828" i="14" s="1"/>
  <c r="J827" i="14" s="1" a="1"/>
  <c r="J827" i="14" s="1"/>
  <c r="J826" i="14" s="1" a="1"/>
  <c r="J826" i="14" s="1"/>
  <c r="J825" i="14" s="1" a="1"/>
  <c r="J825" i="14" s="1"/>
  <c r="J824" i="14" s="1" a="1"/>
  <c r="J824" i="14" s="1"/>
  <c r="J823" i="14" s="1" a="1"/>
  <c r="J823" i="14" s="1"/>
  <c r="J822" i="14" s="1" a="1"/>
  <c r="J822" i="14" s="1"/>
  <c r="J821" i="14" s="1" a="1"/>
  <c r="J821" i="14" s="1"/>
  <c r="J820" i="14" s="1" a="1"/>
  <c r="J820" i="14" s="1"/>
  <c r="J819" i="14" s="1" a="1"/>
  <c r="J819" i="14" s="1"/>
  <c r="J818" i="14" s="1" a="1"/>
  <c r="J818" i="14" s="1"/>
  <c r="J817" i="14" s="1" a="1"/>
  <c r="J817" i="14" s="1"/>
  <c r="J816" i="14" s="1" a="1"/>
  <c r="J816" i="14" s="1"/>
  <c r="J815" i="14" s="1" a="1"/>
  <c r="J815" i="14" s="1"/>
  <c r="J814" i="14" s="1" a="1"/>
  <c r="J814" i="14" s="1"/>
  <c r="J813" i="14" s="1" a="1"/>
  <c r="J813" i="14" s="1"/>
  <c r="J812" i="14" s="1" a="1"/>
  <c r="J812" i="14" s="1"/>
  <c r="J811" i="14" s="1" a="1"/>
  <c r="J811" i="14" s="1"/>
  <c r="J810" i="14" s="1" a="1"/>
  <c r="J810" i="14" s="1"/>
  <c r="J809" i="14" s="1" a="1"/>
  <c r="J809" i="14" s="1"/>
  <c r="J808" i="14" s="1" a="1"/>
  <c r="J808" i="14" s="1"/>
  <c r="J807" i="14" s="1" a="1"/>
  <c r="J807" i="14" s="1"/>
  <c r="J806" i="14" s="1" a="1"/>
  <c r="J806" i="14" s="1"/>
  <c r="J805" i="14" s="1" a="1"/>
  <c r="J805" i="14" s="1"/>
  <c r="J804" i="14" s="1" a="1"/>
  <c r="J804" i="14" s="1"/>
  <c r="J803" i="14" s="1" a="1"/>
  <c r="J803" i="14" s="1"/>
  <c r="J802" i="14" s="1" a="1"/>
  <c r="J802" i="14" s="1"/>
  <c r="J801" i="14" s="1" a="1"/>
  <c r="J801" i="14" s="1"/>
  <c r="J800" i="14" s="1" a="1"/>
  <c r="J800" i="14" s="1"/>
  <c r="J799" i="14" s="1" a="1"/>
  <c r="J799" i="14" s="1"/>
  <c r="J798" i="14" s="1" a="1"/>
  <c r="J798" i="14" s="1"/>
  <c r="J797" i="14" s="1" a="1"/>
  <c r="J797" i="14" s="1"/>
  <c r="J796" i="14" s="1" a="1"/>
  <c r="J796" i="14" s="1"/>
  <c r="J795" i="14" s="1" a="1"/>
  <c r="J795" i="14" s="1"/>
  <c r="J794" i="14" s="1" a="1"/>
  <c r="J794" i="14" s="1"/>
  <c r="J793" i="14" s="1" a="1"/>
  <c r="J793" i="14" s="1"/>
  <c r="J792" i="14" s="1" a="1"/>
  <c r="J792" i="14" s="1"/>
  <c r="J791" i="14" s="1" a="1"/>
  <c r="J791" i="14" s="1"/>
  <c r="J790" i="14" s="1" a="1"/>
  <c r="J790" i="14" s="1"/>
  <c r="J789" i="14" s="1" a="1"/>
  <c r="J789" i="14" s="1"/>
  <c r="J788" i="14" s="1" a="1"/>
  <c r="J788" i="14" s="1"/>
  <c r="J787" i="14" s="1" a="1"/>
  <c r="J787" i="14" s="1"/>
  <c r="J786" i="14" s="1" a="1"/>
  <c r="J786" i="14" s="1"/>
  <c r="J785" i="14" s="1" a="1"/>
  <c r="J785" i="14" s="1"/>
  <c r="J784" i="14" s="1" a="1"/>
  <c r="J784" i="14" s="1"/>
  <c r="J783" i="14" s="1" a="1"/>
  <c r="J783" i="14" s="1"/>
  <c r="J782" i="14" s="1" a="1"/>
  <c r="J782" i="14" s="1"/>
  <c r="J781" i="14" s="1" a="1"/>
  <c r="J781" i="14" s="1"/>
  <c r="J780" i="14" s="1" a="1"/>
  <c r="J780" i="14" s="1"/>
  <c r="J779" i="14" s="1" a="1"/>
  <c r="J779" i="14" s="1"/>
  <c r="J778" i="14" s="1" a="1"/>
  <c r="J778" i="14" s="1"/>
  <c r="J777" i="14" s="1" a="1"/>
  <c r="J777" i="14" s="1"/>
  <c r="J776" i="14" s="1" a="1"/>
  <c r="J776" i="14" s="1"/>
  <c r="J775" i="14" s="1" a="1"/>
  <c r="J775" i="14" s="1"/>
  <c r="J774" i="14" s="1" a="1"/>
  <c r="J774" i="14" s="1"/>
  <c r="J773" i="14" s="1" a="1"/>
  <c r="J773" i="14" s="1"/>
  <c r="J772" i="14" s="1" a="1"/>
  <c r="J772" i="14" s="1"/>
  <c r="J771" i="14" s="1" a="1"/>
  <c r="J771" i="14" s="1"/>
  <c r="J770" i="14" s="1" a="1"/>
  <c r="J770" i="14" s="1"/>
  <c r="J769" i="14" s="1" a="1"/>
  <c r="J769" i="14" s="1"/>
  <c r="J768" i="14" s="1" a="1"/>
  <c r="J768" i="14" s="1"/>
  <c r="J767" i="14" s="1" a="1"/>
  <c r="J767" i="14" s="1"/>
  <c r="J766" i="14" s="1" a="1"/>
  <c r="J766" i="14" s="1"/>
  <c r="J765" i="14" s="1" a="1"/>
  <c r="J765" i="14" s="1"/>
  <c r="J764" i="14" s="1" a="1"/>
  <c r="J764" i="14" s="1"/>
  <c r="J763" i="14" s="1" a="1"/>
  <c r="J763" i="14" s="1"/>
  <c r="J762" i="14" s="1" a="1"/>
  <c r="J762" i="14" s="1"/>
  <c r="J761" i="14" s="1" a="1"/>
  <c r="J761" i="14" s="1"/>
  <c r="J760" i="14" s="1" a="1"/>
  <c r="J760" i="14" s="1"/>
  <c r="J759" i="14" s="1" a="1"/>
  <c r="J759" i="14" s="1"/>
  <c r="J758" i="14" s="1" a="1"/>
  <c r="J758" i="14" s="1"/>
  <c r="J757" i="14" s="1" a="1"/>
  <c r="J757" i="14" s="1"/>
  <c r="J756" i="14" s="1" a="1"/>
  <c r="J756" i="14" s="1"/>
  <c r="J755" i="14" s="1" a="1"/>
  <c r="J755" i="14" s="1"/>
  <c r="J754" i="14" s="1" a="1"/>
  <c r="J754" i="14" s="1"/>
  <c r="J753" i="14" s="1" a="1"/>
  <c r="J753" i="14" s="1"/>
  <c r="J752" i="14" s="1" a="1"/>
  <c r="J752" i="14" s="1"/>
  <c r="J751" i="14" s="1" a="1"/>
  <c r="J751" i="14" s="1"/>
  <c r="J750" i="14" s="1" a="1"/>
  <c r="J750" i="14" s="1"/>
  <c r="J749" i="14" s="1" a="1"/>
  <c r="J749" i="14" s="1"/>
  <c r="J748" i="14" s="1" a="1"/>
  <c r="J748" i="14" s="1"/>
  <c r="J747" i="14" s="1" a="1"/>
  <c r="J747" i="14" s="1"/>
  <c r="J746" i="14" s="1" a="1"/>
  <c r="J746" i="14" s="1"/>
  <c r="J745" i="14" s="1" a="1"/>
  <c r="J745" i="14" s="1"/>
  <c r="J744" i="14" s="1" a="1"/>
  <c r="J744" i="14" s="1"/>
  <c r="J743" i="14" s="1" a="1"/>
  <c r="J743" i="14" s="1"/>
  <c r="J742" i="14" s="1" a="1"/>
  <c r="J742" i="14" s="1"/>
  <c r="J741" i="14" s="1" a="1"/>
  <c r="J741" i="14" s="1"/>
  <c r="J740" i="14" s="1" a="1"/>
  <c r="J740" i="14" s="1"/>
  <c r="J739" i="14" s="1" a="1"/>
  <c r="J739" i="14" s="1"/>
  <c r="J738" i="14" s="1" a="1"/>
  <c r="J738" i="14" s="1"/>
  <c r="J737" i="14" s="1" a="1"/>
  <c r="J737" i="14" s="1"/>
  <c r="J736" i="14" s="1" a="1"/>
  <c r="J736" i="14" s="1"/>
  <c r="J735" i="14" s="1" a="1"/>
  <c r="J735" i="14" s="1"/>
  <c r="J734" i="14" s="1" a="1"/>
  <c r="J734" i="14" s="1"/>
  <c r="J733" i="14" s="1" a="1"/>
  <c r="J733" i="14" s="1"/>
  <c r="J732" i="14" s="1" a="1"/>
  <c r="J732" i="14" s="1"/>
  <c r="J731" i="14" s="1" a="1"/>
  <c r="J731" i="14" s="1"/>
  <c r="J730" i="14" s="1" a="1"/>
  <c r="J730" i="14" s="1"/>
  <c r="J729" i="14" s="1" a="1"/>
  <c r="J729" i="14" s="1"/>
  <c r="J728" i="14" s="1" a="1"/>
  <c r="J728" i="14" s="1"/>
  <c r="J727" i="14" s="1" a="1"/>
  <c r="J727" i="14" s="1"/>
  <c r="J726" i="14" s="1" a="1"/>
  <c r="J726" i="14" s="1"/>
  <c r="J725" i="14" s="1" a="1"/>
  <c r="J725" i="14" s="1"/>
  <c r="J724" i="14" s="1" a="1"/>
  <c r="J724" i="14" s="1"/>
  <c r="J723" i="14" s="1" a="1"/>
  <c r="J723" i="14" s="1"/>
  <c r="J722" i="14" s="1" a="1"/>
  <c r="J722" i="14" s="1"/>
  <c r="J721" i="14" s="1" a="1"/>
  <c r="J721" i="14" s="1"/>
  <c r="J720" i="14" s="1" a="1"/>
  <c r="J720" i="14" s="1"/>
  <c r="J719" i="14" s="1" a="1"/>
  <c r="J719" i="14" s="1"/>
  <c r="J718" i="14" s="1" a="1"/>
  <c r="J718" i="14" s="1"/>
  <c r="J717" i="14" s="1" a="1"/>
  <c r="J717" i="14" s="1"/>
  <c r="J716" i="14" s="1" a="1"/>
  <c r="J716" i="14" s="1"/>
  <c r="J715" i="14" s="1" a="1"/>
  <c r="J715" i="14" s="1"/>
  <c r="J714" i="14" s="1" a="1"/>
  <c r="J714" i="14" s="1"/>
  <c r="J713" i="14" s="1" a="1"/>
  <c r="J713" i="14" s="1"/>
  <c r="J712" i="14" s="1" a="1"/>
  <c r="J712" i="14" s="1"/>
  <c r="J711" i="14" s="1" a="1"/>
  <c r="J711" i="14" s="1"/>
  <c r="J710" i="14" s="1" a="1"/>
  <c r="J710" i="14" s="1"/>
  <c r="J709" i="14" s="1" a="1"/>
  <c r="J709" i="14" s="1"/>
  <c r="J708" i="14" s="1" a="1"/>
  <c r="J708" i="14" s="1"/>
  <c r="J707" i="14" s="1" a="1"/>
  <c r="J707" i="14" s="1"/>
  <c r="J706" i="14" s="1" a="1"/>
  <c r="J706" i="14" s="1"/>
  <c r="J705" i="14" s="1" a="1"/>
  <c r="J705" i="14" s="1"/>
  <c r="J704" i="14" s="1" a="1"/>
  <c r="J704" i="14" s="1"/>
  <c r="J703" i="14" s="1" a="1"/>
  <c r="J703" i="14" s="1"/>
  <c r="J702" i="14" s="1" a="1"/>
  <c r="J702" i="14" s="1"/>
  <c r="J701" i="14" s="1" a="1"/>
  <c r="J701" i="14" s="1"/>
  <c r="J700" i="14" s="1" a="1"/>
  <c r="J700" i="14" s="1"/>
  <c r="J699" i="14" s="1" a="1"/>
  <c r="J699" i="14" s="1"/>
  <c r="J698" i="14" s="1" a="1"/>
  <c r="J698" i="14" s="1"/>
  <c r="J697" i="14" s="1" a="1"/>
  <c r="J697" i="14" s="1"/>
  <c r="J696" i="14" s="1" a="1"/>
  <c r="J696" i="14" s="1"/>
  <c r="J695" i="14" s="1" a="1"/>
  <c r="J695" i="14" s="1"/>
  <c r="J694" i="14" s="1" a="1"/>
  <c r="J694" i="14" s="1"/>
  <c r="J693" i="14" s="1" a="1"/>
  <c r="J693" i="14" s="1"/>
  <c r="J692" i="14" s="1" a="1"/>
  <c r="J692" i="14" s="1"/>
  <c r="J691" i="14" s="1" a="1"/>
  <c r="J691" i="14" s="1"/>
  <c r="J690" i="14" s="1" a="1"/>
  <c r="J690" i="14" s="1"/>
  <c r="J689" i="14" s="1" a="1"/>
  <c r="J689" i="14" s="1"/>
  <c r="J688" i="14" s="1" a="1"/>
  <c r="J688" i="14" s="1"/>
  <c r="J687" i="14" s="1" a="1"/>
  <c r="J687" i="14" s="1"/>
  <c r="J686" i="14" s="1" a="1"/>
  <c r="J686" i="14" s="1"/>
  <c r="J685" i="14" s="1" a="1"/>
  <c r="J685" i="14" s="1"/>
  <c r="J684" i="14" s="1" a="1"/>
  <c r="J684" i="14" s="1"/>
  <c r="J683" i="14" s="1" a="1"/>
  <c r="J683" i="14" s="1"/>
  <c r="J682" i="14" s="1" a="1"/>
  <c r="J682" i="14" s="1"/>
  <c r="J681" i="14" s="1" a="1"/>
  <c r="J681" i="14" s="1"/>
  <c r="J680" i="14" s="1" a="1"/>
  <c r="J680" i="14" s="1"/>
  <c r="J679" i="14" s="1" a="1"/>
  <c r="J679" i="14" s="1"/>
  <c r="J678" i="14" s="1" a="1"/>
  <c r="J678" i="14" s="1"/>
  <c r="J677" i="14" s="1" a="1"/>
  <c r="J677" i="14" s="1"/>
  <c r="J676" i="14" s="1" a="1"/>
  <c r="J676" i="14" s="1"/>
  <c r="J675" i="14" s="1" a="1"/>
  <c r="J675" i="14" s="1"/>
  <c r="J674" i="14" s="1" a="1"/>
  <c r="J674" i="14" s="1"/>
  <c r="J673" i="14" s="1" a="1"/>
  <c r="J673" i="14" s="1"/>
  <c r="J672" i="14" s="1" a="1"/>
  <c r="J672" i="14" s="1"/>
  <c r="J671" i="14" s="1" a="1"/>
  <c r="J671" i="14" s="1"/>
  <c r="J670" i="14" s="1" a="1"/>
  <c r="J670" i="14" s="1"/>
  <c r="J669" i="14" s="1" a="1"/>
  <c r="J669" i="14" s="1"/>
  <c r="J668" i="14" s="1" a="1"/>
  <c r="J668" i="14" s="1"/>
  <c r="J667" i="14" s="1" a="1"/>
  <c r="J667" i="14" s="1"/>
  <c r="J666" i="14" s="1" a="1"/>
  <c r="J666" i="14" s="1"/>
  <c r="J665" i="14" s="1" a="1"/>
  <c r="J665" i="14" s="1"/>
  <c r="J664" i="14" s="1" a="1"/>
  <c r="J664" i="14" s="1"/>
  <c r="J663" i="14" s="1" a="1"/>
  <c r="J663" i="14" s="1"/>
  <c r="J662" i="14" s="1" a="1"/>
  <c r="J662" i="14" s="1"/>
  <c r="J661" i="14" s="1" a="1"/>
  <c r="J661" i="14" s="1"/>
  <c r="J660" i="14" s="1" a="1"/>
  <c r="J660" i="14" s="1"/>
  <c r="J659" i="14" s="1" a="1"/>
  <c r="J659" i="14" s="1"/>
  <c r="J658" i="14" s="1" a="1"/>
  <c r="J658" i="14" s="1"/>
  <c r="J657" i="14" s="1" a="1"/>
  <c r="J657" i="14" s="1"/>
  <c r="J656" i="14" s="1" a="1"/>
  <c r="J656" i="14" s="1"/>
  <c r="J655" i="14" s="1" a="1"/>
  <c r="J655" i="14" s="1"/>
  <c r="J654" i="14" s="1" a="1"/>
  <c r="J654" i="14" s="1"/>
  <c r="J653" i="14" s="1" a="1"/>
  <c r="J653" i="14" s="1"/>
  <c r="J652" i="14" s="1" a="1"/>
  <c r="J652" i="14" s="1"/>
  <c r="J651" i="14" s="1" a="1"/>
  <c r="J651" i="14" s="1"/>
  <c r="J650" i="14" s="1" a="1"/>
  <c r="J650" i="14" s="1"/>
  <c r="J649" i="14" s="1" a="1"/>
  <c r="J649" i="14" s="1"/>
  <c r="J648" i="14" s="1" a="1"/>
  <c r="J648" i="14" s="1"/>
  <c r="J647" i="14" s="1" a="1"/>
  <c r="J647" i="14" s="1"/>
  <c r="J646" i="14" s="1" a="1"/>
  <c r="J646" i="14" s="1"/>
  <c r="J645" i="14" s="1" a="1"/>
  <c r="J645" i="14" s="1"/>
  <c r="J644" i="14" s="1" a="1"/>
  <c r="J644" i="14" s="1"/>
  <c r="J643" i="14" s="1" a="1"/>
  <c r="J643" i="14" s="1"/>
  <c r="J642" i="14" s="1" a="1"/>
  <c r="J642" i="14" s="1"/>
  <c r="J641" i="14" s="1" a="1"/>
  <c r="J641" i="14" s="1"/>
  <c r="J640" i="14" s="1" a="1"/>
  <c r="J640" i="14" s="1"/>
  <c r="J639" i="14" s="1" a="1"/>
  <c r="J639" i="14" s="1"/>
  <c r="J638" i="14" s="1" a="1"/>
  <c r="J638" i="14" s="1"/>
  <c r="J637" i="14" s="1" a="1"/>
  <c r="J637" i="14" s="1"/>
  <c r="J636" i="14" s="1" a="1"/>
  <c r="J636" i="14" s="1"/>
  <c r="J635" i="14" s="1" a="1"/>
  <c r="J635" i="14" s="1"/>
  <c r="J634" i="14" s="1" a="1"/>
  <c r="J634" i="14" s="1"/>
  <c r="J633" i="14" s="1" a="1"/>
  <c r="J633" i="14" s="1"/>
  <c r="J632" i="14" s="1" a="1"/>
  <c r="J632" i="14" s="1"/>
  <c r="J631" i="14" s="1" a="1"/>
  <c r="J631" i="14" s="1"/>
  <c r="J630" i="14" s="1" a="1"/>
  <c r="J630" i="14" s="1"/>
  <c r="J629" i="14" s="1" a="1"/>
  <c r="J629" i="14" s="1"/>
  <c r="J628" i="14" s="1" a="1"/>
  <c r="J628" i="14" s="1"/>
  <c r="J627" i="14" s="1" a="1"/>
  <c r="J627" i="14" s="1"/>
  <c r="J626" i="14" s="1" a="1"/>
  <c r="J626" i="14" s="1"/>
  <c r="J625" i="14" s="1" a="1"/>
  <c r="J625" i="14" s="1"/>
  <c r="J624" i="14" s="1" a="1"/>
  <c r="J624" i="14" s="1"/>
  <c r="J623" i="14" s="1" a="1"/>
  <c r="J623" i="14" s="1"/>
  <c r="J622" i="14" s="1" a="1"/>
  <c r="J622" i="14" s="1"/>
  <c r="J621" i="14" s="1" a="1"/>
  <c r="J621" i="14" s="1"/>
  <c r="J620" i="14" s="1" a="1"/>
  <c r="J620" i="14" s="1"/>
  <c r="J619" i="14" s="1" a="1"/>
  <c r="J619" i="14" s="1"/>
  <c r="J618" i="14" s="1" a="1"/>
  <c r="J618" i="14" s="1"/>
  <c r="J617" i="14" s="1" a="1"/>
  <c r="J617" i="14" s="1"/>
  <c r="J616" i="14" s="1" a="1"/>
  <c r="J616" i="14" s="1"/>
  <c r="J615" i="14" s="1" a="1"/>
  <c r="J615" i="14" s="1"/>
  <c r="J614" i="14" s="1" a="1"/>
  <c r="J614" i="14" s="1"/>
  <c r="J613" i="14" s="1" a="1"/>
  <c r="J613" i="14" s="1"/>
  <c r="J612" i="14" s="1" a="1"/>
  <c r="J612" i="14" s="1"/>
  <c r="J611" i="14" s="1" a="1"/>
  <c r="J611" i="14" s="1"/>
  <c r="J610" i="14" s="1" a="1"/>
  <c r="J610" i="14" s="1"/>
  <c r="J609" i="14" s="1" a="1"/>
  <c r="J609" i="14" s="1"/>
  <c r="J608" i="14" s="1" a="1"/>
  <c r="J608" i="14" s="1"/>
  <c r="J607" i="14" s="1" a="1"/>
  <c r="J607" i="14" s="1"/>
  <c r="J606" i="14" s="1" a="1"/>
  <c r="J606" i="14" s="1"/>
  <c r="J605" i="14" s="1" a="1"/>
  <c r="J605" i="14" s="1"/>
  <c r="J604" i="14" s="1" a="1"/>
  <c r="J604" i="14" s="1"/>
  <c r="J603" i="14" s="1" a="1"/>
  <c r="J603" i="14" s="1"/>
  <c r="J602" i="14" s="1" a="1"/>
  <c r="J602" i="14" s="1"/>
  <c r="J601" i="14" s="1" a="1"/>
  <c r="J601" i="14" s="1"/>
  <c r="J600" i="14" s="1" a="1"/>
  <c r="J600" i="14" s="1"/>
  <c r="J599" i="14" s="1" a="1"/>
  <c r="J599" i="14" s="1"/>
  <c r="J598" i="14" s="1" a="1"/>
  <c r="J598" i="14" s="1"/>
  <c r="J597" i="14" s="1" a="1"/>
  <c r="J597" i="14" s="1"/>
  <c r="J596" i="14" s="1" a="1"/>
  <c r="J596" i="14" s="1"/>
  <c r="J595" i="14" s="1" a="1"/>
  <c r="J595" i="14" s="1"/>
  <c r="J594" i="14" s="1" a="1"/>
  <c r="J594" i="14" s="1"/>
  <c r="J593" i="14" s="1" a="1"/>
  <c r="J593" i="14" s="1"/>
  <c r="J592" i="14" s="1" a="1"/>
  <c r="J592" i="14" s="1"/>
  <c r="J591" i="14" s="1" a="1"/>
  <c r="J591" i="14" s="1"/>
  <c r="J590" i="14" s="1" a="1"/>
  <c r="J590" i="14" s="1"/>
  <c r="J589" i="14" s="1" a="1"/>
  <c r="J589" i="14" s="1"/>
  <c r="J588" i="14" s="1" a="1"/>
  <c r="J588" i="14" s="1"/>
  <c r="J587" i="14" s="1" a="1"/>
  <c r="J587" i="14" s="1"/>
  <c r="J586" i="14" s="1" a="1"/>
  <c r="J586" i="14" s="1"/>
  <c r="J585" i="14" s="1" a="1"/>
  <c r="J585" i="14" s="1"/>
  <c r="J584" i="14" s="1" a="1"/>
  <c r="J584" i="14" s="1"/>
  <c r="J583" i="14" s="1" a="1"/>
  <c r="J583" i="14" s="1"/>
  <c r="J582" i="14" s="1" a="1"/>
  <c r="J582" i="14" s="1"/>
  <c r="J581" i="14" s="1" a="1"/>
  <c r="J581" i="14" s="1"/>
  <c r="J580" i="14" s="1" a="1"/>
  <c r="J580" i="14" s="1"/>
  <c r="J579" i="14" s="1" a="1"/>
  <c r="J579" i="14" s="1"/>
  <c r="J578" i="14" s="1" a="1"/>
  <c r="J578" i="14" s="1"/>
  <c r="J577" i="14" s="1" a="1"/>
  <c r="J577" i="14" s="1"/>
  <c r="J576" i="14" s="1" a="1"/>
  <c r="J576" i="14" s="1"/>
  <c r="J575" i="14" s="1" a="1"/>
  <c r="J575" i="14" s="1"/>
  <c r="J574" i="14" s="1" a="1"/>
  <c r="J574" i="14" s="1"/>
  <c r="J573" i="14" s="1" a="1"/>
  <c r="J573" i="14" s="1"/>
  <c r="J572" i="14" s="1" a="1"/>
  <c r="J572" i="14" s="1"/>
  <c r="J571" i="14" s="1" a="1"/>
  <c r="J571" i="14" s="1"/>
  <c r="J570" i="14" s="1" a="1"/>
  <c r="J570" i="14" s="1"/>
  <c r="J569" i="14" s="1" a="1"/>
  <c r="J569" i="14" s="1"/>
  <c r="J568" i="14" s="1" a="1"/>
  <c r="J568" i="14" s="1"/>
  <c r="J567" i="14" s="1" a="1"/>
  <c r="J567" i="14" s="1"/>
  <c r="J566" i="14" s="1" a="1"/>
  <c r="J566" i="14" s="1"/>
  <c r="J565" i="14" s="1" a="1"/>
  <c r="J565" i="14" s="1"/>
  <c r="J564" i="14" s="1" a="1"/>
  <c r="J564" i="14" s="1"/>
  <c r="J563" i="14" s="1" a="1"/>
  <c r="J563" i="14" s="1"/>
  <c r="J562" i="14" s="1" a="1"/>
  <c r="J562" i="14" s="1"/>
  <c r="J561" i="14" s="1" a="1"/>
  <c r="J561" i="14" s="1"/>
  <c r="J560" i="14" s="1" a="1"/>
  <c r="J560" i="14" s="1"/>
  <c r="J559" i="14" s="1" a="1"/>
  <c r="J559" i="14" s="1"/>
  <c r="J558" i="14" s="1" a="1"/>
  <c r="J558" i="14" s="1"/>
  <c r="J557" i="14" s="1" a="1"/>
  <c r="J557" i="14" s="1"/>
  <c r="J556" i="14" s="1" a="1"/>
  <c r="J556" i="14" s="1"/>
  <c r="J555" i="14" s="1" a="1"/>
  <c r="J555" i="14" s="1"/>
  <c r="J554" i="14" s="1" a="1"/>
  <c r="J554" i="14" s="1"/>
  <c r="J553" i="14" s="1" a="1"/>
  <c r="J553" i="14" s="1"/>
  <c r="J552" i="14" s="1" a="1"/>
  <c r="J552" i="14" s="1"/>
  <c r="J551" i="14" s="1" a="1"/>
  <c r="J551" i="14" s="1"/>
  <c r="J550" i="14" s="1" a="1"/>
  <c r="J550" i="14" s="1"/>
  <c r="J549" i="14" s="1" a="1"/>
  <c r="J549" i="14" s="1"/>
  <c r="J548" i="14" s="1" a="1"/>
  <c r="J548" i="14" s="1"/>
  <c r="J547" i="14" s="1" a="1"/>
  <c r="J547" i="14" s="1"/>
  <c r="J546" i="14" s="1" a="1"/>
  <c r="J546" i="14" s="1"/>
  <c r="J545" i="14" s="1" a="1"/>
  <c r="J545" i="14" s="1"/>
  <c r="J544" i="14" s="1" a="1"/>
  <c r="J544" i="14" s="1"/>
  <c r="J543" i="14" s="1" a="1"/>
  <c r="J543" i="14" s="1"/>
  <c r="J542" i="14" s="1" a="1"/>
  <c r="J542" i="14" s="1"/>
  <c r="J541" i="14" s="1" a="1"/>
  <c r="J541" i="14" s="1"/>
  <c r="J540" i="14" s="1" a="1"/>
  <c r="J540" i="14" s="1"/>
  <c r="J539" i="14" s="1" a="1"/>
  <c r="J539" i="14" s="1"/>
  <c r="J538" i="14" s="1" a="1"/>
  <c r="J538" i="14" s="1"/>
  <c r="J537" i="14" s="1" a="1"/>
  <c r="J537" i="14" s="1"/>
  <c r="J536" i="14" s="1" a="1"/>
  <c r="J536" i="14" s="1"/>
  <c r="J535" i="14" s="1" a="1"/>
  <c r="J535" i="14" s="1"/>
  <c r="J534" i="14" s="1" a="1"/>
  <c r="J534" i="14" s="1"/>
  <c r="J533" i="14" s="1" a="1"/>
  <c r="J533" i="14" s="1"/>
  <c r="J532" i="14" s="1" a="1"/>
  <c r="J532" i="14" s="1"/>
  <c r="J531" i="14" s="1" a="1"/>
  <c r="J531" i="14" s="1"/>
  <c r="J530" i="14" s="1" a="1"/>
  <c r="J530" i="14" s="1"/>
  <c r="J529" i="14" s="1" a="1"/>
  <c r="J529" i="14" s="1"/>
  <c r="J528" i="14" s="1" a="1"/>
  <c r="J528" i="14" s="1"/>
  <c r="J527" i="14" s="1" a="1"/>
  <c r="J527" i="14" s="1"/>
  <c r="J526" i="14" s="1" a="1"/>
  <c r="J526" i="14" s="1"/>
  <c r="J525" i="14" s="1" a="1"/>
  <c r="J525" i="14" s="1"/>
  <c r="J524" i="14" s="1" a="1"/>
  <c r="J524" i="14" s="1"/>
  <c r="J523" i="14" s="1" a="1"/>
  <c r="J523" i="14" s="1"/>
  <c r="J522" i="14" s="1" a="1"/>
  <c r="J522" i="14" s="1"/>
  <c r="J521" i="14" s="1" a="1"/>
  <c r="J521" i="14" s="1"/>
  <c r="J520" i="14" s="1" a="1"/>
  <c r="J520" i="14" s="1"/>
  <c r="J519" i="14" s="1" a="1"/>
  <c r="J519" i="14" s="1"/>
  <c r="J518" i="14" s="1" a="1"/>
  <c r="J518" i="14" s="1"/>
  <c r="J517" i="14" s="1" a="1"/>
  <c r="J517" i="14" s="1"/>
  <c r="J516" i="14" s="1" a="1"/>
  <c r="J516" i="14" s="1"/>
  <c r="J515" i="14" s="1" a="1"/>
  <c r="J515" i="14" s="1"/>
  <c r="J514" i="14" s="1" a="1"/>
  <c r="J514" i="14" s="1"/>
  <c r="J513" i="14" s="1" a="1"/>
  <c r="J513" i="14" s="1"/>
  <c r="J512" i="14" s="1" a="1"/>
  <c r="J512" i="14" s="1"/>
  <c r="J511" i="14" s="1" a="1"/>
  <c r="J511" i="14" s="1"/>
  <c r="J510" i="14" s="1" a="1"/>
  <c r="J510" i="14" s="1"/>
  <c r="J509" i="14" s="1" a="1"/>
  <c r="J509" i="14" s="1"/>
  <c r="J508" i="14" s="1" a="1"/>
  <c r="J508" i="14" s="1"/>
  <c r="J507" i="14" s="1" a="1"/>
  <c r="J507" i="14" s="1"/>
  <c r="J506" i="14" s="1" a="1"/>
  <c r="J506" i="14" s="1"/>
  <c r="J505" i="14" s="1" a="1"/>
  <c r="J505" i="14" s="1"/>
  <c r="J504" i="14" s="1" a="1"/>
  <c r="J504" i="14" s="1"/>
  <c r="J503" i="14" s="1" a="1"/>
  <c r="J503" i="14" s="1"/>
  <c r="J502" i="14" s="1" a="1"/>
  <c r="J502" i="14" s="1"/>
  <c r="J501" i="14" s="1" a="1"/>
  <c r="J501" i="14" s="1"/>
  <c r="J500" i="14" s="1" a="1"/>
  <c r="J500" i="14" s="1"/>
  <c r="J499" i="14" s="1" a="1"/>
  <c r="J499" i="14" s="1"/>
  <c r="J498" i="14" s="1" a="1"/>
  <c r="J498" i="14" s="1"/>
  <c r="J497" i="14" s="1" a="1"/>
  <c r="J497" i="14" s="1"/>
  <c r="J496" i="14" s="1" a="1"/>
  <c r="J496" i="14" s="1"/>
  <c r="J495" i="14" s="1" a="1"/>
  <c r="J495" i="14" s="1"/>
  <c r="J494" i="14" s="1" a="1"/>
  <c r="J494" i="14" s="1"/>
  <c r="J493" i="14" s="1" a="1"/>
  <c r="J493" i="14" s="1"/>
  <c r="J492" i="14" s="1" a="1"/>
  <c r="J492" i="14" s="1"/>
  <c r="J491" i="14" s="1" a="1"/>
  <c r="J491" i="14" s="1"/>
  <c r="J490" i="14" s="1" a="1"/>
  <c r="J490" i="14" s="1"/>
  <c r="J489" i="14" s="1" a="1"/>
  <c r="J489" i="14" s="1"/>
  <c r="J488" i="14" s="1" a="1"/>
  <c r="J488" i="14" s="1"/>
  <c r="J487" i="14" s="1" a="1"/>
  <c r="J487" i="14" s="1"/>
  <c r="J486" i="14" s="1" a="1"/>
  <c r="J486" i="14" s="1"/>
  <c r="J485" i="14" s="1" a="1"/>
  <c r="J485" i="14" s="1"/>
  <c r="J484" i="14" s="1" a="1"/>
  <c r="J484" i="14" s="1"/>
  <c r="J483" i="14" s="1" a="1"/>
  <c r="J483" i="14" s="1"/>
  <c r="J482" i="14" s="1" a="1"/>
  <c r="J482" i="14" s="1"/>
  <c r="J481" i="14" s="1" a="1"/>
  <c r="J481" i="14" s="1"/>
  <c r="J480" i="14" s="1" a="1"/>
  <c r="J480" i="14" s="1"/>
  <c r="J479" i="14" s="1" a="1"/>
  <c r="J479" i="14" s="1"/>
  <c r="J478" i="14" s="1" a="1"/>
  <c r="J478" i="14" s="1"/>
  <c r="J477" i="14" s="1" a="1"/>
  <c r="J477" i="14" s="1"/>
  <c r="J476" i="14" s="1" a="1"/>
  <c r="J476" i="14" s="1"/>
  <c r="J475" i="14" s="1" a="1"/>
  <c r="J475" i="14" s="1"/>
  <c r="J474" i="14" s="1" a="1"/>
  <c r="J474" i="14" s="1"/>
  <c r="J473" i="14" s="1" a="1"/>
  <c r="J473" i="14" s="1"/>
  <c r="J472" i="14" s="1" a="1"/>
  <c r="J472" i="14" s="1"/>
  <c r="J471" i="14" s="1" a="1"/>
  <c r="J471" i="14" s="1"/>
  <c r="J470" i="14" s="1" a="1"/>
  <c r="J470" i="14" s="1"/>
  <c r="J469" i="14" s="1" a="1"/>
  <c r="J469" i="14" s="1"/>
  <c r="J468" i="14" s="1" a="1"/>
  <c r="J468" i="14" s="1"/>
  <c r="J467" i="14" s="1" a="1"/>
  <c r="J467" i="14" s="1"/>
  <c r="J466" i="14" s="1" a="1"/>
  <c r="J466" i="14" s="1"/>
  <c r="J465" i="14" s="1" a="1"/>
  <c r="J465" i="14" s="1"/>
  <c r="J464" i="14" s="1" a="1"/>
  <c r="J464" i="14" s="1"/>
  <c r="J463" i="14" s="1" a="1"/>
  <c r="J463" i="14" s="1"/>
  <c r="J462" i="14" s="1" a="1"/>
  <c r="J462" i="14" s="1"/>
  <c r="J461" i="14" s="1" a="1"/>
  <c r="J461" i="14" s="1"/>
  <c r="J460" i="14" s="1" a="1"/>
  <c r="J460" i="14" s="1"/>
  <c r="J459" i="14" s="1" a="1"/>
  <c r="J459" i="14" s="1"/>
  <c r="J458" i="14" s="1" a="1"/>
  <c r="J458" i="14" s="1"/>
  <c r="J457" i="14" s="1" a="1"/>
  <c r="J457" i="14" s="1"/>
  <c r="J456" i="14" s="1" a="1"/>
  <c r="J456" i="14" s="1"/>
  <c r="J455" i="14" s="1" a="1"/>
  <c r="J455" i="14" s="1"/>
  <c r="J454" i="14" s="1" a="1"/>
  <c r="J454" i="14" s="1"/>
  <c r="J453" i="14" s="1" a="1"/>
  <c r="J453" i="14" s="1"/>
  <c r="J452" i="14" s="1" a="1"/>
  <c r="J452" i="14" s="1"/>
  <c r="J451" i="14" s="1" a="1"/>
  <c r="J451" i="14" s="1"/>
  <c r="J450" i="14" s="1" a="1"/>
  <c r="J450" i="14" s="1"/>
  <c r="J449" i="14" s="1" a="1"/>
  <c r="J449" i="14" s="1"/>
  <c r="J448" i="14" s="1" a="1"/>
  <c r="J448" i="14" s="1"/>
  <c r="J447" i="14" s="1" a="1"/>
  <c r="J447" i="14" s="1"/>
  <c r="J446" i="14" s="1" a="1"/>
  <c r="J446" i="14" s="1"/>
  <c r="J445" i="14" s="1" a="1"/>
  <c r="J445" i="14" s="1"/>
  <c r="J444" i="14" s="1" a="1"/>
  <c r="J444" i="14" s="1"/>
  <c r="J443" i="14" s="1" a="1"/>
  <c r="J443" i="14" s="1"/>
  <c r="J442" i="14" s="1" a="1"/>
  <c r="J442" i="14" s="1"/>
  <c r="J441" i="14" s="1" a="1"/>
  <c r="J441" i="14" s="1"/>
  <c r="J440" i="14" s="1" a="1"/>
  <c r="J440" i="14" s="1"/>
  <c r="J439" i="14" s="1" a="1"/>
  <c r="J439" i="14" s="1"/>
  <c r="J438" i="14" s="1" a="1"/>
  <c r="J438" i="14" s="1"/>
  <c r="J437" i="14" s="1" a="1"/>
  <c r="J437" i="14" s="1"/>
  <c r="J436" i="14" s="1" a="1"/>
  <c r="J436" i="14" s="1"/>
  <c r="J435" i="14" s="1" a="1"/>
  <c r="J435" i="14" s="1"/>
  <c r="J434" i="14" s="1" a="1"/>
  <c r="J434" i="14" s="1"/>
  <c r="J433" i="14" s="1" a="1"/>
  <c r="J433" i="14" s="1"/>
  <c r="J432" i="14" s="1" a="1"/>
  <c r="J432" i="14" s="1"/>
  <c r="J431" i="14" s="1" a="1"/>
  <c r="J431" i="14" s="1"/>
  <c r="J430" i="14" s="1" a="1"/>
  <c r="J430" i="14" s="1"/>
  <c r="J429" i="14" s="1" a="1"/>
  <c r="J429" i="14" s="1"/>
  <c r="J428" i="14" s="1" a="1"/>
  <c r="J428" i="14" s="1"/>
  <c r="J427" i="14" s="1" a="1"/>
  <c r="J427" i="14" s="1"/>
  <c r="J426" i="14" s="1" a="1"/>
  <c r="J426" i="14" s="1"/>
  <c r="J425" i="14" s="1" a="1"/>
  <c r="J425" i="14" s="1"/>
  <c r="J424" i="14" s="1" a="1"/>
  <c r="J424" i="14" s="1"/>
  <c r="J423" i="14" s="1" a="1"/>
  <c r="J423" i="14" s="1"/>
  <c r="J422" i="14" s="1" a="1"/>
  <c r="J422" i="14" s="1"/>
  <c r="J421" i="14" s="1" a="1"/>
  <c r="J421" i="14" s="1"/>
  <c r="J420" i="14" s="1" a="1"/>
  <c r="J420" i="14" s="1"/>
  <c r="J419" i="14" s="1" a="1"/>
  <c r="J419" i="14" s="1"/>
  <c r="J418" i="14" s="1" a="1"/>
  <c r="J418" i="14" s="1"/>
  <c r="J417" i="14" s="1" a="1"/>
  <c r="J417" i="14" s="1"/>
  <c r="J416" i="14" s="1" a="1"/>
  <c r="J416" i="14" s="1"/>
  <c r="J415" i="14" s="1" a="1"/>
  <c r="J415" i="14" s="1"/>
  <c r="J414" i="14" s="1" a="1"/>
  <c r="J414" i="14" s="1"/>
  <c r="J413" i="14" s="1" a="1"/>
  <c r="J413" i="14" s="1"/>
  <c r="J412" i="14" s="1" a="1"/>
  <c r="J412" i="14" s="1"/>
  <c r="J411" i="14" s="1" a="1"/>
  <c r="J411" i="14" s="1"/>
  <c r="J410" i="14" s="1" a="1"/>
  <c r="J410" i="14" s="1"/>
  <c r="J409" i="14" s="1" a="1"/>
  <c r="J409" i="14" s="1"/>
  <c r="J408" i="14" s="1" a="1"/>
  <c r="J408" i="14" s="1"/>
  <c r="J407" i="14" s="1" a="1"/>
  <c r="J407" i="14" s="1"/>
  <c r="J406" i="14" s="1" a="1"/>
  <c r="J406" i="14" s="1"/>
  <c r="J405" i="14" s="1" a="1"/>
  <c r="J405" i="14" s="1"/>
  <c r="J404" i="14" s="1" a="1"/>
  <c r="J404" i="14" s="1"/>
  <c r="J403" i="14" s="1" a="1"/>
  <c r="J403" i="14" s="1"/>
  <c r="J402" i="14" s="1" a="1"/>
  <c r="J402" i="14" s="1"/>
  <c r="J401" i="14" s="1" a="1"/>
  <c r="J401" i="14" s="1"/>
  <c r="J400" i="14" s="1" a="1"/>
  <c r="J400" i="14" s="1"/>
  <c r="J399" i="14" s="1" a="1"/>
  <c r="J399" i="14" s="1"/>
  <c r="J398" i="14" s="1" a="1"/>
  <c r="J398" i="14" s="1"/>
  <c r="J397" i="14" s="1" a="1"/>
  <c r="J397" i="14" s="1"/>
  <c r="J396" i="14" s="1" a="1"/>
  <c r="J396" i="14" s="1"/>
  <c r="J395" i="14" s="1" a="1"/>
  <c r="J395" i="14" s="1"/>
  <c r="J394" i="14" s="1" a="1"/>
  <c r="J394" i="14" s="1"/>
  <c r="J393" i="14" s="1" a="1"/>
  <c r="J393" i="14" s="1"/>
  <c r="J392" i="14" s="1" a="1"/>
  <c r="J392" i="14" s="1"/>
  <c r="J391" i="14" s="1" a="1"/>
  <c r="J391" i="14" s="1"/>
  <c r="J390" i="14" s="1" a="1"/>
  <c r="J390" i="14" s="1"/>
  <c r="J389" i="14" s="1" a="1"/>
  <c r="J389" i="14" s="1"/>
  <c r="J388" i="14" s="1" a="1"/>
  <c r="J388" i="14" s="1"/>
  <c r="J387" i="14" s="1" a="1"/>
  <c r="J387" i="14" s="1"/>
  <c r="J386" i="14" s="1" a="1"/>
  <c r="J386" i="14" s="1"/>
  <c r="J385" i="14" s="1" a="1"/>
  <c r="J385" i="14" s="1"/>
  <c r="J384" i="14" s="1" a="1"/>
  <c r="J384" i="14" s="1"/>
  <c r="J383" i="14" s="1" a="1"/>
  <c r="J383" i="14" s="1"/>
  <c r="J382" i="14" s="1" a="1"/>
  <c r="J382" i="14" s="1"/>
  <c r="J381" i="14" s="1" a="1"/>
  <c r="J381" i="14" s="1"/>
  <c r="J380" i="14" s="1" a="1"/>
  <c r="J380" i="14" s="1"/>
  <c r="J379" i="14" s="1" a="1"/>
  <c r="J379" i="14" s="1"/>
  <c r="J378" i="14" s="1" a="1"/>
  <c r="J378" i="14" s="1"/>
  <c r="J377" i="14" s="1" a="1"/>
  <c r="J377" i="14" s="1"/>
  <c r="J376" i="14" s="1" a="1"/>
  <c r="J376" i="14" s="1"/>
  <c r="J375" i="14" s="1" a="1"/>
  <c r="J375" i="14" s="1"/>
  <c r="J374" i="14" s="1" a="1"/>
  <c r="J374" i="14" s="1"/>
  <c r="J373" i="14" s="1" a="1"/>
  <c r="J373" i="14" s="1"/>
  <c r="J372" i="14" s="1" a="1"/>
  <c r="J372" i="14" s="1"/>
  <c r="J371" i="14" s="1" a="1"/>
  <c r="J371" i="14" s="1"/>
  <c r="J370" i="14" s="1" a="1"/>
  <c r="J370" i="14" s="1"/>
  <c r="J369" i="14" s="1" a="1"/>
  <c r="J369" i="14" s="1"/>
  <c r="J368" i="14" s="1" a="1"/>
  <c r="J368" i="14" s="1"/>
  <c r="J367" i="14" s="1" a="1"/>
  <c r="J367" i="14" s="1"/>
  <c r="J366" i="14" s="1" a="1"/>
  <c r="J366" i="14" s="1"/>
  <c r="J365" i="14" s="1" a="1"/>
  <c r="J365" i="14" s="1"/>
  <c r="J364" i="14" s="1" a="1"/>
  <c r="J364" i="14" s="1"/>
  <c r="J363" i="14" s="1" a="1"/>
  <c r="J363" i="14" s="1"/>
  <c r="J362" i="14" s="1" a="1"/>
  <c r="J362" i="14" s="1"/>
  <c r="J361" i="14" s="1" a="1"/>
  <c r="J361" i="14" s="1"/>
  <c r="J360" i="14" s="1" a="1"/>
  <c r="J360" i="14" s="1"/>
  <c r="J359" i="14" s="1" a="1"/>
  <c r="J359" i="14" s="1"/>
  <c r="J358" i="14" s="1" a="1"/>
  <c r="J358" i="14" s="1"/>
  <c r="J357" i="14" s="1" a="1"/>
  <c r="J357" i="14" s="1"/>
  <c r="J356" i="14" s="1" a="1"/>
  <c r="J356" i="14" s="1"/>
  <c r="J355" i="14" s="1" a="1"/>
  <c r="J355" i="14" s="1"/>
  <c r="J354" i="14" s="1" a="1"/>
  <c r="J354" i="14" s="1"/>
  <c r="J353" i="14" s="1" a="1"/>
  <c r="J353" i="14" s="1"/>
  <c r="J352" i="14" s="1" a="1"/>
  <c r="J352" i="14" s="1"/>
  <c r="J351" i="14" s="1" a="1"/>
  <c r="J351" i="14" s="1"/>
  <c r="J350" i="14" s="1" a="1"/>
  <c r="J350" i="14" s="1"/>
  <c r="J349" i="14" s="1" a="1"/>
  <c r="J349" i="14" s="1"/>
  <c r="J348" i="14" s="1" a="1"/>
  <c r="J348" i="14" s="1"/>
  <c r="J347" i="14" s="1" a="1"/>
  <c r="J347" i="14" s="1"/>
  <c r="J346" i="14" s="1" a="1"/>
  <c r="J346" i="14" s="1"/>
  <c r="J345" i="14" s="1" a="1"/>
  <c r="J345" i="14" s="1"/>
  <c r="J344" i="14" s="1" a="1"/>
  <c r="J344" i="14" s="1"/>
  <c r="J343" i="14" s="1" a="1"/>
  <c r="J343" i="14" s="1"/>
  <c r="J342" i="14" s="1" a="1"/>
  <c r="J342" i="14" s="1"/>
  <c r="J341" i="14" s="1" a="1"/>
  <c r="J341" i="14" s="1"/>
  <c r="J340" i="14" s="1" a="1"/>
  <c r="J340" i="14" s="1"/>
  <c r="J339" i="14" s="1" a="1"/>
  <c r="J339" i="14" s="1"/>
  <c r="J338" i="14" s="1" a="1"/>
  <c r="J338" i="14" s="1"/>
  <c r="J337" i="14" s="1" a="1"/>
  <c r="J337" i="14" s="1"/>
  <c r="J336" i="14" s="1" a="1"/>
  <c r="J336" i="14" s="1"/>
  <c r="J335" i="14" s="1" a="1"/>
  <c r="J335" i="14" s="1"/>
  <c r="J334" i="14" s="1" a="1"/>
  <c r="J334" i="14" s="1"/>
  <c r="J333" i="14" s="1" a="1"/>
  <c r="J333" i="14" s="1"/>
  <c r="J332" i="14" s="1" a="1"/>
  <c r="J332" i="14" s="1"/>
  <c r="J331" i="14" s="1" a="1"/>
  <c r="J331" i="14" s="1"/>
  <c r="J330" i="14" s="1" a="1"/>
  <c r="J330" i="14" s="1"/>
  <c r="J329" i="14" s="1" a="1"/>
  <c r="J329" i="14" s="1"/>
  <c r="J328" i="14" s="1" a="1"/>
  <c r="J328" i="14" s="1"/>
  <c r="J327" i="14" s="1" a="1"/>
  <c r="J327" i="14" s="1"/>
  <c r="J326" i="14" s="1" a="1"/>
  <c r="J326" i="14" s="1"/>
  <c r="J325" i="14" s="1" a="1"/>
  <c r="J325" i="14" s="1"/>
  <c r="J324" i="14" s="1" a="1"/>
  <c r="J324" i="14" s="1"/>
  <c r="J323" i="14" s="1" a="1"/>
  <c r="J323" i="14" s="1"/>
  <c r="J322" i="14" s="1" a="1"/>
  <c r="J322" i="14" s="1"/>
  <c r="J321" i="14" s="1" a="1"/>
  <c r="J321" i="14" s="1"/>
  <c r="J320" i="14" s="1" a="1"/>
  <c r="J320" i="14" s="1"/>
  <c r="J319" i="14" s="1" a="1"/>
  <c r="J319" i="14" s="1"/>
  <c r="J318" i="14" s="1" a="1"/>
  <c r="J318" i="14" s="1"/>
  <c r="J317" i="14" s="1" a="1"/>
  <c r="J317" i="14" s="1"/>
  <c r="J316" i="14" s="1" a="1"/>
  <c r="J316" i="14" s="1"/>
  <c r="J315" i="14" s="1" a="1"/>
  <c r="J315" i="14" s="1"/>
  <c r="J314" i="14" s="1" a="1"/>
  <c r="J314" i="14" s="1"/>
  <c r="J313" i="14" s="1" a="1"/>
  <c r="J313" i="14" s="1"/>
  <c r="J312" i="14" s="1" a="1"/>
  <c r="J312" i="14" s="1"/>
  <c r="J311" i="14" s="1" a="1"/>
  <c r="J311" i="14" s="1"/>
  <c r="J310" i="14" s="1" a="1"/>
  <c r="J310" i="14" s="1"/>
  <c r="J309" i="14" s="1" a="1"/>
  <c r="J309" i="14" s="1"/>
  <c r="J308" i="14" s="1" a="1"/>
  <c r="J308" i="14" s="1"/>
  <c r="J307" i="14" s="1" a="1"/>
  <c r="J307" i="14" s="1"/>
  <c r="J306" i="14" s="1" a="1"/>
  <c r="J306" i="14" s="1"/>
  <c r="J305" i="14" s="1" a="1"/>
  <c r="J305" i="14" s="1"/>
  <c r="J304" i="14" s="1" a="1"/>
  <c r="J304" i="14" s="1"/>
  <c r="J303" i="14" s="1" a="1"/>
  <c r="J303" i="14" s="1"/>
  <c r="J302" i="14" s="1" a="1"/>
  <c r="J302" i="14" s="1"/>
  <c r="J301" i="14" s="1" a="1"/>
  <c r="J301" i="14" s="1"/>
  <c r="J300" i="14" s="1" a="1"/>
  <c r="J300" i="14" s="1"/>
  <c r="J299" i="14" s="1" a="1"/>
  <c r="J299" i="14" s="1"/>
  <c r="J298" i="14" s="1" a="1"/>
  <c r="J298" i="14" s="1"/>
  <c r="J297" i="14" s="1" a="1"/>
  <c r="J297" i="14" s="1"/>
  <c r="J296" i="14" s="1" a="1"/>
  <c r="J296" i="14" s="1"/>
  <c r="J295" i="14" s="1" a="1"/>
  <c r="J295" i="14" s="1"/>
  <c r="J294" i="14" s="1" a="1"/>
  <c r="J294" i="14" s="1"/>
  <c r="J293" i="14" s="1" a="1"/>
  <c r="J293" i="14" s="1"/>
  <c r="J292" i="14" s="1" a="1"/>
  <c r="J292" i="14" s="1"/>
  <c r="J291" i="14" s="1" a="1"/>
  <c r="J291" i="14" s="1"/>
  <c r="J290" i="14" s="1" a="1"/>
  <c r="J290" i="14" s="1"/>
  <c r="J289" i="14" s="1" a="1"/>
  <c r="J289" i="14" s="1"/>
  <c r="J288" i="14" s="1" a="1"/>
  <c r="J288" i="14" s="1"/>
  <c r="J287" i="14" s="1" a="1"/>
  <c r="J287" i="14" s="1"/>
  <c r="J286" i="14" s="1" a="1"/>
  <c r="J286" i="14" s="1"/>
  <c r="J285" i="14" s="1" a="1"/>
  <c r="J285" i="14" s="1"/>
  <c r="J284" i="14" s="1" a="1"/>
  <c r="J284" i="14" s="1"/>
  <c r="J283" i="14" s="1" a="1"/>
  <c r="J283" i="14" s="1"/>
  <c r="J282" i="14" s="1" a="1"/>
  <c r="J282" i="14" s="1"/>
  <c r="J281" i="14" s="1" a="1"/>
  <c r="J281" i="14" s="1"/>
  <c r="J280" i="14" s="1" a="1"/>
  <c r="J280" i="14" s="1"/>
  <c r="J279" i="14" s="1" a="1"/>
  <c r="J279" i="14" s="1"/>
  <c r="J278" i="14" s="1" a="1"/>
  <c r="J278" i="14" s="1"/>
  <c r="J277" i="14" s="1" a="1"/>
  <c r="J277" i="14" s="1"/>
  <c r="J276" i="14" s="1" a="1"/>
  <c r="J276" i="14" s="1"/>
  <c r="J275" i="14" s="1" a="1"/>
  <c r="J275" i="14" s="1"/>
  <c r="J274" i="14" s="1" a="1"/>
  <c r="J274" i="14" s="1"/>
  <c r="J273" i="14" s="1" a="1"/>
  <c r="J273" i="14" s="1"/>
  <c r="J272" i="14" s="1" a="1"/>
  <c r="J272" i="14" s="1"/>
  <c r="J271" i="14" s="1" a="1"/>
  <c r="J271" i="14" s="1"/>
  <c r="J270" i="14" s="1" a="1"/>
  <c r="J270" i="14" s="1"/>
  <c r="J269" i="14" s="1" a="1"/>
  <c r="J269" i="14" s="1"/>
  <c r="J268" i="14" s="1" a="1"/>
  <c r="J268" i="14" s="1"/>
  <c r="J267" i="14" s="1" a="1"/>
  <c r="J267" i="14" s="1"/>
  <c r="J266" i="14" s="1" a="1"/>
  <c r="J266" i="14" s="1"/>
  <c r="J265" i="14" s="1" a="1"/>
  <c r="J265" i="14" s="1"/>
  <c r="J264" i="14" s="1" a="1"/>
  <c r="J264" i="14" s="1"/>
  <c r="J263" i="14" s="1" a="1"/>
  <c r="J263" i="14" s="1"/>
  <c r="J262" i="14" s="1" a="1"/>
  <c r="J262" i="14" s="1"/>
  <c r="J261" i="14" s="1" a="1"/>
  <c r="J261" i="14" s="1"/>
  <c r="J260" i="14" s="1" a="1"/>
  <c r="J260" i="14" s="1"/>
  <c r="J259" i="14" s="1" a="1"/>
  <c r="J259" i="14" s="1"/>
  <c r="J258" i="14" s="1" a="1"/>
  <c r="J258" i="14" s="1"/>
  <c r="J257" i="14" s="1" a="1"/>
  <c r="J257" i="14" s="1"/>
  <c r="J256" i="14" s="1" a="1"/>
  <c r="J256" i="14" s="1"/>
  <c r="J255" i="14" s="1" a="1"/>
  <c r="J255" i="14" s="1"/>
  <c r="J254" i="14" s="1" a="1"/>
  <c r="J254" i="14" s="1"/>
  <c r="J253" i="14" s="1" a="1"/>
  <c r="J253" i="14" s="1"/>
  <c r="J252" i="14" s="1" a="1"/>
  <c r="J252" i="14" s="1"/>
  <c r="J251" i="14" s="1" a="1"/>
  <c r="J251" i="14" s="1"/>
  <c r="J250" i="14" s="1" a="1"/>
  <c r="J250" i="14" s="1"/>
  <c r="J249" i="14" s="1" a="1"/>
  <c r="J249" i="14" s="1"/>
  <c r="J248" i="14" s="1" a="1"/>
  <c r="J248" i="14" s="1"/>
  <c r="J247" i="14" s="1" a="1"/>
  <c r="J247" i="14" s="1"/>
  <c r="J246" i="14" s="1" a="1"/>
  <c r="J246" i="14" s="1"/>
  <c r="J245" i="14" s="1" a="1"/>
  <c r="J245" i="14" s="1"/>
  <c r="J244" i="14" s="1" a="1"/>
  <c r="J244" i="14" s="1"/>
  <c r="J243" i="14" s="1" a="1"/>
  <c r="J243" i="14" s="1"/>
  <c r="J242" i="14" s="1" a="1"/>
  <c r="J242" i="14" s="1"/>
  <c r="J241" i="14" s="1" a="1"/>
  <c r="J241" i="14" s="1"/>
  <c r="J240" i="14" s="1" a="1"/>
  <c r="J240" i="14" s="1"/>
  <c r="J239" i="14" s="1" a="1"/>
  <c r="J239" i="14" s="1"/>
  <c r="J238" i="14" s="1" a="1"/>
  <c r="J238" i="14" s="1"/>
  <c r="J237" i="14" s="1" a="1"/>
  <c r="J237" i="14" s="1"/>
  <c r="J236" i="14" s="1" a="1"/>
  <c r="J236" i="14" s="1"/>
  <c r="J235" i="14" s="1" a="1"/>
  <c r="J235" i="14" s="1"/>
  <c r="J234" i="14" s="1" a="1"/>
  <c r="J234" i="14" s="1"/>
  <c r="J233" i="14" s="1" a="1"/>
  <c r="J233" i="14" s="1"/>
  <c r="J232" i="14" s="1" a="1"/>
  <c r="J232" i="14" s="1"/>
  <c r="J231" i="14" s="1" a="1"/>
  <c r="J231" i="14" s="1"/>
  <c r="J230" i="14" s="1" a="1"/>
  <c r="J230" i="14" s="1"/>
  <c r="J229" i="14" s="1" a="1"/>
  <c r="J229" i="14" s="1"/>
  <c r="J228" i="14" s="1" a="1"/>
  <c r="J228" i="14" s="1"/>
  <c r="J227" i="14" s="1" a="1"/>
  <c r="J227" i="14" s="1"/>
  <c r="J226" i="14" s="1" a="1"/>
  <c r="J226" i="14" s="1"/>
  <c r="J225" i="14" s="1" a="1"/>
  <c r="J225" i="14" s="1"/>
  <c r="J224" i="14" s="1" a="1"/>
  <c r="J224" i="14" s="1"/>
  <c r="J223" i="14" s="1" a="1"/>
  <c r="J223" i="14" s="1"/>
  <c r="J222" i="14" s="1" a="1"/>
  <c r="J222" i="14" s="1"/>
  <c r="J221" i="14" s="1" a="1"/>
  <c r="J221" i="14" s="1"/>
  <c r="J220" i="14" s="1" a="1"/>
  <c r="J220" i="14" s="1"/>
  <c r="J219" i="14" s="1" a="1"/>
  <c r="J219" i="14" s="1"/>
  <c r="J218" i="14" s="1" a="1"/>
  <c r="J218" i="14" s="1"/>
  <c r="J217" i="14" s="1" a="1"/>
  <c r="J217" i="14" s="1"/>
  <c r="J216" i="14" s="1" a="1"/>
  <c r="J216" i="14" s="1"/>
  <c r="J215" i="14" s="1" a="1"/>
  <c r="J215" i="14" s="1"/>
  <c r="J214" i="14" s="1" a="1"/>
  <c r="J214" i="14" s="1"/>
  <c r="J213" i="14" s="1" a="1"/>
  <c r="J213" i="14" s="1"/>
  <c r="J212" i="14" s="1" a="1"/>
  <c r="J212" i="14" s="1"/>
  <c r="J211" i="14" s="1" a="1"/>
  <c r="J211" i="14" s="1"/>
  <c r="J210" i="14" s="1" a="1"/>
  <c r="J210" i="14" s="1"/>
  <c r="J209" i="14" s="1" a="1"/>
  <c r="J209" i="14" s="1"/>
  <c r="J208" i="14" s="1" a="1"/>
  <c r="J208" i="14" s="1"/>
  <c r="J207" i="14" s="1" a="1"/>
  <c r="J207" i="14" s="1"/>
  <c r="J206" i="14" s="1" a="1"/>
  <c r="J206" i="14" s="1"/>
  <c r="J205" i="14" s="1" a="1"/>
  <c r="J205" i="14" s="1"/>
  <c r="J204" i="14" s="1" a="1"/>
  <c r="J204" i="14" s="1"/>
  <c r="J203" i="14" s="1" a="1"/>
  <c r="J203" i="14" s="1"/>
  <c r="J202" i="14" s="1" a="1"/>
  <c r="J202" i="14" s="1"/>
  <c r="J201" i="14" s="1" a="1"/>
  <c r="J201" i="14" s="1"/>
  <c r="J200" i="14" s="1" a="1"/>
  <c r="J200" i="14" s="1"/>
  <c r="J199" i="14" s="1" a="1"/>
  <c r="J199" i="14" s="1"/>
  <c r="J198" i="14" s="1" a="1"/>
  <c r="J198" i="14" s="1"/>
  <c r="J197" i="14" s="1" a="1"/>
  <c r="J197" i="14" s="1"/>
  <c r="J196" i="14" s="1" a="1"/>
  <c r="J196" i="14" s="1"/>
  <c r="J195" i="14" s="1" a="1"/>
  <c r="J195" i="14" s="1"/>
  <c r="J194" i="14" s="1" a="1"/>
  <c r="J194" i="14" s="1"/>
  <c r="J193" i="14" s="1" a="1"/>
  <c r="J193" i="14" s="1"/>
  <c r="J192" i="14" s="1" a="1"/>
  <c r="J192" i="14" s="1"/>
  <c r="J191" i="14" s="1" a="1"/>
  <c r="J191" i="14" s="1"/>
  <c r="J190" i="14" s="1" a="1"/>
  <c r="J190" i="14" s="1"/>
  <c r="J189" i="14" s="1" a="1"/>
  <c r="J189" i="14" s="1"/>
  <c r="J188" i="14" s="1" a="1"/>
  <c r="J188" i="14" s="1"/>
  <c r="J187" i="14" s="1" a="1"/>
  <c r="J187" i="14" s="1"/>
  <c r="J186" i="14" s="1" a="1"/>
  <c r="J186" i="14" s="1"/>
  <c r="J185" i="14" s="1" a="1"/>
  <c r="J185" i="14" s="1"/>
  <c r="J184" i="14" s="1" a="1"/>
  <c r="J184" i="14" s="1"/>
  <c r="J183" i="14" s="1" a="1"/>
  <c r="J183" i="14" s="1"/>
  <c r="J182" i="14" s="1" a="1"/>
  <c r="J182" i="14" s="1"/>
  <c r="J181" i="14" s="1" a="1"/>
  <c r="J181" i="14" s="1"/>
  <c r="J180" i="14" s="1" a="1"/>
  <c r="J180" i="14" s="1"/>
  <c r="J179" i="14" s="1" a="1"/>
  <c r="J179" i="14" s="1"/>
  <c r="J178" i="14" s="1" a="1"/>
  <c r="J178" i="14" s="1"/>
  <c r="J177" i="14" s="1" a="1"/>
  <c r="J177" i="14" s="1"/>
  <c r="J176" i="14" s="1" a="1"/>
  <c r="J176" i="14" s="1"/>
  <c r="J175" i="14" s="1" a="1"/>
  <c r="J175" i="14" s="1"/>
  <c r="J174" i="14" s="1" a="1"/>
  <c r="J174" i="14" s="1"/>
  <c r="J173" i="14" s="1" a="1"/>
  <c r="J173" i="14" s="1"/>
  <c r="J172" i="14" s="1" a="1"/>
  <c r="J172" i="14" s="1"/>
  <c r="J171" i="14" s="1" a="1"/>
  <c r="J171" i="14" s="1"/>
  <c r="J170" i="14" s="1" a="1"/>
  <c r="J170" i="14" s="1"/>
  <c r="J169" i="14" s="1" a="1"/>
  <c r="J169" i="14" s="1"/>
  <c r="J168" i="14" s="1" a="1"/>
  <c r="J168" i="14" s="1"/>
  <c r="J167" i="14" s="1" a="1"/>
  <c r="J167" i="14" s="1"/>
  <c r="J166" i="14" s="1" a="1"/>
  <c r="J166" i="14" s="1"/>
  <c r="J165" i="14" s="1" a="1"/>
  <c r="J165" i="14" s="1"/>
  <c r="J164" i="14" s="1" a="1"/>
  <c r="J164" i="14" s="1"/>
  <c r="J163" i="14" s="1" a="1"/>
  <c r="J163" i="14" s="1"/>
  <c r="J162" i="14" s="1" a="1"/>
  <c r="J162" i="14" s="1"/>
  <c r="J161" i="14" s="1" a="1"/>
  <c r="J161" i="14" s="1"/>
  <c r="J160" i="14" s="1" a="1"/>
  <c r="J160" i="14" s="1"/>
  <c r="J159" i="14" s="1" a="1"/>
  <c r="J159" i="14" s="1"/>
  <c r="J158" i="14" s="1" a="1"/>
  <c r="J158" i="14" s="1"/>
  <c r="J157" i="14" s="1" a="1"/>
  <c r="J157" i="14" s="1"/>
  <c r="J156" i="14" s="1" a="1"/>
  <c r="J156" i="14" s="1"/>
  <c r="J155" i="14" s="1" a="1"/>
  <c r="J155" i="14" s="1"/>
  <c r="J154" i="14" s="1" a="1"/>
  <c r="J154" i="14" s="1"/>
  <c r="J153" i="14" s="1" a="1"/>
  <c r="J153" i="14" s="1"/>
  <c r="J152" i="14" s="1" a="1"/>
  <c r="J152" i="14" s="1"/>
  <c r="J151" i="14" s="1" a="1"/>
  <c r="J151" i="14" s="1"/>
  <c r="J150" i="14" s="1" a="1"/>
  <c r="J150" i="14" s="1"/>
  <c r="J149" i="14" s="1" a="1"/>
  <c r="J149" i="14" s="1"/>
  <c r="J148" i="14" s="1" a="1"/>
  <c r="J148" i="14" s="1"/>
  <c r="J147" i="14" s="1" a="1"/>
  <c r="J147" i="14" s="1"/>
  <c r="J146" i="14" s="1" a="1"/>
  <c r="J146" i="14" s="1"/>
  <c r="J145" i="14" s="1" a="1"/>
  <c r="J145" i="14" s="1"/>
  <c r="J144" i="14" s="1" a="1"/>
  <c r="J144" i="14" s="1"/>
  <c r="J143" i="14" s="1" a="1"/>
  <c r="J143" i="14" s="1"/>
  <c r="J142" i="14" s="1" a="1"/>
  <c r="J142" i="14" s="1"/>
  <c r="J141" i="14" s="1" a="1"/>
  <c r="J141" i="14" s="1"/>
  <c r="J140" i="14" s="1" a="1"/>
  <c r="J140" i="14" s="1"/>
  <c r="J139" i="14" s="1" a="1"/>
  <c r="J139" i="14" s="1"/>
  <c r="J138" i="14" s="1" a="1"/>
  <c r="J138" i="14" s="1"/>
  <c r="J137" i="14" s="1" a="1"/>
  <c r="J137" i="14" s="1"/>
  <c r="J136" i="14" s="1" a="1"/>
  <c r="J136" i="14" s="1"/>
  <c r="J135" i="14" s="1" a="1"/>
  <c r="J135" i="14" s="1"/>
  <c r="J134" i="14" s="1" a="1"/>
  <c r="J134" i="14" s="1"/>
  <c r="J133" i="14" s="1" a="1"/>
  <c r="J133" i="14" s="1"/>
  <c r="J132" i="14" s="1" a="1"/>
  <c r="J132" i="14" s="1"/>
  <c r="J131" i="14" s="1" a="1"/>
  <c r="J131" i="14" s="1"/>
  <c r="J130" i="14" s="1" a="1"/>
  <c r="J130" i="14" s="1"/>
  <c r="J129" i="14" s="1" a="1"/>
  <c r="J129" i="14" s="1"/>
  <c r="J128" i="14" s="1" a="1"/>
  <c r="J128" i="14" s="1"/>
  <c r="J127" i="14" s="1" a="1"/>
  <c r="J127" i="14" s="1"/>
  <c r="J126" i="14" s="1" a="1"/>
  <c r="J126" i="14" s="1"/>
  <c r="J125" i="14" s="1" a="1"/>
  <c r="J125" i="14" s="1"/>
  <c r="J124" i="14" s="1" a="1"/>
  <c r="J124" i="14" s="1"/>
  <c r="J123" i="14" s="1" a="1"/>
  <c r="J123" i="14" s="1"/>
  <c r="J122" i="14" s="1" a="1"/>
  <c r="J122" i="14" s="1"/>
  <c r="J121" i="14" s="1" a="1"/>
  <c r="J121" i="14" s="1"/>
  <c r="J120" i="14" s="1" a="1"/>
  <c r="J120" i="14" s="1"/>
  <c r="J119" i="14" s="1" a="1"/>
  <c r="J119" i="14" s="1"/>
  <c r="J118" i="14" s="1" a="1"/>
  <c r="J118" i="14" s="1"/>
  <c r="J117" i="14" s="1" a="1"/>
  <c r="J117" i="14" s="1"/>
  <c r="J116" i="14" s="1" a="1"/>
  <c r="J116" i="14" s="1"/>
  <c r="J115" i="14" s="1" a="1"/>
  <c r="J115" i="14" s="1"/>
  <c r="J114" i="14" s="1" a="1"/>
  <c r="J114" i="14" s="1"/>
  <c r="J113" i="14" s="1" a="1"/>
  <c r="J113" i="14" s="1"/>
  <c r="J112" i="14" s="1" a="1"/>
  <c r="J112" i="14" s="1"/>
  <c r="J111" i="14" s="1" a="1"/>
  <c r="J111" i="14" s="1"/>
  <c r="J110" i="14" s="1" a="1"/>
  <c r="J110" i="14" s="1"/>
  <c r="J109" i="14" s="1" a="1"/>
  <c r="J109" i="14" s="1"/>
  <c r="J108" i="14" s="1" a="1"/>
  <c r="J108" i="14" s="1"/>
  <c r="J107" i="14" s="1" a="1"/>
  <c r="J107" i="14" s="1"/>
  <c r="J106" i="14" s="1" a="1"/>
  <c r="J106" i="14" s="1"/>
  <c r="J105" i="14" s="1" a="1"/>
  <c r="J105" i="14" s="1"/>
  <c r="J104" i="14" s="1" a="1"/>
  <c r="J104" i="14" s="1"/>
  <c r="J103" i="14" s="1" a="1"/>
  <c r="J103" i="14" s="1"/>
  <c r="J102" i="14" s="1" a="1"/>
  <c r="J102" i="14" s="1"/>
  <c r="J101" i="14" s="1" a="1"/>
  <c r="J101" i="14" s="1"/>
  <c r="J100" i="14" s="1" a="1"/>
  <c r="J100" i="14" s="1"/>
  <c r="J99" i="14" s="1" a="1"/>
  <c r="J99" i="14" s="1"/>
  <c r="J98" i="14" s="1" a="1"/>
  <c r="J98" i="14" s="1"/>
  <c r="J97" i="14" s="1" a="1"/>
  <c r="J97" i="14" s="1"/>
  <c r="J96" i="14" s="1" a="1"/>
  <c r="J96" i="14" s="1"/>
  <c r="J95" i="14" s="1" a="1"/>
  <c r="J95" i="14" s="1"/>
  <c r="J94" i="14" s="1" a="1"/>
  <c r="J94" i="14" s="1"/>
  <c r="J93" i="14" s="1" a="1"/>
  <c r="J93" i="14" s="1"/>
  <c r="J92" i="14" s="1" a="1"/>
  <c r="J92" i="14" s="1"/>
  <c r="J91" i="14" s="1" a="1"/>
  <c r="J91" i="14" s="1"/>
  <c r="J90" i="14" s="1" a="1"/>
  <c r="J90" i="14" s="1"/>
  <c r="J89" i="14" s="1" a="1"/>
  <c r="J89" i="14" s="1"/>
  <c r="J88" i="14" s="1" a="1"/>
  <c r="J88" i="14" s="1"/>
  <c r="J87" i="14" s="1" a="1"/>
  <c r="J87" i="14" s="1"/>
  <c r="J86" i="14" s="1" a="1"/>
  <c r="J86" i="14" s="1"/>
  <c r="J85" i="14" s="1" a="1"/>
  <c r="J85" i="14" s="1"/>
  <c r="J84" i="14" s="1" a="1"/>
  <c r="J84" i="14" s="1"/>
  <c r="J83" i="14" s="1" a="1"/>
  <c r="J83" i="14" s="1"/>
  <c r="J82" i="14" s="1" a="1"/>
  <c r="J82" i="14" s="1"/>
  <c r="J81" i="14" s="1" a="1"/>
  <c r="J81" i="14" s="1"/>
  <c r="J80" i="14" s="1" a="1"/>
  <c r="J80" i="14" s="1"/>
  <c r="J79" i="14" s="1" a="1"/>
  <c r="J79" i="14" s="1"/>
  <c r="J78" i="14" s="1" a="1"/>
  <c r="J78" i="14" s="1"/>
  <c r="J77" i="14" s="1" a="1"/>
  <c r="J77" i="14" s="1"/>
  <c r="J76" i="14" s="1" a="1"/>
  <c r="J76" i="14" s="1"/>
  <c r="J75" i="14" s="1" a="1"/>
  <c r="J75" i="14" s="1"/>
  <c r="J74" i="14" s="1" a="1"/>
  <c r="J74" i="14" s="1"/>
  <c r="J73" i="14" s="1" a="1"/>
  <c r="J73" i="14" s="1"/>
  <c r="J72" i="14" s="1" a="1"/>
  <c r="J72" i="14" s="1"/>
  <c r="J71" i="14" s="1" a="1"/>
  <c r="J71" i="14" s="1"/>
  <c r="J70" i="14" s="1" a="1"/>
  <c r="J70" i="14" s="1"/>
  <c r="J69" i="14" s="1" a="1"/>
  <c r="J69" i="14" s="1"/>
  <c r="J68" i="14" s="1" a="1"/>
  <c r="J68" i="14" s="1"/>
  <c r="J67" i="14" s="1" a="1"/>
  <c r="J67" i="14" s="1"/>
  <c r="J66" i="14" s="1" a="1"/>
  <c r="J66" i="14" s="1"/>
  <c r="J65" i="14" s="1" a="1"/>
  <c r="J65" i="14" s="1"/>
  <c r="J64" i="14" s="1" a="1"/>
  <c r="J64" i="14" s="1"/>
  <c r="J63" i="14" s="1" a="1"/>
  <c r="J63" i="14" s="1"/>
  <c r="J62" i="14" s="1" a="1"/>
  <c r="J62" i="14" s="1"/>
  <c r="J61" i="14" s="1" a="1"/>
  <c r="J61" i="14" s="1"/>
  <c r="J60" i="14" s="1" a="1"/>
  <c r="J60" i="14" s="1"/>
  <c r="J59" i="14" s="1" a="1"/>
  <c r="J59" i="14" s="1"/>
  <c r="J58" i="14" s="1" a="1"/>
  <c r="J58" i="14" s="1"/>
  <c r="J57" i="14" s="1" a="1"/>
  <c r="J57" i="14" s="1"/>
  <c r="J56" i="14" s="1" a="1"/>
  <c r="J56" i="14" s="1"/>
  <c r="J55" i="14" s="1" a="1"/>
  <c r="J55" i="14" s="1"/>
  <c r="J54" i="14" s="1" a="1"/>
  <c r="J54" i="14" s="1"/>
  <c r="J53" i="14" s="1" a="1"/>
  <c r="J53" i="14" s="1"/>
  <c r="J52" i="14" s="1" a="1"/>
  <c r="J52" i="14" s="1"/>
  <c r="J51" i="14" s="1" a="1"/>
  <c r="J51" i="14" s="1"/>
  <c r="J50" i="14" s="1" a="1"/>
  <c r="J50" i="14" s="1"/>
  <c r="J49" i="14" s="1" a="1"/>
  <c r="J49" i="14" s="1"/>
  <c r="J48" i="14" s="1" a="1"/>
  <c r="J48" i="14" s="1"/>
  <c r="J47" i="14" s="1" a="1"/>
  <c r="J47" i="14" s="1"/>
  <c r="J46" i="14" s="1" a="1"/>
  <c r="J46" i="14" s="1"/>
  <c r="J45" i="14" s="1" a="1"/>
  <c r="J45" i="14" s="1"/>
  <c r="J44" i="14" s="1" a="1"/>
  <c r="J44" i="14" s="1"/>
  <c r="J43" i="14" s="1" a="1"/>
  <c r="J43" i="14" s="1"/>
  <c r="J42" i="14" s="1" a="1"/>
  <c r="J42" i="14" s="1"/>
  <c r="J41" i="14" s="1" a="1"/>
  <c r="J41" i="14" s="1"/>
  <c r="J40" i="14" s="1" a="1"/>
  <c r="J40" i="14" s="1"/>
  <c r="J39" i="14" s="1" a="1"/>
  <c r="J39" i="14" s="1"/>
  <c r="J38" i="14" s="1" a="1"/>
  <c r="J38" i="14" s="1"/>
  <c r="J37" i="14" s="1" a="1"/>
  <c r="J37" i="14" s="1"/>
  <c r="J36" i="14" s="1" a="1"/>
  <c r="J36" i="14" s="1"/>
  <c r="J35" i="14" s="1" a="1"/>
  <c r="J35" i="14" s="1"/>
  <c r="J34" i="14" s="1" a="1"/>
  <c r="J34" i="14" s="1"/>
  <c r="J33" i="14" s="1" a="1"/>
  <c r="J33" i="14" s="1"/>
  <c r="J32" i="14" s="1" a="1"/>
  <c r="J32" i="14" s="1"/>
  <c r="J31" i="14" s="1" a="1"/>
  <c r="J31" i="14" s="1"/>
  <c r="J30" i="14" s="1" a="1"/>
  <c r="J30" i="14" s="1"/>
  <c r="J29" i="14" s="1" a="1"/>
  <c r="J29" i="14" s="1"/>
  <c r="J28" i="14" s="1" a="1"/>
  <c r="J28" i="14" s="1"/>
  <c r="J27" i="14" s="1" a="1"/>
  <c r="J27" i="14" s="1"/>
  <c r="J26" i="14" s="1" a="1"/>
  <c r="J26" i="14" s="1"/>
  <c r="J25" i="14" s="1" a="1"/>
  <c r="J25" i="14" s="1"/>
  <c r="J24" i="14" s="1" a="1"/>
  <c r="J24" i="14" s="1"/>
  <c r="J23" i="14" s="1" a="1"/>
  <c r="J23" i="14" s="1"/>
  <c r="J22" i="14" s="1" a="1"/>
  <c r="J22" i="14" s="1"/>
  <c r="J21" i="14" s="1" a="1"/>
  <c r="J21" i="14" s="1"/>
  <c r="J20" i="14" s="1" a="1"/>
  <c r="J20" i="14" s="1"/>
  <c r="J19" i="14" s="1" a="1"/>
  <c r="J19" i="14" s="1"/>
  <c r="J18" i="14" s="1" a="1"/>
  <c r="J18" i="14" s="1"/>
  <c r="J17" i="14" s="1" a="1"/>
  <c r="J17" i="14" s="1"/>
  <c r="J16" i="14" s="1" a="1"/>
  <c r="J16" i="14" s="1"/>
  <c r="J15" i="14" s="1" a="1"/>
  <c r="J15" i="14" s="1"/>
  <c r="J14" i="14" s="1" a="1"/>
  <c r="J14" i="14" s="1"/>
  <c r="J13" i="14" s="1" a="1"/>
  <c r="J13" i="14" s="1"/>
  <c r="J12" i="14" s="1" a="1"/>
  <c r="J12" i="14" s="1"/>
  <c r="J11" i="14" s="1" a="1"/>
  <c r="J11" i="14" s="1"/>
  <c r="J10" i="14" s="1" a="1"/>
  <c r="J10" i="14" s="1"/>
  <c r="J9" i="14" s="1" a="1"/>
  <c r="J9" i="14" s="1"/>
  <c r="J8" i="14" s="1" a="1"/>
  <c r="J8" i="14" s="1"/>
  <c r="J7" i="14" s="1" a="1"/>
  <c r="J7" i="14" s="1"/>
  <c r="J6" i="14" s="1" a="1"/>
  <c r="J6" i="14" s="1"/>
  <c r="J5" i="14" s="1" a="1"/>
  <c r="J5" i="14" s="1"/>
  <c r="J4" i="14" s="1" a="1"/>
  <c r="J4" i="14" s="1"/>
  <c r="J3" i="14" s="1" a="1"/>
  <c r="J3" i="14" s="1"/>
  <c r="J2" i="14" s="1" a="1"/>
  <c r="J2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<sst xmlns="http://schemas.openxmlformats.org/spreadsheetml/2006/main" count="98" uniqueCount="66">
  <si>
    <t>ID</t>
  </si>
  <si>
    <t>Version</t>
  </si>
  <si>
    <t>Name</t>
  </si>
  <si>
    <t>Value</t>
  </si>
  <si>
    <t>cSmoker</t>
  </si>
  <si>
    <t>cNonSmoker</t>
  </si>
  <si>
    <t>SumAssured</t>
  </si>
  <si>
    <t>Premium</t>
  </si>
  <si>
    <t>Smoker</t>
  </si>
  <si>
    <t>Expense</t>
  </si>
  <si>
    <t>LapseRate</t>
  </si>
  <si>
    <t>LapseRateFactor</t>
  </si>
  <si>
    <t>Inflation</t>
  </si>
  <si>
    <t>InflationFactor</t>
  </si>
  <si>
    <t>Yield</t>
  </si>
  <si>
    <t>Age</t>
  </si>
  <si>
    <t>EscalatedExpense</t>
  </si>
  <si>
    <t>Life</t>
  </si>
  <si>
    <t>MaxT</t>
  </si>
  <si>
    <t>t</t>
  </si>
  <si>
    <t>i</t>
  </si>
  <si>
    <t>AgeAtInception (years)</t>
  </si>
  <si>
    <t>CurrentAge (years)</t>
  </si>
  <si>
    <t>Juniors</t>
  </si>
  <si>
    <t>MiddleAged</t>
  </si>
  <si>
    <t>Seniors</t>
  </si>
  <si>
    <t>Shock Expense</t>
  </si>
  <si>
    <t>Shock Lapse Down</t>
  </si>
  <si>
    <t>Shock Lapse Up</t>
  </si>
  <si>
    <t>YieldUp</t>
  </si>
  <si>
    <t>YieldDown</t>
  </si>
  <si>
    <t>Shock Yield Up</t>
  </si>
  <si>
    <t>Shock Yield Down</t>
  </si>
  <si>
    <t>Shock Mortality</t>
  </si>
  <si>
    <t>Shock Longevity</t>
  </si>
  <si>
    <t>Condition</t>
  </si>
  <si>
    <t>Scenario</t>
  </si>
  <si>
    <t>Product</t>
  </si>
  <si>
    <t>PolicyHoldersInForce</t>
  </si>
  <si>
    <t>Lapses</t>
  </si>
  <si>
    <t>Deaths</t>
  </si>
  <si>
    <t>DeathBenefitsPaid</t>
  </si>
  <si>
    <t>PremiumsReceived</t>
  </si>
  <si>
    <t>ExpensesPaid</t>
  </si>
  <si>
    <t>NetCF</t>
  </si>
  <si>
    <t>BEL</t>
  </si>
  <si>
    <t>ShockExpense</t>
  </si>
  <si>
    <t>ShockLapseDown</t>
  </si>
  <si>
    <t>ShockLapseUp</t>
  </si>
  <si>
    <t>ShockYieldUp</t>
  </si>
  <si>
    <t>ShockYieldDown</t>
  </si>
  <si>
    <t>DurationInforce (months)</t>
  </si>
  <si>
    <t>cMale</t>
  </si>
  <si>
    <t>cFemale</t>
  </si>
  <si>
    <t>Qx</t>
  </si>
  <si>
    <t>Female</t>
  </si>
  <si>
    <t>Non Smoker</t>
  </si>
  <si>
    <t>Male</t>
  </si>
  <si>
    <t>QxIndex</t>
  </si>
  <si>
    <t>For Scenarios</t>
  </si>
  <si>
    <t>Scenarios</t>
  </si>
  <si>
    <t>QxFactor</t>
  </si>
  <si>
    <t>Gender (1=Male, 0=Female)</t>
  </si>
  <si>
    <t>Smoker (1=Smoker, 0=NonSmoker)</t>
  </si>
  <si>
    <t>Only Positive Difference</t>
  </si>
  <si>
    <t>DiscountFactor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</si>
</sst>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#,##0.00000"/>
    <numFmt numFmtId="166" formatCode="#,##0.0000000"/>
    <numFmt numFmtId="167" formatCode="0.0000000"/>
    <numFmt numFmtId="168" formatCode="_-* #,##0.000000000_-;\-* #,##0.000000000_-;_-* &quot;-&quot;??_-;_-@_-"/>
    <numFmt numFmtId="169" formatCode="0.0%"/>
  </numFmts>
  <fonts count="7" x14ac:knownFonts="1"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name val="Calibri"/>
    </font>
    <font>
      <sz val="8"/>
      <name val="Calibri"/>
      <family val="2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Protection="1"/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Protection="1"/>
    <xf numFmtId="0" fontId="5" fillId="0" borderId="0" xfId="0" applyNumberFormat="1" applyFont="1" applyProtection="1"/>
    <xf numFmtId="0" fontId="6" fillId="0" borderId="0" xfId="0" applyNumberFormat="1" applyFont="1" applyProtection="1"/>
    <xf numFmtId="0" fontId="6" fillId="0" borderId="0" xfId="0" applyNumberFormat="1" applyFont="1" applyAlignment="1" applyProtection="1">
      <alignment horizontal="right"/>
    </xf>
    <xf numFmtId="0" fontId="6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Protection="1"/>
    <xf numFmtId="0" fontId="5" fillId="0" borderId="0" xfId="0" applyNumberFormat="1" applyFont="1" applyFill="1" applyAlignment="1" applyProtection="1">
      <alignment horizontal="center"/>
    </xf>
    <xf numFmtId="165" fontId="5" fillId="0" borderId="0" xfId="0" applyNumberFormat="1" applyFont="1" applyFill="1" applyProtection="1"/>
    <xf numFmtId="167" fontId="5" fillId="0" borderId="0" xfId="0" applyNumberFormat="1" applyFont="1" applyFill="1" applyProtection="1"/>
    <xf numFmtId="0" fontId="5" fillId="0" borderId="0" xfId="0" applyNumberFormat="1" applyFont="1" applyFill="1" applyProtection="1"/>
    <xf numFmtId="0" fontId="6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Protection="1"/>
    <xf numFmtId="0" fontId="6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4" fontId="5" fillId="0" borderId="0" xfId="0" applyNumberFormat="1" applyFont="1" applyFill="1" applyProtection="1"/>
    <xf numFmtId="3" fontId="5" fillId="0" borderId="0" xfId="0" applyNumberFormat="1" applyFont="1" applyAlignment="1" applyProtection="1">
      <alignment horizontal="left"/>
    </xf>
    <xf numFmtId="0" fontId="5" fillId="0" borderId="0" xfId="0" applyNumberFormat="1" applyFont="1" applyAlignment="1" applyProtection="1">
      <alignment horizontal="left"/>
    </xf>
    <xf numFmtId="3" fontId="5" fillId="0" borderId="0" xfId="0" applyNumberFormat="1" applyFont="1" applyProtection="1"/>
    <xf numFmtId="166" fontId="5" fillId="0" borderId="0" xfId="0" applyNumberFormat="1" applyFont="1" applyProtection="1"/>
    <xf numFmtId="4" fontId="5" fillId="0" borderId="0" xfId="0" applyNumberFormat="1" applyFont="1" applyProtection="1"/>
    <xf numFmtId="0" fontId="5" fillId="0" borderId="0" xfId="0" applyNumberFormat="1" applyFont="1" applyFill="1" applyAlignment="1" applyProtection="1">
      <alignment horizontal="left"/>
    </xf>
    <xf numFmtId="10" fontId="5" fillId="0" borderId="0" xfId="1" applyNumberFormat="1" applyFont="1" applyFill="1" applyProtection="1"/>
    <xf numFmtId="164" fontId="5" fillId="0" borderId="0" xfId="0" applyNumberFormat="1" applyFont="1" applyFill="1" applyProtection="1"/>
    <xf numFmtId="168" fontId="5" fillId="0" borderId="0" xfId="2" applyNumberFormat="1" applyFont="1" applyFill="1" applyProtection="1"/>
    <xf numFmtId="3" fontId="5" fillId="0" borderId="0" xfId="0" applyNumberFormat="1" applyFont="1" applyFill="1" applyAlignment="1" applyProtection="1">
      <alignment horizontal="center"/>
    </xf>
    <xf numFmtId="169" fontId="5" fillId="0" borderId="0" xfId="0" applyNumberFormat="1" applyFont="1" applyFill="1" applyProtection="1"/>
    <xf numFmtId="0" fontId="6" fillId="0" borderId="1" xfId="0" applyNumberFormat="1" applyFont="1" applyFill="1" applyBorder="1" applyAlignment="1" applyProtection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4" sqref="B4"/>
    </sheetView>
  </sheetViews>
  <sheetFormatPr defaultColWidth="9.109375" defaultRowHeight="10.199999999999999" x14ac:dyDescent="0.2"/>
  <cols>
    <col min="1" max="1" width="7" style="5" bestFit="1" customWidth="1"/>
    <col min="2" max="2" width="7.77734375" style="23" bestFit="1" customWidth="1"/>
    <col min="3" max="16384" width="9.109375" style="5"/>
  </cols>
  <sheetData>
    <row r="1" spans="1:2" x14ac:dyDescent="0.2">
      <c r="A1" s="6" t="s">
        <v>0</v>
      </c>
      <c r="B1" s="27">
        <v>700</v>
      </c>
    </row>
    <row r="2" spans="1:2" x14ac:dyDescent="0.2">
      <c r="A2" s="6" t="s">
        <v>1</v>
      </c>
      <c r="B2" s="27">
        <v>3</v>
      </c>
    </row>
    <row r="3" spans="1:2" x14ac:dyDescent="0.2">
      <c r="A3" s="6" t="s">
        <v>2</v>
      </c>
      <c r="B3" s="27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pane ySplit="1" topLeftCell="A2" activePane="bottomLeft" state="frozen"/>
      <selection pane="bottomLeft" activeCell="B2" sqref="B2"/>
    </sheetView>
  </sheetViews>
  <sheetFormatPr defaultColWidth="9.109375" defaultRowHeight="10.199999999999999" x14ac:dyDescent="0.2"/>
  <cols>
    <col min="1" max="1" width="9.109375" style="5"/>
    <col min="2" max="2" width="5.44140625" style="5" bestFit="1" customWidth="1"/>
    <col min="3" max="16384" width="9.109375" style="5"/>
  </cols>
  <sheetData>
    <row r="1" spans="1:2" s="6" customFormat="1" x14ac:dyDescent="0.2">
      <c r="A1" s="6" t="s">
        <v>37</v>
      </c>
      <c r="B1" s="6" t="s">
        <v>18</v>
      </c>
    </row>
    <row r="2" spans="1:2" x14ac:dyDescent="0.2">
      <c r="A2" s="16" t="s">
        <v>17</v>
      </c>
      <c r="B2" s="22">
        <f>MAX(1,(101-CurrentAge)*12)</f>
        <v>948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pane ySplit="1" topLeftCell="A2" activePane="bottomLeft" state="frozen"/>
      <selection pane="bottomLeft" activeCell="B2" sqref="B2"/>
    </sheetView>
  </sheetViews>
  <sheetFormatPr defaultColWidth="9.109375" defaultRowHeight="10.199999999999999" x14ac:dyDescent="0.2"/>
  <cols>
    <col min="1" max="1" width="10.6640625" style="5" bestFit="1" customWidth="1"/>
    <col min="2" max="2" width="5.44140625" style="9" bestFit="1" customWidth="1"/>
    <col min="3" max="16384" width="9.109375" style="5"/>
  </cols>
  <sheetData>
    <row r="1" spans="1:2" x14ac:dyDescent="0.2">
      <c r="A1" s="6" t="s">
        <v>2</v>
      </c>
      <c r="B1" s="8" t="s">
        <v>3</v>
      </c>
    </row>
    <row r="2" spans="1:2" x14ac:dyDescent="0.2">
      <c r="A2" s="16" t="s">
        <v>4</v>
      </c>
      <c r="B2" s="31">
        <v>1</v>
      </c>
    </row>
    <row r="3" spans="1:2" x14ac:dyDescent="0.2">
      <c r="A3" s="16" t="s">
        <v>5</v>
      </c>
      <c r="B3" s="31">
        <v>0</v>
      </c>
    </row>
    <row r="4" spans="1:2" x14ac:dyDescent="0.2">
      <c r="A4" s="16" t="s">
        <v>52</v>
      </c>
      <c r="B4" s="13">
        <v>1</v>
      </c>
    </row>
    <row r="5" spans="1:2" x14ac:dyDescent="0.2">
      <c r="A5" s="16" t="s">
        <v>53</v>
      </c>
      <c r="B5" s="13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pane ySplit="1" topLeftCell="A2" activePane="bottomLeft" state="frozen"/>
      <selection activeCell="S16" sqref="S16"/>
      <selection pane="bottomLeft" activeCell="B6" sqref="B6"/>
    </sheetView>
  </sheetViews>
  <sheetFormatPr defaultColWidth="15.6640625" defaultRowHeight="10.199999999999999" x14ac:dyDescent="0.2"/>
  <cols>
    <col min="1" max="1" width="23.44140625" style="5" bestFit="1" customWidth="1"/>
    <col min="2" max="2" width="9.88671875" style="5" bestFit="1" customWidth="1"/>
    <col min="3" max="16384" width="15.6640625" style="5"/>
  </cols>
  <sheetData>
    <row r="1" spans="1:2" s="6" customFormat="1" x14ac:dyDescent="0.2">
      <c r="A1" s="6" t="s">
        <v>2</v>
      </c>
      <c r="B1" s="7" t="s">
        <v>3</v>
      </c>
    </row>
    <row r="2" spans="1:2" x14ac:dyDescent="0.2">
      <c r="A2" s="5" t="s">
        <v>21</v>
      </c>
      <c r="B2" s="21">
        <v>21</v>
      </c>
    </row>
    <row r="3" spans="1:2" x14ac:dyDescent="0.2">
      <c r="A3" s="5" t="s">
        <v>51</v>
      </c>
      <c r="B3" s="21">
        <v>12</v>
      </c>
    </row>
    <row r="4" spans="1:2" x14ac:dyDescent="0.2">
      <c r="A4" s="5" t="s">
        <v>62</v>
      </c>
      <c r="B4" s="21">
        <v>0</v>
      </c>
    </row>
    <row r="5" spans="1:2" x14ac:dyDescent="0.2">
      <c r="A5" s="5" t="s">
        <v>63</v>
      </c>
      <c r="B5" s="21">
        <v>0</v>
      </c>
    </row>
    <row r="6" spans="1:2" x14ac:dyDescent="0.2">
      <c r="A6" s="5" t="s">
        <v>6</v>
      </c>
      <c r="B6" s="21">
        <v>500000</v>
      </c>
    </row>
    <row r="7" spans="1:2" x14ac:dyDescent="0.2">
      <c r="A7" s="5" t="s">
        <v>7</v>
      </c>
      <c r="B7" s="21">
        <v>44.6</v>
      </c>
    </row>
    <row r="9" spans="1:2" x14ac:dyDescent="0.2">
      <c r="A9" s="5" t="s">
        <v>22</v>
      </c>
      <c r="B9" s="21">
        <f>FLOOR(AgeAtInception+(DurationInforce/12),1)</f>
        <v>22</v>
      </c>
    </row>
    <row r="10" spans="1:2" x14ac:dyDescent="0.2">
      <c r="A10" s="5" t="s">
        <v>58</v>
      </c>
      <c r="B10" s="5">
        <f xml:space="preserve">
IF(AND(Gender=cFemale,Smoker=cNonSmoker),1,
IF(AND(Gender=cFemale,Smoker=cSmoker),2,
IF(AND(Gender=cMale,Smoker=cNonSmoker),3,
IF(AND(Gender=cMale,Smoker=cSmoker),4,0))))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"/>
  <sheetViews>
    <sheetView workbookViewId="0">
      <pane ySplit="1" topLeftCell="A2" activePane="bottomLeft" state="frozen"/>
      <selection activeCell="O34" sqref="O34"/>
      <selection pane="bottomLeft" activeCell="I27" sqref="I27"/>
    </sheetView>
  </sheetViews>
  <sheetFormatPr defaultColWidth="9.109375" defaultRowHeight="10.199999999999999" x14ac:dyDescent="0.2"/>
  <cols>
    <col min="1" max="1" width="6.33203125" style="5" bestFit="1" customWidth="1"/>
    <col min="2" max="2" width="4.6640625" style="5" bestFit="1" customWidth="1"/>
    <col min="3" max="3" width="4" style="5" customWidth="1"/>
    <col min="4" max="4" width="10.21875" style="5" customWidth="1"/>
    <col min="5" max="16384" width="9.109375" style="5"/>
  </cols>
  <sheetData>
    <row r="1" spans="1:4" s="6" customFormat="1" x14ac:dyDescent="0.2">
      <c r="A1" s="6" t="s">
        <v>2</v>
      </c>
      <c r="B1" s="7" t="s">
        <v>3</v>
      </c>
      <c r="D1" s="7" t="s">
        <v>26</v>
      </c>
    </row>
    <row r="2" spans="1:4" x14ac:dyDescent="0.2">
      <c r="A2" s="5" t="s">
        <v>9</v>
      </c>
      <c r="B2" s="21">
        <v>5</v>
      </c>
      <c r="D2" s="5">
        <f>Expense*1.1</f>
        <v>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02"/>
  <sheetViews>
    <sheetView workbookViewId="0">
      <pane ySplit="2" topLeftCell="A3" activePane="bottomLeft" state="frozen"/>
      <selection activeCell="S16" sqref="S16"/>
      <selection pane="bottomLeft" activeCell="X29" sqref="X29"/>
    </sheetView>
  </sheetViews>
  <sheetFormatPr defaultColWidth="9.109375" defaultRowHeight="10.199999999999999" x14ac:dyDescent="0.2"/>
  <cols>
    <col min="1" max="1" width="4.33203125" style="13" bestFit="1" customWidth="1"/>
    <col min="2" max="2" width="3.5546875" style="13" customWidth="1"/>
    <col min="3" max="3" width="6.33203125" style="16" bestFit="1" customWidth="1"/>
    <col min="4" max="4" width="10.44140625" style="16" customWidth="1"/>
    <col min="5" max="5" width="3" style="16" customWidth="1"/>
    <col min="6" max="6" width="12.21875" style="16" customWidth="1"/>
    <col min="7" max="7" width="4.44140625" style="16" customWidth="1"/>
    <col min="8" max="8" width="5" style="16" bestFit="1" customWidth="1"/>
    <col min="9" max="9" width="10.6640625" style="16" bestFit="1" customWidth="1"/>
    <col min="10" max="10" width="4.109375" style="16" customWidth="1"/>
    <col min="11" max="11" width="7.44140625" style="16" bestFit="1" customWidth="1"/>
    <col min="12" max="12" width="11.5546875" style="16" customWidth="1"/>
    <col min="13" max="13" width="4.5546875" style="16" customWidth="1"/>
    <col min="14" max="14" width="6.109375" style="16" customWidth="1"/>
    <col min="15" max="15" width="8" style="16" customWidth="1"/>
    <col min="16" max="16" width="4.33203125" style="16" customWidth="1"/>
    <col min="17" max="17" width="10" style="16" customWidth="1"/>
    <col min="18" max="18" width="12.109375" style="16" customWidth="1"/>
    <col min="19" max="19" width="10.109375" style="16" customWidth="1"/>
    <col min="20" max="20" width="9.88671875" style="16" customWidth="1"/>
    <col min="21" max="21" width="11.77734375" style="16" customWidth="1"/>
    <col min="22" max="23" width="9.109375" style="16" customWidth="1"/>
    <col min="24" max="16384" width="9.109375" style="16"/>
  </cols>
  <sheetData>
    <row r="1" spans="1:21" s="18" customFormat="1" x14ac:dyDescent="0.2">
      <c r="A1" s="17"/>
      <c r="B1" s="17"/>
      <c r="N1" s="33" t="s">
        <v>59</v>
      </c>
      <c r="O1" s="33"/>
      <c r="Q1" s="33" t="s">
        <v>60</v>
      </c>
      <c r="R1" s="33"/>
      <c r="S1" s="33"/>
      <c r="T1" s="33"/>
      <c r="U1" s="33"/>
    </row>
    <row r="2" spans="1:21" s="12" customFormat="1" x14ac:dyDescent="0.2">
      <c r="A2" s="10" t="s">
        <v>20</v>
      </c>
      <c r="B2" s="10"/>
      <c r="C2" s="20" t="s">
        <v>12</v>
      </c>
      <c r="D2" s="20" t="s">
        <v>13</v>
      </c>
      <c r="E2" s="11"/>
      <c r="F2" s="20" t="s">
        <v>16</v>
      </c>
      <c r="G2" s="11"/>
      <c r="H2" s="20" t="s">
        <v>14</v>
      </c>
      <c r="I2" s="20" t="s">
        <v>65</v>
      </c>
      <c r="J2" s="11"/>
      <c r="K2" s="20" t="s">
        <v>10</v>
      </c>
      <c r="L2" s="20" t="s">
        <v>11</v>
      </c>
      <c r="M2" s="11"/>
      <c r="N2" s="20" t="s">
        <v>29</v>
      </c>
      <c r="O2" s="20" t="s">
        <v>30</v>
      </c>
      <c r="P2" s="11"/>
      <c r="Q2" s="19" t="s">
        <v>46</v>
      </c>
      <c r="R2" s="19" t="s">
        <v>47</v>
      </c>
      <c r="S2" s="19" t="s">
        <v>48</v>
      </c>
      <c r="T2" s="19" t="s">
        <v>49</v>
      </c>
      <c r="U2" s="19" t="s">
        <v>50</v>
      </c>
    </row>
    <row r="3" spans="1:21" x14ac:dyDescent="0.2">
      <c r="A3" s="13">
        <v>1</v>
      </c>
      <c r="C3" s="28">
        <v>0.05</v>
      </c>
      <c r="D3" s="14" cm="1">
        <f t="array" ref="D3">IF(A3=1,1,POWER(1+INDEX(Inflation,A3-1),(A3-1)/12))</f>
        <v>1</v>
      </c>
      <c r="E3" s="14"/>
      <c r="F3" s="15" cm="1">
        <f t="array" ref="F3">Expense*INDEX(InflationFactor,A3)</f>
        <v>5</v>
      </c>
      <c r="G3" s="15"/>
      <c r="H3" s="28">
        <v>0.06</v>
      </c>
      <c r="I3" s="14" cm="1">
        <f t="array" ref="I3">1/POWER(1+INDEX(Yield,A3),1/12)</f>
        <v>0.9951560277146928</v>
      </c>
      <c r="J3" s="14"/>
      <c r="K3" s="29">
        <v>0.215</v>
      </c>
      <c r="L3" s="14" cm="1">
        <f t="array" ref="L3">1-POWER(1-INDEX(LapseRate,A3),1/12)</f>
        <v>1.9970523883531266E-2</v>
      </c>
      <c r="M3" s="14"/>
      <c r="N3" s="32">
        <v>0.01</v>
      </c>
      <c r="O3" s="32">
        <v>0.01</v>
      </c>
      <c r="Q3" s="16" cm="1">
        <f t="array" ref="Q3">INDEX(Inflation,A3)+0.02</f>
        <v>7.0000000000000007E-2</v>
      </c>
      <c r="R3" s="16" cm="1">
        <f t="array" ref="R3">INDEX(LapseRate,A3)*0.5</f>
        <v>0.1075</v>
      </c>
      <c r="S3" s="16" cm="1">
        <f t="array" ref="S3">INDEX(LapseRate,A3)*1.5</f>
        <v>0.32250000000000001</v>
      </c>
      <c r="T3" s="16" cm="1">
        <f t="array" ref="T3">INDEX(Yield,A3)*INDEX(YieldUp,A3)</f>
        <v>5.9999999999999995E-4</v>
      </c>
      <c r="U3" s="16" cm="1">
        <f t="array" ref="U3">INDEX(Yield,A3)*INDEX(YieldDown,A3)</f>
        <v>5.9999999999999995E-4</v>
      </c>
    </row>
    <row r="4" spans="1:21" x14ac:dyDescent="0.2">
      <c r="A4" s="13">
        <v>2</v>
      </c>
      <c r="C4" s="28">
        <v>0.05</v>
      </c>
      <c r="D4" s="14">
        <f t="shared" ref="D4:D66" si="0">IF(A4=1,1,POWER(1+INDEX(Inflation,A4-1),(A4-1)/12))</f>
        <v>1.0040741237836484</v>
      </c>
      <c r="E4" s="14"/>
      <c r="F4" s="15" cm="1">
        <f t="array" ref="F4">Expense*INDEX(InflationFactor,A4)</f>
        <v>5.0203706189182418</v>
      </c>
      <c r="G4" s="15"/>
      <c r="H4" s="28">
        <v>0.06</v>
      </c>
      <c r="I4" s="14" cm="1">
        <f t="array" ref="I4">1/POWER(1+INDEX(Yield,A4),1/12)</f>
        <v>0.9951560277146928</v>
      </c>
      <c r="J4" s="14"/>
      <c r="K4" s="29">
        <v>0.215</v>
      </c>
      <c r="L4" s="14" cm="1">
        <f t="array" ref="L4">1-POWER(1-INDEX(LapseRate,A4),1/12)</f>
        <v>1.9970523883531266E-2</v>
      </c>
      <c r="M4" s="14"/>
      <c r="N4" s="32">
        <v>0.01</v>
      </c>
      <c r="O4" s="32">
        <v>0.01</v>
      </c>
      <c r="Q4" s="16" cm="1">
        <f t="array" ref="Q4">INDEX(Inflation,A4)+0.02</f>
        <v>7.0000000000000007E-2</v>
      </c>
      <c r="R4" s="16" cm="1">
        <f t="array" ref="R4">INDEX(LapseRate,A4)*0.5</f>
        <v>0.1075</v>
      </c>
      <c r="S4" s="16" cm="1">
        <f t="array" ref="S4">INDEX(LapseRate,A4)*1.5</f>
        <v>0.32250000000000001</v>
      </c>
      <c r="T4" s="16" cm="1">
        <f t="array" ref="T4">INDEX(Yield,A4)*INDEX(YieldUp,A4)</f>
        <v>5.9999999999999995E-4</v>
      </c>
      <c r="U4" s="16" cm="1">
        <f t="array" ref="U4">INDEX(Yield,A4)*INDEX(YieldDown,A4)</f>
        <v>5.9999999999999995E-4</v>
      </c>
    </row>
    <row r="5" spans="1:21" x14ac:dyDescent="0.2">
      <c r="A5" s="13">
        <v>3</v>
      </c>
      <c r="C5" s="28">
        <v>0.05</v>
      </c>
      <c r="D5" s="14">
        <f t="shared" si="0"/>
        <v>1.008164846051901</v>
      </c>
      <c r="E5" s="14"/>
      <c r="F5" s="15" cm="1">
        <f t="array" ref="F5">Expense*INDEX(InflationFactor,A5)</f>
        <v>5.0408242302595054</v>
      </c>
      <c r="G5" s="15"/>
      <c r="H5" s="28">
        <v>0.06</v>
      </c>
      <c r="I5" s="14" cm="1">
        <f t="array" ref="I5">1/POWER(1+INDEX(Yield,A5),1/12)</f>
        <v>0.9951560277146928</v>
      </c>
      <c r="J5" s="14"/>
      <c r="K5" s="29">
        <v>0.215</v>
      </c>
      <c r="L5" s="14" cm="1">
        <f t="array" ref="L5">1-POWER(1-INDEX(LapseRate,A5),1/12)</f>
        <v>1.9970523883531266E-2</v>
      </c>
      <c r="M5" s="14"/>
      <c r="N5" s="32">
        <v>0.01</v>
      </c>
      <c r="O5" s="32">
        <v>0.01</v>
      </c>
      <c r="Q5" s="16" cm="1">
        <f t="array" ref="Q5">INDEX(Inflation,A5)+0.02</f>
        <v>7.0000000000000007E-2</v>
      </c>
      <c r="R5" s="16" cm="1">
        <f t="array" ref="R5">INDEX(LapseRate,A5)*0.5</f>
        <v>0.1075</v>
      </c>
      <c r="S5" s="16" cm="1">
        <f t="array" ref="S5">INDEX(LapseRate,A5)*1.5</f>
        <v>0.32250000000000001</v>
      </c>
      <c r="T5" s="16" cm="1">
        <f t="array" ref="T5">INDEX(Yield,A5)*INDEX(YieldUp,A5)</f>
        <v>5.9999999999999995E-4</v>
      </c>
      <c r="U5" s="16" cm="1">
        <f t="array" ref="U5">INDEX(Yield,A5)*INDEX(YieldDown,A5)</f>
        <v>5.9999999999999995E-4</v>
      </c>
    </row>
    <row r="6" spans="1:21" x14ac:dyDescent="0.2">
      <c r="A6" s="13">
        <v>4</v>
      </c>
      <c r="C6" s="28">
        <v>0.05</v>
      </c>
      <c r="D6" s="14">
        <f t="shared" si="0"/>
        <v>1.0122722344290394</v>
      </c>
      <c r="E6" s="14"/>
      <c r="F6" s="15" cm="1">
        <f t="array" ref="F6">Expense*INDEX(InflationFactor,A6)</f>
        <v>5.0613611721451965</v>
      </c>
      <c r="G6" s="15"/>
      <c r="H6" s="28">
        <v>0.06</v>
      </c>
      <c r="I6" s="14" cm="1">
        <f t="array" ref="I6">1/POWER(1+INDEX(Yield,A6),1/12)</f>
        <v>0.9951560277146928</v>
      </c>
      <c r="J6" s="14"/>
      <c r="K6" s="29">
        <v>0.215</v>
      </c>
      <c r="L6" s="14" cm="1">
        <f t="array" ref="L6">1-POWER(1-INDEX(LapseRate,A6),1/12)</f>
        <v>1.9970523883531266E-2</v>
      </c>
      <c r="M6" s="14"/>
      <c r="N6" s="32">
        <v>0.01</v>
      </c>
      <c r="O6" s="32">
        <v>0.01</v>
      </c>
      <c r="Q6" s="16" cm="1">
        <f t="array" ref="Q6">INDEX(Inflation,A6)+0.02</f>
        <v>7.0000000000000007E-2</v>
      </c>
      <c r="R6" s="16" cm="1">
        <f t="array" ref="R6">INDEX(LapseRate,A6)*0.5</f>
        <v>0.1075</v>
      </c>
      <c r="S6" s="16" cm="1">
        <f t="array" ref="S6">INDEX(LapseRate,A6)*1.5</f>
        <v>0.32250000000000001</v>
      </c>
      <c r="T6" s="16" cm="1">
        <f t="array" ref="T6">INDEX(Yield,A6)*INDEX(YieldUp,A6)</f>
        <v>5.9999999999999995E-4</v>
      </c>
      <c r="U6" s="16" cm="1">
        <f t="array" ref="U6">INDEX(Yield,A6)*INDEX(YieldDown,A6)</f>
        <v>5.9999999999999995E-4</v>
      </c>
    </row>
    <row r="7" spans="1:21" x14ac:dyDescent="0.2">
      <c r="A7" s="13">
        <v>5</v>
      </c>
      <c r="C7" s="28">
        <v>0.05</v>
      </c>
      <c r="D7" s="14">
        <f t="shared" si="0"/>
        <v>1.0163963568148535</v>
      </c>
      <c r="E7" s="14"/>
      <c r="F7" s="15" cm="1">
        <f t="array" ref="F7">Expense*INDEX(InflationFactor,A7)</f>
        <v>5.0819817840742676</v>
      </c>
      <c r="G7" s="15"/>
      <c r="H7" s="28">
        <v>0.06</v>
      </c>
      <c r="I7" s="14" cm="1">
        <f t="array" ref="I7">1/POWER(1+INDEX(Yield,A7),1/12)</f>
        <v>0.9951560277146928</v>
      </c>
      <c r="J7" s="14"/>
      <c r="K7" s="29">
        <v>0.215</v>
      </c>
      <c r="L7" s="14" cm="1">
        <f t="array" ref="L7">1-POWER(1-INDEX(LapseRate,A7),1/12)</f>
        <v>1.9970523883531266E-2</v>
      </c>
      <c r="M7" s="14"/>
      <c r="N7" s="32">
        <v>0.01</v>
      </c>
      <c r="O7" s="32">
        <v>0.01</v>
      </c>
      <c r="Q7" s="16" cm="1">
        <f t="array" ref="Q7">INDEX(Inflation,A7)+0.02</f>
        <v>7.0000000000000007E-2</v>
      </c>
      <c r="R7" s="16" cm="1">
        <f t="array" ref="R7">INDEX(LapseRate,A7)*0.5</f>
        <v>0.1075</v>
      </c>
      <c r="S7" s="16" cm="1">
        <f t="array" ref="S7">INDEX(LapseRate,A7)*1.5</f>
        <v>0.32250000000000001</v>
      </c>
      <c r="T7" s="16" cm="1">
        <f t="array" ref="T7">INDEX(Yield,A7)*INDEX(YieldUp,A7)</f>
        <v>5.9999999999999995E-4</v>
      </c>
      <c r="U7" s="16" cm="1">
        <f t="array" ref="U7">INDEX(Yield,A7)*INDEX(YieldDown,A7)</f>
        <v>5.9999999999999995E-4</v>
      </c>
    </row>
    <row r="8" spans="1:21" x14ac:dyDescent="0.2">
      <c r="A8" s="13">
        <v>6</v>
      </c>
      <c r="C8" s="28">
        <v>0.05</v>
      </c>
      <c r="D8" s="14">
        <f t="shared" si="0"/>
        <v>1.0205372813857663</v>
      </c>
      <c r="E8" s="14"/>
      <c r="F8" s="15" cm="1">
        <f t="array" ref="F8">Expense*INDEX(InflationFactor,A8)</f>
        <v>5.1026864069288314</v>
      </c>
      <c r="G8" s="15"/>
      <c r="H8" s="28">
        <v>0.06</v>
      </c>
      <c r="I8" s="14" cm="1">
        <f t="array" ref="I8">1/POWER(1+INDEX(Yield,A8),1/12)</f>
        <v>0.9951560277146928</v>
      </c>
      <c r="J8" s="14"/>
      <c r="K8" s="29">
        <v>0.215</v>
      </c>
      <c r="L8" s="14" cm="1">
        <f t="array" ref="L8">1-POWER(1-INDEX(LapseRate,A8),1/12)</f>
        <v>1.9970523883531266E-2</v>
      </c>
      <c r="M8" s="14"/>
      <c r="N8" s="32">
        <v>0.01</v>
      </c>
      <c r="O8" s="32">
        <v>0.01</v>
      </c>
      <c r="Q8" s="16" cm="1">
        <f t="array" ref="Q8">INDEX(Inflation,A8)+0.02</f>
        <v>7.0000000000000007E-2</v>
      </c>
      <c r="R8" s="16" cm="1">
        <f t="array" ref="R8">INDEX(LapseRate,A8)*0.5</f>
        <v>0.1075</v>
      </c>
      <c r="S8" s="16" cm="1">
        <f t="array" ref="S8">INDEX(LapseRate,A8)*1.5</f>
        <v>0.32250000000000001</v>
      </c>
      <c r="T8" s="16" cm="1">
        <f t="array" ref="T8">INDEX(Yield,A8)*INDEX(YieldUp,A8)</f>
        <v>5.9999999999999995E-4</v>
      </c>
      <c r="U8" s="16" cm="1">
        <f t="array" ref="U8">INDEX(Yield,A8)*INDEX(YieldDown,A8)</f>
        <v>5.9999999999999995E-4</v>
      </c>
    </row>
    <row r="9" spans="1:21" x14ac:dyDescent="0.2">
      <c r="A9" s="13">
        <v>7</v>
      </c>
      <c r="C9" s="28">
        <v>0.05</v>
      </c>
      <c r="D9" s="14">
        <f t="shared" si="0"/>
        <v>1.0246950765959599</v>
      </c>
      <c r="E9" s="14"/>
      <c r="F9" s="15" cm="1">
        <f t="array" ref="F9">Expense*INDEX(InflationFactor,A9)</f>
        <v>5.1234753829797999</v>
      </c>
      <c r="G9" s="15"/>
      <c r="H9" s="28">
        <v>0.06</v>
      </c>
      <c r="I9" s="14" cm="1">
        <f t="array" ref="I9">1/POWER(1+INDEX(Yield,A9),1/12)</f>
        <v>0.9951560277146928</v>
      </c>
      <c r="J9" s="14"/>
      <c r="K9" s="29">
        <v>0.215</v>
      </c>
      <c r="L9" s="14" cm="1">
        <f t="array" ref="L9">1-POWER(1-INDEX(LapseRate,A9),1/12)</f>
        <v>1.9970523883531266E-2</v>
      </c>
      <c r="M9" s="14"/>
      <c r="N9" s="32">
        <v>0.01</v>
      </c>
      <c r="O9" s="32">
        <v>0.01</v>
      </c>
      <c r="Q9" s="16" cm="1">
        <f t="array" ref="Q9">INDEX(Inflation,A9)+0.02</f>
        <v>7.0000000000000007E-2</v>
      </c>
      <c r="R9" s="16" cm="1">
        <f t="array" ref="R9">INDEX(LapseRate,A9)*0.5</f>
        <v>0.1075</v>
      </c>
      <c r="S9" s="16" cm="1">
        <f t="array" ref="S9">INDEX(LapseRate,A9)*1.5</f>
        <v>0.32250000000000001</v>
      </c>
      <c r="T9" s="16" cm="1">
        <f t="array" ref="T9">INDEX(Yield,A9)*INDEX(YieldUp,A9)</f>
        <v>5.9999999999999995E-4</v>
      </c>
      <c r="U9" s="16" cm="1">
        <f t="array" ref="U9">INDEX(Yield,A9)*INDEX(YieldDown,A9)</f>
        <v>5.9999999999999995E-4</v>
      </c>
    </row>
    <row r="10" spans="1:21" x14ac:dyDescent="0.2">
      <c r="A10" s="13">
        <v>8</v>
      </c>
      <c r="C10" s="28">
        <v>0.05</v>
      </c>
      <c r="D10" s="14">
        <f t="shared" si="0"/>
        <v>1.0288698111785068</v>
      </c>
      <c r="E10" s="14"/>
      <c r="F10" s="15" cm="1">
        <f t="array" ref="F10">Expense*INDEX(InflationFactor,A10)</f>
        <v>5.1443490558925342</v>
      </c>
      <c r="G10" s="15"/>
      <c r="H10" s="28">
        <v>0.06</v>
      </c>
      <c r="I10" s="14" cm="1">
        <f t="array" ref="I10">1/POWER(1+INDEX(Yield,A10),1/12)</f>
        <v>0.9951560277146928</v>
      </c>
      <c r="J10" s="14"/>
      <c r="K10" s="29">
        <v>0.215</v>
      </c>
      <c r="L10" s="14" cm="1">
        <f t="array" ref="L10">1-POWER(1-INDEX(LapseRate,A10),1/12)</f>
        <v>1.9970523883531266E-2</v>
      </c>
      <c r="M10" s="14"/>
      <c r="N10" s="32">
        <v>0.01</v>
      </c>
      <c r="O10" s="32">
        <v>0.01</v>
      </c>
      <c r="Q10" s="16" cm="1">
        <f t="array" ref="Q10">INDEX(Inflation,A10)+0.02</f>
        <v>7.0000000000000007E-2</v>
      </c>
      <c r="R10" s="16" cm="1">
        <f t="array" ref="R10">INDEX(LapseRate,A10)*0.5</f>
        <v>0.1075</v>
      </c>
      <c r="S10" s="16" cm="1">
        <f t="array" ref="S10">INDEX(LapseRate,A10)*1.5</f>
        <v>0.32250000000000001</v>
      </c>
      <c r="T10" s="16" cm="1">
        <f t="array" ref="T10">INDEX(Yield,A10)*INDEX(YieldUp,A10)</f>
        <v>5.9999999999999995E-4</v>
      </c>
      <c r="U10" s="16" cm="1">
        <f t="array" ref="U10">INDEX(Yield,A10)*INDEX(YieldDown,A10)</f>
        <v>5.9999999999999995E-4</v>
      </c>
    </row>
    <row r="11" spans="1:21" x14ac:dyDescent="0.2">
      <c r="A11" s="13">
        <v>9</v>
      </c>
      <c r="C11" s="28">
        <v>0.05</v>
      </c>
      <c r="D11" s="14">
        <f t="shared" si="0"/>
        <v>1.0330615541465069</v>
      </c>
      <c r="E11" s="14"/>
      <c r="F11" s="15" cm="1">
        <f t="array" ref="F11">Expense*INDEX(InflationFactor,A11)</f>
        <v>5.1653077707325341</v>
      </c>
      <c r="G11" s="15"/>
      <c r="H11" s="28">
        <v>0.06</v>
      </c>
      <c r="I11" s="14" cm="1">
        <f t="array" ref="I11">1/POWER(1+INDEX(Yield,A11),1/12)</f>
        <v>0.9951560277146928</v>
      </c>
      <c r="J11" s="14"/>
      <c r="K11" s="29">
        <v>0.215</v>
      </c>
      <c r="L11" s="14" cm="1">
        <f t="array" ref="L11">1-POWER(1-INDEX(LapseRate,A11),1/12)</f>
        <v>1.9970523883531266E-2</v>
      </c>
      <c r="M11" s="14"/>
      <c r="N11" s="32">
        <v>0.01</v>
      </c>
      <c r="O11" s="32">
        <v>0.01</v>
      </c>
      <c r="Q11" s="16" cm="1">
        <f t="array" ref="Q11">INDEX(Inflation,A11)+0.02</f>
        <v>7.0000000000000007E-2</v>
      </c>
      <c r="R11" s="16" cm="1">
        <f t="array" ref="R11">INDEX(LapseRate,A11)*0.5</f>
        <v>0.1075</v>
      </c>
      <c r="S11" s="16" cm="1">
        <f t="array" ref="S11">INDEX(LapseRate,A11)*1.5</f>
        <v>0.32250000000000001</v>
      </c>
      <c r="T11" s="16" cm="1">
        <f t="array" ref="T11">INDEX(Yield,A11)*INDEX(YieldUp,A11)</f>
        <v>5.9999999999999995E-4</v>
      </c>
      <c r="U11" s="16" cm="1">
        <f t="array" ref="U11">INDEX(Yield,A11)*INDEX(YieldDown,A11)</f>
        <v>5.9999999999999995E-4</v>
      </c>
    </row>
    <row r="12" spans="1:21" x14ac:dyDescent="0.2">
      <c r="A12" s="13">
        <v>10</v>
      </c>
      <c r="C12" s="28">
        <v>0.05</v>
      </c>
      <c r="D12" s="14">
        <f t="shared" si="0"/>
        <v>1.0372703747942278</v>
      </c>
      <c r="E12" s="14"/>
      <c r="F12" s="15" cm="1">
        <f t="array" ref="F12">Expense*INDEX(InflationFactor,A12)</f>
        <v>5.1863518739711392</v>
      </c>
      <c r="G12" s="15"/>
      <c r="H12" s="28">
        <v>0.06</v>
      </c>
      <c r="I12" s="14" cm="1">
        <f t="array" ref="I12">1/POWER(1+INDEX(Yield,A12),1/12)</f>
        <v>0.9951560277146928</v>
      </c>
      <c r="J12" s="14"/>
      <c r="K12" s="29">
        <v>0.215</v>
      </c>
      <c r="L12" s="14" cm="1">
        <f t="array" ref="L12">1-POWER(1-INDEX(LapseRate,A12),1/12)</f>
        <v>1.9970523883531266E-2</v>
      </c>
      <c r="M12" s="14"/>
      <c r="N12" s="32">
        <v>0.01</v>
      </c>
      <c r="O12" s="32">
        <v>0.01</v>
      </c>
      <c r="Q12" s="16" cm="1">
        <f t="array" ref="Q12">INDEX(Inflation,A12)+0.02</f>
        <v>7.0000000000000007E-2</v>
      </c>
      <c r="R12" s="16" cm="1">
        <f t="array" ref="R12">INDEX(LapseRate,A12)*0.5</f>
        <v>0.1075</v>
      </c>
      <c r="S12" s="16" cm="1">
        <f t="array" ref="S12">INDEX(LapseRate,A12)*1.5</f>
        <v>0.32250000000000001</v>
      </c>
      <c r="T12" s="16" cm="1">
        <f t="array" ref="T12">INDEX(Yield,A12)*INDEX(YieldUp,A12)</f>
        <v>5.9999999999999995E-4</v>
      </c>
      <c r="U12" s="16" cm="1">
        <f t="array" ref="U12">INDEX(Yield,A12)*INDEX(YieldDown,A12)</f>
        <v>5.9999999999999995E-4</v>
      </c>
    </row>
    <row r="13" spans="1:21" x14ac:dyDescent="0.2">
      <c r="A13" s="13">
        <v>11</v>
      </c>
      <c r="C13" s="28">
        <v>0.05</v>
      </c>
      <c r="D13" s="14">
        <f t="shared" si="0"/>
        <v>1.0414963426982509</v>
      </c>
      <c r="E13" s="14"/>
      <c r="F13" s="15" cm="1">
        <f t="array" ref="F13">Expense*INDEX(InflationFactor,A13)</f>
        <v>5.2074817134912541</v>
      </c>
      <c r="G13" s="15"/>
      <c r="H13" s="28">
        <v>0.06</v>
      </c>
      <c r="I13" s="14" cm="1">
        <f t="array" ref="I13">1/POWER(1+INDEX(Yield,A13),1/12)</f>
        <v>0.9951560277146928</v>
      </c>
      <c r="J13" s="14"/>
      <c r="K13" s="29">
        <v>0.215</v>
      </c>
      <c r="L13" s="14" cm="1">
        <f t="array" ref="L13">1-POWER(1-INDEX(LapseRate,A13),1/12)</f>
        <v>1.9970523883531266E-2</v>
      </c>
      <c r="M13" s="14"/>
      <c r="N13" s="32">
        <v>0.01</v>
      </c>
      <c r="O13" s="32">
        <v>0.01</v>
      </c>
      <c r="Q13" s="16" cm="1">
        <f t="array" ref="Q13">INDEX(Inflation,A13)+0.02</f>
        <v>7.0000000000000007E-2</v>
      </c>
      <c r="R13" s="16" cm="1">
        <f t="array" ref="R13">INDEX(LapseRate,A13)*0.5</f>
        <v>0.1075</v>
      </c>
      <c r="S13" s="16" cm="1">
        <f t="array" ref="S13">INDEX(LapseRate,A13)*1.5</f>
        <v>0.32250000000000001</v>
      </c>
      <c r="T13" s="16" cm="1">
        <f t="array" ref="T13">INDEX(Yield,A13)*INDEX(YieldUp,A13)</f>
        <v>5.9999999999999995E-4</v>
      </c>
      <c r="U13" s="16" cm="1">
        <f t="array" ref="U13">INDEX(Yield,A13)*INDEX(YieldDown,A13)</f>
        <v>5.9999999999999995E-4</v>
      </c>
    </row>
    <row r="14" spans="1:21" x14ac:dyDescent="0.2">
      <c r="A14" s="13">
        <v>12</v>
      </c>
      <c r="C14" s="28">
        <v>0.05</v>
      </c>
      <c r="D14" s="14">
        <f t="shared" si="0"/>
        <v>1.0457395277186206</v>
      </c>
      <c r="E14" s="14"/>
      <c r="F14" s="15" cm="1">
        <f t="array" ref="F14">Expense*INDEX(InflationFactor,A14)</f>
        <v>5.2286976385931023</v>
      </c>
      <c r="G14" s="15"/>
      <c r="H14" s="28">
        <v>0.06</v>
      </c>
      <c r="I14" s="14" cm="1">
        <f t="array" ref="I14">1/POWER(1+INDEX(Yield,A14),1/12)</f>
        <v>0.9951560277146928</v>
      </c>
      <c r="J14" s="14"/>
      <c r="K14" s="29">
        <v>0.215</v>
      </c>
      <c r="L14" s="14" cm="1">
        <f t="array" ref="L14">1-POWER(1-INDEX(LapseRate,A14),1/12)</f>
        <v>1.9970523883531266E-2</v>
      </c>
      <c r="M14" s="14"/>
      <c r="N14" s="32">
        <v>0.01</v>
      </c>
      <c r="O14" s="32">
        <v>0.01</v>
      </c>
      <c r="Q14" s="16" cm="1">
        <f t="array" ref="Q14">INDEX(Inflation,A14)+0.02</f>
        <v>7.0000000000000007E-2</v>
      </c>
      <c r="R14" s="16" cm="1">
        <f t="array" ref="R14">INDEX(LapseRate,A14)*0.5</f>
        <v>0.1075</v>
      </c>
      <c r="S14" s="16" cm="1">
        <f t="array" ref="S14">INDEX(LapseRate,A14)*1.5</f>
        <v>0.32250000000000001</v>
      </c>
      <c r="T14" s="16" cm="1">
        <f t="array" ref="T14">INDEX(Yield,A14)*INDEX(YieldUp,A14)</f>
        <v>5.9999999999999995E-4</v>
      </c>
      <c r="U14" s="16" cm="1">
        <f t="array" ref="U14">INDEX(Yield,A14)*INDEX(YieldDown,A14)</f>
        <v>5.9999999999999995E-4</v>
      </c>
    </row>
    <row r="15" spans="1:21" x14ac:dyDescent="0.2">
      <c r="A15" s="13">
        <v>13</v>
      </c>
      <c r="C15" s="28">
        <v>0.05</v>
      </c>
      <c r="D15" s="14">
        <f t="shared" si="0"/>
        <v>1.05</v>
      </c>
      <c r="E15" s="14"/>
      <c r="F15" s="15" cm="1">
        <f t="array" ref="F15">Expense*INDEX(InflationFactor,A15)</f>
        <v>5.25</v>
      </c>
      <c r="G15" s="15"/>
      <c r="H15" s="28">
        <v>0.06</v>
      </c>
      <c r="I15" s="14" cm="1">
        <f t="array" ref="I15">1/POWER(1+INDEX(Yield,A15),1/12)</f>
        <v>0.9951560277146928</v>
      </c>
      <c r="J15" s="14"/>
      <c r="K15" s="29">
        <v>0.14000000000000001</v>
      </c>
      <c r="L15" s="14" cm="1">
        <f t="array" ref="L15">1-POWER(1-INDEX(LapseRate,A15),1/12)</f>
        <v>1.2489919487016277E-2</v>
      </c>
      <c r="M15" s="14"/>
      <c r="N15" s="32">
        <v>0.01</v>
      </c>
      <c r="O15" s="32">
        <v>0.01</v>
      </c>
      <c r="Q15" s="16" cm="1">
        <f t="array" ref="Q15">INDEX(Inflation,A15)+0.02</f>
        <v>7.0000000000000007E-2</v>
      </c>
      <c r="R15" s="16" cm="1">
        <f t="array" ref="R15">INDEX(LapseRate,A15)*0.5</f>
        <v>7.0000000000000007E-2</v>
      </c>
      <c r="S15" s="16" cm="1">
        <f t="array" ref="S15">INDEX(LapseRate,A15)*1.5</f>
        <v>0.21000000000000002</v>
      </c>
      <c r="T15" s="16" cm="1">
        <f t="array" ref="T15">INDEX(Yield,A15)*INDEX(YieldUp,A15)</f>
        <v>5.9999999999999995E-4</v>
      </c>
      <c r="U15" s="16" cm="1">
        <f t="array" ref="U15">INDEX(Yield,A15)*INDEX(YieldDown,A15)</f>
        <v>5.9999999999999995E-4</v>
      </c>
    </row>
    <row r="16" spans="1:21" x14ac:dyDescent="0.2">
      <c r="A16" s="13">
        <v>14</v>
      </c>
      <c r="C16" s="28">
        <v>0.05</v>
      </c>
      <c r="D16" s="14">
        <f t="shared" si="0"/>
        <v>1.0542778299728308</v>
      </c>
      <c r="E16" s="14"/>
      <c r="F16" s="15" cm="1">
        <f t="array" ref="F16">Expense*INDEX(InflationFactor,A16)</f>
        <v>5.2713891498641541</v>
      </c>
      <c r="G16" s="15"/>
      <c r="H16" s="28">
        <v>0.06</v>
      </c>
      <c r="I16" s="14" cm="1">
        <f t="array" ref="I16">1/POWER(1+INDEX(Yield,A16),1/12)</f>
        <v>0.9951560277146928</v>
      </c>
      <c r="J16" s="14"/>
      <c r="K16" s="29">
        <v>0.14000000000000001</v>
      </c>
      <c r="L16" s="14" cm="1">
        <f t="array" ref="L16">1-POWER(1-INDEX(LapseRate,A16),1/12)</f>
        <v>1.2489919487016277E-2</v>
      </c>
      <c r="M16" s="14"/>
      <c r="N16" s="32">
        <v>0.01</v>
      </c>
      <c r="O16" s="32">
        <v>0.01</v>
      </c>
      <c r="Q16" s="16" cm="1">
        <f t="array" ref="Q16">INDEX(Inflation,A16)+0.02</f>
        <v>7.0000000000000007E-2</v>
      </c>
      <c r="R16" s="16" cm="1">
        <f t="array" ref="R16">INDEX(LapseRate,A16)*0.5</f>
        <v>7.0000000000000007E-2</v>
      </c>
      <c r="S16" s="16" cm="1">
        <f t="array" ref="S16">INDEX(LapseRate,A16)*1.5</f>
        <v>0.21000000000000002</v>
      </c>
      <c r="T16" s="16" cm="1">
        <f t="array" ref="T16">INDEX(Yield,A16)*INDEX(YieldUp,A16)</f>
        <v>5.9999999999999995E-4</v>
      </c>
      <c r="U16" s="16" cm="1">
        <f t="array" ref="U16">INDEX(Yield,A16)*INDEX(YieldDown,A16)</f>
        <v>5.9999999999999995E-4</v>
      </c>
    </row>
    <row r="17" spans="1:21" x14ac:dyDescent="0.2">
      <c r="A17" s="13">
        <v>15</v>
      </c>
      <c r="C17" s="28">
        <v>0.05</v>
      </c>
      <c r="D17" s="14">
        <f t="shared" si="0"/>
        <v>1.0585730883544962</v>
      </c>
      <c r="E17" s="14"/>
      <c r="F17" s="15" cm="1">
        <f t="array" ref="F17">Expense*INDEX(InflationFactor,A17)</f>
        <v>5.2928654417724808</v>
      </c>
      <c r="G17" s="15"/>
      <c r="H17" s="28">
        <v>0.06</v>
      </c>
      <c r="I17" s="14" cm="1">
        <f t="array" ref="I17">1/POWER(1+INDEX(Yield,A17),1/12)</f>
        <v>0.9951560277146928</v>
      </c>
      <c r="J17" s="14"/>
      <c r="K17" s="29">
        <v>0.14000000000000001</v>
      </c>
      <c r="L17" s="14" cm="1">
        <f t="array" ref="L17">1-POWER(1-INDEX(LapseRate,A17),1/12)</f>
        <v>1.2489919487016277E-2</v>
      </c>
      <c r="M17" s="14"/>
      <c r="N17" s="32">
        <v>0.01</v>
      </c>
      <c r="O17" s="32">
        <v>0.01</v>
      </c>
      <c r="Q17" s="16" cm="1">
        <f t="array" ref="Q17">INDEX(Inflation,A17)+0.02</f>
        <v>7.0000000000000007E-2</v>
      </c>
      <c r="R17" s="16" cm="1">
        <f t="array" ref="R17">INDEX(LapseRate,A17)*0.5</f>
        <v>7.0000000000000007E-2</v>
      </c>
      <c r="S17" s="16" cm="1">
        <f t="array" ref="S17">INDEX(LapseRate,A17)*1.5</f>
        <v>0.21000000000000002</v>
      </c>
      <c r="T17" s="16" cm="1">
        <f t="array" ref="T17">INDEX(Yield,A17)*INDEX(YieldUp,A17)</f>
        <v>5.9999999999999995E-4</v>
      </c>
      <c r="U17" s="16" cm="1">
        <f t="array" ref="U17">INDEX(Yield,A17)*INDEX(YieldDown,A17)</f>
        <v>5.9999999999999995E-4</v>
      </c>
    </row>
    <row r="18" spans="1:21" x14ac:dyDescent="0.2">
      <c r="A18" s="13">
        <v>16</v>
      </c>
      <c r="C18" s="28">
        <v>0.05</v>
      </c>
      <c r="D18" s="14">
        <f t="shared" si="0"/>
        <v>1.0628858461504913</v>
      </c>
      <c r="E18" s="14"/>
      <c r="F18" s="15" cm="1">
        <f t="array" ref="F18">Expense*INDEX(InflationFactor,A18)</f>
        <v>5.3144292307524568</v>
      </c>
      <c r="G18" s="15"/>
      <c r="H18" s="28">
        <v>0.06</v>
      </c>
      <c r="I18" s="14" cm="1">
        <f t="array" ref="I18">1/POWER(1+INDEX(Yield,A18),1/12)</f>
        <v>0.9951560277146928</v>
      </c>
      <c r="J18" s="14"/>
      <c r="K18" s="29">
        <v>0.14000000000000001</v>
      </c>
      <c r="L18" s="14" cm="1">
        <f t="array" ref="L18">1-POWER(1-INDEX(LapseRate,A18),1/12)</f>
        <v>1.2489919487016277E-2</v>
      </c>
      <c r="M18" s="14"/>
      <c r="N18" s="32">
        <v>0.01</v>
      </c>
      <c r="O18" s="32">
        <v>0.01</v>
      </c>
      <c r="Q18" s="16" cm="1">
        <f t="array" ref="Q18">INDEX(Inflation,A18)+0.02</f>
        <v>7.0000000000000007E-2</v>
      </c>
      <c r="R18" s="16" cm="1">
        <f t="array" ref="R18">INDEX(LapseRate,A18)*0.5</f>
        <v>7.0000000000000007E-2</v>
      </c>
      <c r="S18" s="16" cm="1">
        <f t="array" ref="S18">INDEX(LapseRate,A18)*1.5</f>
        <v>0.21000000000000002</v>
      </c>
      <c r="T18" s="16" cm="1">
        <f t="array" ref="T18">INDEX(Yield,A18)*INDEX(YieldUp,A18)</f>
        <v>5.9999999999999995E-4</v>
      </c>
      <c r="U18" s="16" cm="1">
        <f t="array" ref="U18">INDEX(Yield,A18)*INDEX(YieldDown,A18)</f>
        <v>5.9999999999999995E-4</v>
      </c>
    </row>
    <row r="19" spans="1:21" x14ac:dyDescent="0.2">
      <c r="A19" s="13">
        <v>17</v>
      </c>
      <c r="C19" s="28">
        <v>0.05</v>
      </c>
      <c r="D19" s="14">
        <f t="shared" si="0"/>
        <v>1.0672161746555962</v>
      </c>
      <c r="E19" s="14"/>
      <c r="F19" s="15" cm="1">
        <f t="array" ref="F19">Expense*INDEX(InflationFactor,A19)</f>
        <v>5.3360808732779805</v>
      </c>
      <c r="G19" s="15"/>
      <c r="H19" s="28">
        <v>0.06</v>
      </c>
      <c r="I19" s="14" cm="1">
        <f t="array" ref="I19">1/POWER(1+INDEX(Yield,A19),1/12)</f>
        <v>0.9951560277146928</v>
      </c>
      <c r="J19" s="14"/>
      <c r="K19" s="29">
        <v>0.14000000000000001</v>
      </c>
      <c r="L19" s="14" cm="1">
        <f t="array" ref="L19">1-POWER(1-INDEX(LapseRate,A19),1/12)</f>
        <v>1.2489919487016277E-2</v>
      </c>
      <c r="M19" s="14"/>
      <c r="N19" s="32">
        <v>0.01</v>
      </c>
      <c r="O19" s="32">
        <v>0.01</v>
      </c>
      <c r="Q19" s="16" cm="1">
        <f t="array" ref="Q19">INDEX(Inflation,A19)+0.02</f>
        <v>7.0000000000000007E-2</v>
      </c>
      <c r="R19" s="16" cm="1">
        <f t="array" ref="R19">INDEX(LapseRate,A19)*0.5</f>
        <v>7.0000000000000007E-2</v>
      </c>
      <c r="S19" s="16" cm="1">
        <f t="array" ref="S19">INDEX(LapseRate,A19)*1.5</f>
        <v>0.21000000000000002</v>
      </c>
      <c r="T19" s="16" cm="1">
        <f t="array" ref="T19">INDEX(Yield,A19)*INDEX(YieldUp,A19)</f>
        <v>5.9999999999999995E-4</v>
      </c>
      <c r="U19" s="16" cm="1">
        <f t="array" ref="U19">INDEX(Yield,A19)*INDEX(YieldDown,A19)</f>
        <v>5.9999999999999995E-4</v>
      </c>
    </row>
    <row r="20" spans="1:21" x14ac:dyDescent="0.2">
      <c r="A20" s="13">
        <v>18</v>
      </c>
      <c r="C20" s="28">
        <v>0.05</v>
      </c>
      <c r="D20" s="14">
        <f t="shared" si="0"/>
        <v>1.0715641454550546</v>
      </c>
      <c r="E20" s="14"/>
      <c r="F20" s="15" cm="1">
        <f t="array" ref="F20">Expense*INDEX(InflationFactor,A20)</f>
        <v>5.3578207272752731</v>
      </c>
      <c r="G20" s="15"/>
      <c r="H20" s="28">
        <v>0.06</v>
      </c>
      <c r="I20" s="14" cm="1">
        <f t="array" ref="I20">1/POWER(1+INDEX(Yield,A20),1/12)</f>
        <v>0.9951560277146928</v>
      </c>
      <c r="J20" s="14"/>
      <c r="K20" s="29">
        <v>0.14000000000000001</v>
      </c>
      <c r="L20" s="14" cm="1">
        <f t="array" ref="L20">1-POWER(1-INDEX(LapseRate,A20),1/12)</f>
        <v>1.2489919487016277E-2</v>
      </c>
      <c r="M20" s="14"/>
      <c r="N20" s="32">
        <v>0.01</v>
      </c>
      <c r="O20" s="32">
        <v>0.01</v>
      </c>
      <c r="Q20" s="16" cm="1">
        <f t="array" ref="Q20">INDEX(Inflation,A20)+0.02</f>
        <v>7.0000000000000007E-2</v>
      </c>
      <c r="R20" s="16" cm="1">
        <f t="array" ref="R20">INDEX(LapseRate,A20)*0.5</f>
        <v>7.0000000000000007E-2</v>
      </c>
      <c r="S20" s="16" cm="1">
        <f t="array" ref="S20">INDEX(LapseRate,A20)*1.5</f>
        <v>0.21000000000000002</v>
      </c>
      <c r="T20" s="16" cm="1">
        <f t="array" ref="T20">INDEX(Yield,A20)*INDEX(YieldUp,A20)</f>
        <v>5.9999999999999995E-4</v>
      </c>
      <c r="U20" s="16" cm="1">
        <f t="array" ref="U20">INDEX(Yield,A20)*INDEX(YieldDown,A20)</f>
        <v>5.9999999999999995E-4</v>
      </c>
    </row>
    <row r="21" spans="1:21" x14ac:dyDescent="0.2">
      <c r="A21" s="13">
        <v>19</v>
      </c>
      <c r="C21" s="28">
        <v>0.05</v>
      </c>
      <c r="D21" s="14">
        <f t="shared" si="0"/>
        <v>1.0759298304257578</v>
      </c>
      <c r="E21" s="14"/>
      <c r="F21" s="15" cm="1">
        <f t="array" ref="F21">Expense*INDEX(InflationFactor,A21)</f>
        <v>5.3796491521287892</v>
      </c>
      <c r="G21" s="15"/>
      <c r="H21" s="28">
        <v>0.06</v>
      </c>
      <c r="I21" s="14" cm="1">
        <f t="array" ref="I21">1/POWER(1+INDEX(Yield,A21),1/12)</f>
        <v>0.9951560277146928</v>
      </c>
      <c r="J21" s="14"/>
      <c r="K21" s="29">
        <v>0.14000000000000001</v>
      </c>
      <c r="L21" s="14" cm="1">
        <f t="array" ref="L21">1-POWER(1-INDEX(LapseRate,A21),1/12)</f>
        <v>1.2489919487016277E-2</v>
      </c>
      <c r="M21" s="14"/>
      <c r="N21" s="32">
        <v>0.01</v>
      </c>
      <c r="O21" s="32">
        <v>0.01</v>
      </c>
      <c r="Q21" s="16" cm="1">
        <f t="array" ref="Q21">INDEX(Inflation,A21)+0.02</f>
        <v>7.0000000000000007E-2</v>
      </c>
      <c r="R21" s="16" cm="1">
        <f t="array" ref="R21">INDEX(LapseRate,A21)*0.5</f>
        <v>7.0000000000000007E-2</v>
      </c>
      <c r="S21" s="16" cm="1">
        <f t="array" ref="S21">INDEX(LapseRate,A21)*1.5</f>
        <v>0.21000000000000002</v>
      </c>
      <c r="T21" s="16" cm="1">
        <f t="array" ref="T21">INDEX(Yield,A21)*INDEX(YieldUp,A21)</f>
        <v>5.9999999999999995E-4</v>
      </c>
      <c r="U21" s="16" cm="1">
        <f t="array" ref="U21">INDEX(Yield,A21)*INDEX(YieldDown,A21)</f>
        <v>5.9999999999999995E-4</v>
      </c>
    </row>
    <row r="22" spans="1:21" x14ac:dyDescent="0.2">
      <c r="A22" s="13">
        <v>20</v>
      </c>
      <c r="C22" s="28">
        <v>0.05</v>
      </c>
      <c r="D22" s="14">
        <f t="shared" si="0"/>
        <v>1.0803133017374322</v>
      </c>
      <c r="E22" s="14"/>
      <c r="F22" s="15" cm="1">
        <f t="array" ref="F22">Expense*INDEX(InflationFactor,A22)</f>
        <v>5.4015665086871607</v>
      </c>
      <c r="G22" s="15"/>
      <c r="H22" s="28">
        <v>0.06</v>
      </c>
      <c r="I22" s="14" cm="1">
        <f t="array" ref="I22">1/POWER(1+INDEX(Yield,A22),1/12)</f>
        <v>0.9951560277146928</v>
      </c>
      <c r="J22" s="14"/>
      <c r="K22" s="29">
        <v>0.14000000000000001</v>
      </c>
      <c r="L22" s="14" cm="1">
        <f t="array" ref="L22">1-POWER(1-INDEX(LapseRate,A22),1/12)</f>
        <v>1.2489919487016277E-2</v>
      </c>
      <c r="M22" s="14"/>
      <c r="N22" s="32">
        <v>0.01</v>
      </c>
      <c r="O22" s="32">
        <v>0.01</v>
      </c>
      <c r="Q22" s="16" cm="1">
        <f t="array" ref="Q22">INDEX(Inflation,A22)+0.02</f>
        <v>7.0000000000000007E-2</v>
      </c>
      <c r="R22" s="16" cm="1">
        <f t="array" ref="R22">INDEX(LapseRate,A22)*0.5</f>
        <v>7.0000000000000007E-2</v>
      </c>
      <c r="S22" s="16" cm="1">
        <f t="array" ref="S22">INDEX(LapseRate,A22)*1.5</f>
        <v>0.21000000000000002</v>
      </c>
      <c r="T22" s="16" cm="1">
        <f t="array" ref="T22">INDEX(Yield,A22)*INDEX(YieldUp,A22)</f>
        <v>5.9999999999999995E-4</v>
      </c>
      <c r="U22" s="16" cm="1">
        <f t="array" ref="U22">INDEX(Yield,A22)*INDEX(YieldDown,A22)</f>
        <v>5.9999999999999995E-4</v>
      </c>
    </row>
    <row r="23" spans="1:21" x14ac:dyDescent="0.2">
      <c r="A23" s="13">
        <v>21</v>
      </c>
      <c r="C23" s="28">
        <v>0.05</v>
      </c>
      <c r="D23" s="14">
        <f t="shared" si="0"/>
        <v>1.0847146318538323</v>
      </c>
      <c r="E23" s="14"/>
      <c r="F23" s="15" cm="1">
        <f t="array" ref="F23">Expense*INDEX(InflationFactor,A23)</f>
        <v>5.4235731592691616</v>
      </c>
      <c r="G23" s="15"/>
      <c r="H23" s="28">
        <v>0.06</v>
      </c>
      <c r="I23" s="14" cm="1">
        <f t="array" ref="I23">1/POWER(1+INDEX(Yield,A23),1/12)</f>
        <v>0.9951560277146928</v>
      </c>
      <c r="J23" s="14"/>
      <c r="K23" s="29">
        <v>0.14000000000000001</v>
      </c>
      <c r="L23" s="14" cm="1">
        <f t="array" ref="L23">1-POWER(1-INDEX(LapseRate,A23),1/12)</f>
        <v>1.2489919487016277E-2</v>
      </c>
      <c r="M23" s="14"/>
      <c r="N23" s="32">
        <v>0.01</v>
      </c>
      <c r="O23" s="32">
        <v>0.01</v>
      </c>
      <c r="Q23" s="16" cm="1">
        <f t="array" ref="Q23">INDEX(Inflation,A23)+0.02</f>
        <v>7.0000000000000007E-2</v>
      </c>
      <c r="R23" s="16" cm="1">
        <f t="array" ref="R23">INDEX(LapseRate,A23)*0.5</f>
        <v>7.0000000000000007E-2</v>
      </c>
      <c r="S23" s="16" cm="1">
        <f t="array" ref="S23">INDEX(LapseRate,A23)*1.5</f>
        <v>0.21000000000000002</v>
      </c>
      <c r="T23" s="16" cm="1">
        <f t="array" ref="T23">INDEX(Yield,A23)*INDEX(YieldUp,A23)</f>
        <v>5.9999999999999995E-4</v>
      </c>
      <c r="U23" s="16" cm="1">
        <f t="array" ref="U23">INDEX(Yield,A23)*INDEX(YieldDown,A23)</f>
        <v>5.9999999999999995E-4</v>
      </c>
    </row>
    <row r="24" spans="1:21" x14ac:dyDescent="0.2">
      <c r="A24" s="13">
        <v>22</v>
      </c>
      <c r="C24" s="28">
        <v>0.05</v>
      </c>
      <c r="D24" s="14">
        <f t="shared" si="0"/>
        <v>1.0891338935339392</v>
      </c>
      <c r="E24" s="14"/>
      <c r="F24" s="15" cm="1">
        <f t="array" ref="F24">Expense*INDEX(InflationFactor,A24)</f>
        <v>5.4456694676696955</v>
      </c>
      <c r="G24" s="15"/>
      <c r="H24" s="28">
        <v>0.06</v>
      </c>
      <c r="I24" s="14" cm="1">
        <f t="array" ref="I24">1/POWER(1+INDEX(Yield,A24),1/12)</f>
        <v>0.9951560277146928</v>
      </c>
      <c r="J24" s="14"/>
      <c r="K24" s="29">
        <v>0.14000000000000001</v>
      </c>
      <c r="L24" s="14" cm="1">
        <f t="array" ref="L24">1-POWER(1-INDEX(LapseRate,A24),1/12)</f>
        <v>1.2489919487016277E-2</v>
      </c>
      <c r="M24" s="14"/>
      <c r="N24" s="32">
        <v>0.01</v>
      </c>
      <c r="O24" s="32">
        <v>0.01</v>
      </c>
      <c r="Q24" s="16" cm="1">
        <f t="array" ref="Q24">INDEX(Inflation,A24)+0.02</f>
        <v>7.0000000000000007E-2</v>
      </c>
      <c r="R24" s="16" cm="1">
        <f t="array" ref="R24">INDEX(LapseRate,A24)*0.5</f>
        <v>7.0000000000000007E-2</v>
      </c>
      <c r="S24" s="16" cm="1">
        <f t="array" ref="S24">INDEX(LapseRate,A24)*1.5</f>
        <v>0.21000000000000002</v>
      </c>
      <c r="T24" s="16" cm="1">
        <f t="array" ref="T24">INDEX(Yield,A24)*INDEX(YieldUp,A24)</f>
        <v>5.9999999999999995E-4</v>
      </c>
      <c r="U24" s="16" cm="1">
        <f t="array" ref="U24">INDEX(Yield,A24)*INDEX(YieldDown,A24)</f>
        <v>5.9999999999999995E-4</v>
      </c>
    </row>
    <row r="25" spans="1:21" x14ac:dyDescent="0.2">
      <c r="A25" s="13">
        <v>23</v>
      </c>
      <c r="C25" s="28">
        <v>0.05</v>
      </c>
      <c r="D25" s="14">
        <f t="shared" si="0"/>
        <v>1.0935711598331634</v>
      </c>
      <c r="E25" s="14"/>
      <c r="F25" s="15" cm="1">
        <f t="array" ref="F25">Expense*INDEX(InflationFactor,A25)</f>
        <v>5.4678557991658172</v>
      </c>
      <c r="G25" s="15"/>
      <c r="H25" s="28">
        <v>0.06</v>
      </c>
      <c r="I25" s="14" cm="1">
        <f t="array" ref="I25">1/POWER(1+INDEX(Yield,A25),1/12)</f>
        <v>0.9951560277146928</v>
      </c>
      <c r="J25" s="14"/>
      <c r="K25" s="29">
        <v>0.14000000000000001</v>
      </c>
      <c r="L25" s="14" cm="1">
        <f t="array" ref="L25">1-POWER(1-INDEX(LapseRate,A25),1/12)</f>
        <v>1.2489919487016277E-2</v>
      </c>
      <c r="M25" s="14"/>
      <c r="N25" s="32">
        <v>0.01</v>
      </c>
      <c r="O25" s="32">
        <v>0.01</v>
      </c>
      <c r="Q25" s="16" cm="1">
        <f t="array" ref="Q25">INDEX(Inflation,A25)+0.02</f>
        <v>7.0000000000000007E-2</v>
      </c>
      <c r="R25" s="16" cm="1">
        <f t="array" ref="R25">INDEX(LapseRate,A25)*0.5</f>
        <v>7.0000000000000007E-2</v>
      </c>
      <c r="S25" s="16" cm="1">
        <f t="array" ref="S25">INDEX(LapseRate,A25)*1.5</f>
        <v>0.21000000000000002</v>
      </c>
      <c r="T25" s="16" cm="1">
        <f t="array" ref="T25">INDEX(Yield,A25)*INDEX(YieldUp,A25)</f>
        <v>5.9999999999999995E-4</v>
      </c>
      <c r="U25" s="16" cm="1">
        <f t="array" ref="U25">INDEX(Yield,A25)*INDEX(YieldDown,A25)</f>
        <v>5.9999999999999995E-4</v>
      </c>
    </row>
    <row r="26" spans="1:21" x14ac:dyDescent="0.2">
      <c r="A26" s="13">
        <v>24</v>
      </c>
      <c r="C26" s="28">
        <v>0.05</v>
      </c>
      <c r="D26" s="14">
        <f t="shared" si="0"/>
        <v>1.0980265041045516</v>
      </c>
      <c r="E26" s="14"/>
      <c r="F26" s="15" cm="1">
        <f t="array" ref="F26">Expense*INDEX(InflationFactor,A26)</f>
        <v>5.4901325205227582</v>
      </c>
      <c r="G26" s="15"/>
      <c r="H26" s="28">
        <v>0.06</v>
      </c>
      <c r="I26" s="14" cm="1">
        <f t="array" ref="I26">1/POWER(1+INDEX(Yield,A26),1/12)</f>
        <v>0.9951560277146928</v>
      </c>
      <c r="J26" s="14"/>
      <c r="K26" s="29">
        <v>0.14000000000000001</v>
      </c>
      <c r="L26" s="14" cm="1">
        <f t="array" ref="L26">1-POWER(1-INDEX(LapseRate,A26),1/12)</f>
        <v>1.2489919487016277E-2</v>
      </c>
      <c r="M26" s="14"/>
      <c r="N26" s="32">
        <v>0.01</v>
      </c>
      <c r="O26" s="32">
        <v>0.01</v>
      </c>
      <c r="Q26" s="16" cm="1">
        <f t="array" ref="Q26">INDEX(Inflation,A26)+0.02</f>
        <v>7.0000000000000007E-2</v>
      </c>
      <c r="R26" s="16" cm="1">
        <f t="array" ref="R26">INDEX(LapseRate,A26)*0.5</f>
        <v>7.0000000000000007E-2</v>
      </c>
      <c r="S26" s="16" cm="1">
        <f t="array" ref="S26">INDEX(LapseRate,A26)*1.5</f>
        <v>0.21000000000000002</v>
      </c>
      <c r="T26" s="16" cm="1">
        <f t="array" ref="T26">INDEX(Yield,A26)*INDEX(YieldUp,A26)</f>
        <v>5.9999999999999995E-4</v>
      </c>
      <c r="U26" s="16" cm="1">
        <f t="array" ref="U26">INDEX(Yield,A26)*INDEX(YieldDown,A26)</f>
        <v>5.9999999999999995E-4</v>
      </c>
    </row>
    <row r="27" spans="1:21" x14ac:dyDescent="0.2">
      <c r="A27" s="13">
        <v>25</v>
      </c>
      <c r="C27" s="28">
        <v>0.05</v>
      </c>
      <c r="D27" s="14">
        <f t="shared" si="0"/>
        <v>1.1025</v>
      </c>
      <c r="E27" s="14"/>
      <c r="F27" s="15" cm="1">
        <f t="array" ref="F27">Expense*INDEX(InflationFactor,A27)</f>
        <v>5.5125000000000002</v>
      </c>
      <c r="G27" s="15"/>
      <c r="H27" s="28">
        <v>0.06</v>
      </c>
      <c r="I27" s="14" cm="1">
        <f t="array" ref="I27">1/POWER(1+INDEX(Yield,A27),1/12)</f>
        <v>0.9951560277146928</v>
      </c>
      <c r="J27" s="14"/>
      <c r="K27" s="29">
        <v>0.14000000000000001</v>
      </c>
      <c r="L27" s="14" cm="1">
        <f t="array" ref="L27">1-POWER(1-INDEX(LapseRate,A27),1/12)</f>
        <v>1.2489919487016277E-2</v>
      </c>
      <c r="M27" s="14"/>
      <c r="N27" s="32">
        <v>0.01</v>
      </c>
      <c r="O27" s="32">
        <v>0.01</v>
      </c>
      <c r="Q27" s="16" cm="1">
        <f t="array" ref="Q27">INDEX(Inflation,A27)+0.02</f>
        <v>7.0000000000000007E-2</v>
      </c>
      <c r="R27" s="16" cm="1">
        <f t="array" ref="R27">INDEX(LapseRate,A27)*0.5</f>
        <v>7.0000000000000007E-2</v>
      </c>
      <c r="S27" s="16" cm="1">
        <f t="array" ref="S27">INDEX(LapseRate,A27)*1.5</f>
        <v>0.21000000000000002</v>
      </c>
      <c r="T27" s="16" cm="1">
        <f t="array" ref="T27">INDEX(Yield,A27)*INDEX(YieldUp,A27)</f>
        <v>5.9999999999999995E-4</v>
      </c>
      <c r="U27" s="16" cm="1">
        <f t="array" ref="U27">INDEX(Yield,A27)*INDEX(YieldDown,A27)</f>
        <v>5.9999999999999995E-4</v>
      </c>
    </row>
    <row r="28" spans="1:21" x14ac:dyDescent="0.2">
      <c r="A28" s="13">
        <v>26</v>
      </c>
      <c r="C28" s="28">
        <v>0.05</v>
      </c>
      <c r="D28" s="14">
        <f t="shared" si="0"/>
        <v>1.1069917214714724</v>
      </c>
      <c r="E28" s="14"/>
      <c r="F28" s="15" cm="1">
        <f t="array" ref="F28">Expense*INDEX(InflationFactor,A28)</f>
        <v>5.5349586073573622</v>
      </c>
      <c r="G28" s="15"/>
      <c r="H28" s="28">
        <v>0.06</v>
      </c>
      <c r="I28" s="14" cm="1">
        <f t="array" ref="I28">1/POWER(1+INDEX(Yield,A28),1/12)</f>
        <v>0.9951560277146928</v>
      </c>
      <c r="J28" s="14"/>
      <c r="K28" s="29">
        <v>0.14000000000000001</v>
      </c>
      <c r="L28" s="14" cm="1">
        <f t="array" ref="L28">1-POWER(1-INDEX(LapseRate,A28),1/12)</f>
        <v>1.2489919487016277E-2</v>
      </c>
      <c r="M28" s="14"/>
      <c r="N28" s="32">
        <v>0.01</v>
      </c>
      <c r="O28" s="32">
        <v>0.01</v>
      </c>
      <c r="Q28" s="16" cm="1">
        <f t="array" ref="Q28">INDEX(Inflation,A28)+0.02</f>
        <v>7.0000000000000007E-2</v>
      </c>
      <c r="R28" s="16" cm="1">
        <f t="array" ref="R28">INDEX(LapseRate,A28)*0.5</f>
        <v>7.0000000000000007E-2</v>
      </c>
      <c r="S28" s="16" cm="1">
        <f t="array" ref="S28">INDEX(LapseRate,A28)*1.5</f>
        <v>0.21000000000000002</v>
      </c>
      <c r="T28" s="16" cm="1">
        <f t="array" ref="T28">INDEX(Yield,A28)*INDEX(YieldUp,A28)</f>
        <v>5.9999999999999995E-4</v>
      </c>
      <c r="U28" s="16" cm="1">
        <f t="array" ref="U28">INDEX(Yield,A28)*INDEX(YieldDown,A28)</f>
        <v>5.9999999999999995E-4</v>
      </c>
    </row>
    <row r="29" spans="1:21" x14ac:dyDescent="0.2">
      <c r="A29" s="13">
        <v>27</v>
      </c>
      <c r="C29" s="28">
        <v>0.05</v>
      </c>
      <c r="D29" s="14">
        <f t="shared" si="0"/>
        <v>1.1115017427722211</v>
      </c>
      <c r="E29" s="14"/>
      <c r="F29" s="15" cm="1">
        <f t="array" ref="F29">Expense*INDEX(InflationFactor,A29)</f>
        <v>5.5575087138611057</v>
      </c>
      <c r="G29" s="15"/>
      <c r="H29" s="28">
        <v>0.06</v>
      </c>
      <c r="I29" s="14" cm="1">
        <f t="array" ref="I29">1/POWER(1+INDEX(Yield,A29),1/12)</f>
        <v>0.9951560277146928</v>
      </c>
      <c r="J29" s="14"/>
      <c r="K29" s="29">
        <v>0.14000000000000001</v>
      </c>
      <c r="L29" s="14" cm="1">
        <f t="array" ref="L29">1-POWER(1-INDEX(LapseRate,A29),1/12)</f>
        <v>1.2489919487016277E-2</v>
      </c>
      <c r="M29" s="14"/>
      <c r="N29" s="32">
        <v>0.01</v>
      </c>
      <c r="O29" s="32">
        <v>0.01</v>
      </c>
      <c r="Q29" s="16" cm="1">
        <f t="array" ref="Q29">INDEX(Inflation,A29)+0.02</f>
        <v>7.0000000000000007E-2</v>
      </c>
      <c r="R29" s="16" cm="1">
        <f t="array" ref="R29">INDEX(LapseRate,A29)*0.5</f>
        <v>7.0000000000000007E-2</v>
      </c>
      <c r="S29" s="16" cm="1">
        <f t="array" ref="S29">INDEX(LapseRate,A29)*1.5</f>
        <v>0.21000000000000002</v>
      </c>
      <c r="T29" s="16" cm="1">
        <f t="array" ref="T29">INDEX(Yield,A29)*INDEX(YieldUp,A29)</f>
        <v>5.9999999999999995E-4</v>
      </c>
      <c r="U29" s="16" cm="1">
        <f t="array" ref="U29">INDEX(Yield,A29)*INDEX(YieldDown,A29)</f>
        <v>5.9999999999999995E-4</v>
      </c>
    </row>
    <row r="30" spans="1:21" x14ac:dyDescent="0.2">
      <c r="A30" s="13">
        <v>28</v>
      </c>
      <c r="C30" s="28">
        <v>0.05</v>
      </c>
      <c r="D30" s="14">
        <f t="shared" si="0"/>
        <v>1.116030138458016</v>
      </c>
      <c r="E30" s="14"/>
      <c r="F30" s="15" cm="1">
        <f t="array" ref="F30">Expense*INDEX(InflationFactor,A30)</f>
        <v>5.5801506922900801</v>
      </c>
      <c r="G30" s="15"/>
      <c r="H30" s="28">
        <v>0.06</v>
      </c>
      <c r="I30" s="14" cm="1">
        <f t="array" ref="I30">1/POWER(1+INDEX(Yield,A30),1/12)</f>
        <v>0.9951560277146928</v>
      </c>
      <c r="J30" s="14"/>
      <c r="K30" s="29">
        <v>0.14000000000000001</v>
      </c>
      <c r="L30" s="14" cm="1">
        <f t="array" ref="L30">1-POWER(1-INDEX(LapseRate,A30),1/12)</f>
        <v>1.2489919487016277E-2</v>
      </c>
      <c r="M30" s="14"/>
      <c r="N30" s="32">
        <v>0.01</v>
      </c>
      <c r="O30" s="32">
        <v>0.01</v>
      </c>
      <c r="Q30" s="16" cm="1">
        <f t="array" ref="Q30">INDEX(Inflation,A30)+0.02</f>
        <v>7.0000000000000007E-2</v>
      </c>
      <c r="R30" s="16" cm="1">
        <f t="array" ref="R30">INDEX(LapseRate,A30)*0.5</f>
        <v>7.0000000000000007E-2</v>
      </c>
      <c r="S30" s="16" cm="1">
        <f t="array" ref="S30">INDEX(LapseRate,A30)*1.5</f>
        <v>0.21000000000000002</v>
      </c>
      <c r="T30" s="16" cm="1">
        <f t="array" ref="T30">INDEX(Yield,A30)*INDEX(YieldUp,A30)</f>
        <v>5.9999999999999995E-4</v>
      </c>
      <c r="U30" s="16" cm="1">
        <f t="array" ref="U30">INDEX(Yield,A30)*INDEX(YieldDown,A30)</f>
        <v>5.9999999999999995E-4</v>
      </c>
    </row>
    <row r="31" spans="1:21" x14ac:dyDescent="0.2">
      <c r="A31" s="13">
        <v>29</v>
      </c>
      <c r="C31" s="28">
        <v>0.05</v>
      </c>
      <c r="D31" s="14">
        <f t="shared" si="0"/>
        <v>1.1205769833883761</v>
      </c>
      <c r="E31" s="14"/>
      <c r="F31" s="15" cm="1">
        <f t="array" ref="F31">Expense*INDEX(InflationFactor,A31)</f>
        <v>5.6028849169418802</v>
      </c>
      <c r="G31" s="15"/>
      <c r="H31" s="28">
        <v>0.06</v>
      </c>
      <c r="I31" s="14" cm="1">
        <f t="array" ref="I31">1/POWER(1+INDEX(Yield,A31),1/12)</f>
        <v>0.9951560277146928</v>
      </c>
      <c r="J31" s="14"/>
      <c r="K31" s="29">
        <v>0.14000000000000001</v>
      </c>
      <c r="L31" s="14" cm="1">
        <f t="array" ref="L31">1-POWER(1-INDEX(LapseRate,A31),1/12)</f>
        <v>1.2489919487016277E-2</v>
      </c>
      <c r="M31" s="14"/>
      <c r="N31" s="32">
        <v>0.01</v>
      </c>
      <c r="O31" s="32">
        <v>0.01</v>
      </c>
      <c r="Q31" s="16" cm="1">
        <f t="array" ref="Q31">INDEX(Inflation,A31)+0.02</f>
        <v>7.0000000000000007E-2</v>
      </c>
      <c r="R31" s="16" cm="1">
        <f t="array" ref="R31">INDEX(LapseRate,A31)*0.5</f>
        <v>7.0000000000000007E-2</v>
      </c>
      <c r="S31" s="16" cm="1">
        <f t="array" ref="S31">INDEX(LapseRate,A31)*1.5</f>
        <v>0.21000000000000002</v>
      </c>
      <c r="T31" s="16" cm="1">
        <f t="array" ref="T31">INDEX(Yield,A31)*INDEX(YieldUp,A31)</f>
        <v>5.9999999999999995E-4</v>
      </c>
      <c r="U31" s="16" cm="1">
        <f t="array" ref="U31">INDEX(Yield,A31)*INDEX(YieldDown,A31)</f>
        <v>5.9999999999999995E-4</v>
      </c>
    </row>
    <row r="32" spans="1:21" x14ac:dyDescent="0.2">
      <c r="A32" s="13">
        <v>30</v>
      </c>
      <c r="C32" s="28">
        <v>0.05</v>
      </c>
      <c r="D32" s="14">
        <f t="shared" si="0"/>
        <v>1.1251423527278075</v>
      </c>
      <c r="E32" s="14"/>
      <c r="F32" s="15" cm="1">
        <f t="array" ref="F32">Expense*INDEX(InflationFactor,A32)</f>
        <v>5.6257117636390372</v>
      </c>
      <c r="G32" s="15"/>
      <c r="H32" s="28">
        <v>0.06</v>
      </c>
      <c r="I32" s="14" cm="1">
        <f t="array" ref="I32">1/POWER(1+INDEX(Yield,A32),1/12)</f>
        <v>0.9951560277146928</v>
      </c>
      <c r="J32" s="14"/>
      <c r="K32" s="29">
        <v>0.14000000000000001</v>
      </c>
      <c r="L32" s="14" cm="1">
        <f t="array" ref="L32">1-POWER(1-INDEX(LapseRate,A32),1/12)</f>
        <v>1.2489919487016277E-2</v>
      </c>
      <c r="M32" s="14"/>
      <c r="N32" s="32">
        <v>0.01</v>
      </c>
      <c r="O32" s="32">
        <v>0.01</v>
      </c>
      <c r="Q32" s="16" cm="1">
        <f t="array" ref="Q32">INDEX(Inflation,A32)+0.02</f>
        <v>7.0000000000000007E-2</v>
      </c>
      <c r="R32" s="16" cm="1">
        <f t="array" ref="R32">INDEX(LapseRate,A32)*0.5</f>
        <v>7.0000000000000007E-2</v>
      </c>
      <c r="S32" s="16" cm="1">
        <f t="array" ref="S32">INDEX(LapseRate,A32)*1.5</f>
        <v>0.21000000000000002</v>
      </c>
      <c r="T32" s="16" cm="1">
        <f t="array" ref="T32">INDEX(Yield,A32)*INDEX(YieldUp,A32)</f>
        <v>5.9999999999999995E-4</v>
      </c>
      <c r="U32" s="16" cm="1">
        <f t="array" ref="U32">INDEX(Yield,A32)*INDEX(YieldDown,A32)</f>
        <v>5.9999999999999995E-4</v>
      </c>
    </row>
    <row r="33" spans="1:21" x14ac:dyDescent="0.2">
      <c r="A33" s="13">
        <v>31</v>
      </c>
      <c r="C33" s="28">
        <v>0.05</v>
      </c>
      <c r="D33" s="14">
        <f t="shared" si="0"/>
        <v>1.1297263219470459</v>
      </c>
      <c r="E33" s="14"/>
      <c r="F33" s="15" cm="1">
        <f t="array" ref="F33">Expense*INDEX(InflationFactor,A33)</f>
        <v>5.6486316097352294</v>
      </c>
      <c r="G33" s="15"/>
      <c r="H33" s="28">
        <v>0.06</v>
      </c>
      <c r="I33" s="14" cm="1">
        <f t="array" ref="I33">1/POWER(1+INDEX(Yield,A33),1/12)</f>
        <v>0.9951560277146928</v>
      </c>
      <c r="J33" s="14"/>
      <c r="K33" s="29">
        <v>0.14000000000000001</v>
      </c>
      <c r="L33" s="14" cm="1">
        <f t="array" ref="L33">1-POWER(1-INDEX(LapseRate,A33),1/12)</f>
        <v>1.2489919487016277E-2</v>
      </c>
      <c r="M33" s="14"/>
      <c r="N33" s="32">
        <v>0.01</v>
      </c>
      <c r="O33" s="32">
        <v>0.01</v>
      </c>
      <c r="Q33" s="16" cm="1">
        <f t="array" ref="Q33">INDEX(Inflation,A33)+0.02</f>
        <v>7.0000000000000007E-2</v>
      </c>
      <c r="R33" s="16" cm="1">
        <f t="array" ref="R33">INDEX(LapseRate,A33)*0.5</f>
        <v>7.0000000000000007E-2</v>
      </c>
      <c r="S33" s="16" cm="1">
        <f t="array" ref="S33">INDEX(LapseRate,A33)*1.5</f>
        <v>0.21000000000000002</v>
      </c>
      <c r="T33" s="16" cm="1">
        <f t="array" ref="T33">INDEX(Yield,A33)*INDEX(YieldUp,A33)</f>
        <v>5.9999999999999995E-4</v>
      </c>
      <c r="U33" s="16" cm="1">
        <f t="array" ref="U33">INDEX(Yield,A33)*INDEX(YieldDown,A33)</f>
        <v>5.9999999999999995E-4</v>
      </c>
    </row>
    <row r="34" spans="1:21" x14ac:dyDescent="0.2">
      <c r="A34" s="13">
        <v>32</v>
      </c>
      <c r="C34" s="28">
        <v>0.05</v>
      </c>
      <c r="D34" s="14">
        <f t="shared" si="0"/>
        <v>1.134328966824304</v>
      </c>
      <c r="E34" s="14"/>
      <c r="F34" s="15" cm="1">
        <f t="array" ref="F34">Expense*INDEX(InflationFactor,A34)</f>
        <v>5.67164483412152</v>
      </c>
      <c r="G34" s="15"/>
      <c r="H34" s="28">
        <v>0.06</v>
      </c>
      <c r="I34" s="14" cm="1">
        <f t="array" ref="I34">1/POWER(1+INDEX(Yield,A34),1/12)</f>
        <v>0.9951560277146928</v>
      </c>
      <c r="J34" s="14"/>
      <c r="K34" s="29">
        <v>0.14000000000000001</v>
      </c>
      <c r="L34" s="14" cm="1">
        <f t="array" ref="L34">1-POWER(1-INDEX(LapseRate,A34),1/12)</f>
        <v>1.2489919487016277E-2</v>
      </c>
      <c r="M34" s="14"/>
      <c r="N34" s="32">
        <v>0.01</v>
      </c>
      <c r="O34" s="32">
        <v>0.01</v>
      </c>
      <c r="Q34" s="16" cm="1">
        <f t="array" ref="Q34">INDEX(Inflation,A34)+0.02</f>
        <v>7.0000000000000007E-2</v>
      </c>
      <c r="R34" s="16" cm="1">
        <f t="array" ref="R34">INDEX(LapseRate,A34)*0.5</f>
        <v>7.0000000000000007E-2</v>
      </c>
      <c r="S34" s="16" cm="1">
        <f t="array" ref="S34">INDEX(LapseRate,A34)*1.5</f>
        <v>0.21000000000000002</v>
      </c>
      <c r="T34" s="16" cm="1">
        <f t="array" ref="T34">INDEX(Yield,A34)*INDEX(YieldUp,A34)</f>
        <v>5.9999999999999995E-4</v>
      </c>
      <c r="U34" s="16" cm="1">
        <f t="array" ref="U34">INDEX(Yield,A34)*INDEX(YieldDown,A34)</f>
        <v>5.9999999999999995E-4</v>
      </c>
    </row>
    <row r="35" spans="1:21" x14ac:dyDescent="0.2">
      <c r="A35" s="13">
        <v>33</v>
      </c>
      <c r="C35" s="28">
        <v>0.05</v>
      </c>
      <c r="D35" s="14">
        <f t="shared" si="0"/>
        <v>1.1389503634465239</v>
      </c>
      <c r="E35" s="14"/>
      <c r="F35" s="15" cm="1">
        <f t="array" ref="F35">Expense*INDEX(InflationFactor,A35)</f>
        <v>5.6947518172326195</v>
      </c>
      <c r="G35" s="15"/>
      <c r="H35" s="28">
        <v>0.06</v>
      </c>
      <c r="I35" s="14" cm="1">
        <f t="array" ref="I35">1/POWER(1+INDEX(Yield,A35),1/12)</f>
        <v>0.9951560277146928</v>
      </c>
      <c r="J35" s="14"/>
      <c r="K35" s="29">
        <v>0.14000000000000001</v>
      </c>
      <c r="L35" s="14" cm="1">
        <f t="array" ref="L35">1-POWER(1-INDEX(LapseRate,A35),1/12)</f>
        <v>1.2489919487016277E-2</v>
      </c>
      <c r="M35" s="14"/>
      <c r="N35" s="32">
        <v>0.01</v>
      </c>
      <c r="O35" s="32">
        <v>0.01</v>
      </c>
      <c r="Q35" s="16" cm="1">
        <f t="array" ref="Q35">INDEX(Inflation,A35)+0.02</f>
        <v>7.0000000000000007E-2</v>
      </c>
      <c r="R35" s="16" cm="1">
        <f t="array" ref="R35">INDEX(LapseRate,A35)*0.5</f>
        <v>7.0000000000000007E-2</v>
      </c>
      <c r="S35" s="16" cm="1">
        <f t="array" ref="S35">INDEX(LapseRate,A35)*1.5</f>
        <v>0.21000000000000002</v>
      </c>
      <c r="T35" s="16" cm="1">
        <f t="array" ref="T35">INDEX(Yield,A35)*INDEX(YieldUp,A35)</f>
        <v>5.9999999999999995E-4</v>
      </c>
      <c r="U35" s="16" cm="1">
        <f t="array" ref="U35">INDEX(Yield,A35)*INDEX(YieldDown,A35)</f>
        <v>5.9999999999999995E-4</v>
      </c>
    </row>
    <row r="36" spans="1:21" x14ac:dyDescent="0.2">
      <c r="A36" s="13">
        <v>34</v>
      </c>
      <c r="C36" s="28">
        <v>0.05</v>
      </c>
      <c r="D36" s="14">
        <f t="shared" si="0"/>
        <v>1.1435905882106363</v>
      </c>
      <c r="E36" s="14"/>
      <c r="F36" s="15" cm="1">
        <f t="array" ref="F36">Expense*INDEX(InflationFactor,A36)</f>
        <v>5.7179529410531815</v>
      </c>
      <c r="G36" s="15"/>
      <c r="H36" s="28">
        <v>0.06</v>
      </c>
      <c r="I36" s="14" cm="1">
        <f t="array" ref="I36">1/POWER(1+INDEX(Yield,A36),1/12)</f>
        <v>0.9951560277146928</v>
      </c>
      <c r="J36" s="14"/>
      <c r="K36" s="29">
        <v>0.14000000000000001</v>
      </c>
      <c r="L36" s="14" cm="1">
        <f t="array" ref="L36">1-POWER(1-INDEX(LapseRate,A36),1/12)</f>
        <v>1.2489919487016277E-2</v>
      </c>
      <c r="M36" s="14"/>
      <c r="N36" s="32">
        <v>0.01</v>
      </c>
      <c r="O36" s="32">
        <v>0.01</v>
      </c>
      <c r="Q36" s="16" cm="1">
        <f t="array" ref="Q36">INDEX(Inflation,A36)+0.02</f>
        <v>7.0000000000000007E-2</v>
      </c>
      <c r="R36" s="16" cm="1">
        <f t="array" ref="R36">INDEX(LapseRate,A36)*0.5</f>
        <v>7.0000000000000007E-2</v>
      </c>
      <c r="S36" s="16" cm="1">
        <f t="array" ref="S36">INDEX(LapseRate,A36)*1.5</f>
        <v>0.21000000000000002</v>
      </c>
      <c r="T36" s="16" cm="1">
        <f t="array" ref="T36">INDEX(Yield,A36)*INDEX(YieldUp,A36)</f>
        <v>5.9999999999999995E-4</v>
      </c>
      <c r="U36" s="16" cm="1">
        <f t="array" ref="U36">INDEX(Yield,A36)*INDEX(YieldDown,A36)</f>
        <v>5.9999999999999995E-4</v>
      </c>
    </row>
    <row r="37" spans="1:21" x14ac:dyDescent="0.2">
      <c r="A37" s="13">
        <v>35</v>
      </c>
      <c r="C37" s="28">
        <v>0.05</v>
      </c>
      <c r="D37" s="14">
        <f t="shared" si="0"/>
        <v>1.1482497178248217</v>
      </c>
      <c r="E37" s="14"/>
      <c r="F37" s="15" cm="1">
        <f t="array" ref="F37">Expense*INDEX(InflationFactor,A37)</f>
        <v>5.7412485891241083</v>
      </c>
      <c r="G37" s="15"/>
      <c r="H37" s="28">
        <v>0.06</v>
      </c>
      <c r="I37" s="14" cm="1">
        <f t="array" ref="I37">1/POWER(1+INDEX(Yield,A37),1/12)</f>
        <v>0.9951560277146928</v>
      </c>
      <c r="J37" s="14"/>
      <c r="K37" s="29">
        <v>0.14000000000000001</v>
      </c>
      <c r="L37" s="14" cm="1">
        <f t="array" ref="L37">1-POWER(1-INDEX(LapseRate,A37),1/12)</f>
        <v>1.2489919487016277E-2</v>
      </c>
      <c r="M37" s="14"/>
      <c r="N37" s="32">
        <v>0.01</v>
      </c>
      <c r="O37" s="32">
        <v>0.01</v>
      </c>
      <c r="Q37" s="16" cm="1">
        <f t="array" ref="Q37">INDEX(Inflation,A37)+0.02</f>
        <v>7.0000000000000007E-2</v>
      </c>
      <c r="R37" s="16" cm="1">
        <f t="array" ref="R37">INDEX(LapseRate,A37)*0.5</f>
        <v>7.0000000000000007E-2</v>
      </c>
      <c r="S37" s="16" cm="1">
        <f t="array" ref="S37">INDEX(LapseRate,A37)*1.5</f>
        <v>0.21000000000000002</v>
      </c>
      <c r="T37" s="16" cm="1">
        <f t="array" ref="T37">INDEX(Yield,A37)*INDEX(YieldUp,A37)</f>
        <v>5.9999999999999995E-4</v>
      </c>
      <c r="U37" s="16" cm="1">
        <f t="array" ref="U37">INDEX(Yield,A37)*INDEX(YieldDown,A37)</f>
        <v>5.9999999999999995E-4</v>
      </c>
    </row>
    <row r="38" spans="1:21" x14ac:dyDescent="0.2">
      <c r="A38" s="13">
        <v>36</v>
      </c>
      <c r="C38" s="28">
        <v>0.05</v>
      </c>
      <c r="D38" s="14">
        <f t="shared" si="0"/>
        <v>1.1529278293097791</v>
      </c>
      <c r="E38" s="14"/>
      <c r="F38" s="15" cm="1">
        <f t="array" ref="F38">Expense*INDEX(InflationFactor,A38)</f>
        <v>5.7646391465488955</v>
      </c>
      <c r="G38" s="15"/>
      <c r="H38" s="28">
        <v>0.06</v>
      </c>
      <c r="I38" s="14" cm="1">
        <f t="array" ref="I38">1/POWER(1+INDEX(Yield,A38),1/12)</f>
        <v>0.9951560277146928</v>
      </c>
      <c r="J38" s="14"/>
      <c r="K38" s="29">
        <v>0.14000000000000001</v>
      </c>
      <c r="L38" s="14" cm="1">
        <f t="array" ref="L38">1-POWER(1-INDEX(LapseRate,A38),1/12)</f>
        <v>1.2489919487016277E-2</v>
      </c>
      <c r="M38" s="14"/>
      <c r="N38" s="32">
        <v>0.01</v>
      </c>
      <c r="O38" s="32">
        <v>0.01</v>
      </c>
      <c r="Q38" s="16" cm="1">
        <f t="array" ref="Q38">INDEX(Inflation,A38)+0.02</f>
        <v>7.0000000000000007E-2</v>
      </c>
      <c r="R38" s="16" cm="1">
        <f t="array" ref="R38">INDEX(LapseRate,A38)*0.5</f>
        <v>7.0000000000000007E-2</v>
      </c>
      <c r="S38" s="16" cm="1">
        <f t="array" ref="S38">INDEX(LapseRate,A38)*1.5</f>
        <v>0.21000000000000002</v>
      </c>
      <c r="T38" s="16" cm="1">
        <f t="array" ref="T38">INDEX(Yield,A38)*INDEX(YieldUp,A38)</f>
        <v>5.9999999999999995E-4</v>
      </c>
      <c r="U38" s="16" cm="1">
        <f t="array" ref="U38">INDEX(Yield,A38)*INDEX(YieldDown,A38)</f>
        <v>5.9999999999999995E-4</v>
      </c>
    </row>
    <row r="39" spans="1:21" x14ac:dyDescent="0.2">
      <c r="A39" s="13">
        <v>37</v>
      </c>
      <c r="C39" s="28">
        <v>0.05</v>
      </c>
      <c r="D39" s="14">
        <f t="shared" si="0"/>
        <v>1.1576250000000001</v>
      </c>
      <c r="E39" s="14"/>
      <c r="F39" s="15" cm="1">
        <f t="array" ref="F39">Expense*INDEX(InflationFactor,A39)</f>
        <v>5.7881250000000009</v>
      </c>
      <c r="G39" s="15"/>
      <c r="H39" s="28">
        <v>0.06</v>
      </c>
      <c r="I39" s="14" cm="1">
        <f t="array" ref="I39">1/POWER(1+INDEX(Yield,A39),1/12)</f>
        <v>0.9951560277146928</v>
      </c>
      <c r="J39" s="14"/>
      <c r="K39" s="29">
        <v>0.1</v>
      </c>
      <c r="L39" s="14" cm="1">
        <f t="array" ref="L39">1-POWER(1-INDEX(LapseRate,A39),1/12)</f>
        <v>8.7416109546967213E-3</v>
      </c>
      <c r="M39" s="14"/>
      <c r="N39" s="32">
        <v>0.01</v>
      </c>
      <c r="O39" s="32">
        <v>0.01</v>
      </c>
      <c r="Q39" s="16" cm="1">
        <f t="array" ref="Q39">INDEX(Inflation,A39)+0.02</f>
        <v>7.0000000000000007E-2</v>
      </c>
      <c r="R39" s="16" cm="1">
        <f t="array" ref="R39">INDEX(LapseRate,A39)*0.5</f>
        <v>0.05</v>
      </c>
      <c r="S39" s="16" cm="1">
        <f t="array" ref="S39">INDEX(LapseRate,A39)*1.5</f>
        <v>0.15000000000000002</v>
      </c>
      <c r="T39" s="16" cm="1">
        <f t="array" ref="T39">INDEX(Yield,A39)*INDEX(YieldUp,A39)</f>
        <v>5.9999999999999995E-4</v>
      </c>
      <c r="U39" s="16" cm="1">
        <f t="array" ref="U39">INDEX(Yield,A39)*INDEX(YieldDown,A39)</f>
        <v>5.9999999999999995E-4</v>
      </c>
    </row>
    <row r="40" spans="1:21" x14ac:dyDescent="0.2">
      <c r="A40" s="13">
        <v>38</v>
      </c>
      <c r="C40" s="28">
        <v>0.05</v>
      </c>
      <c r="D40" s="14">
        <f t="shared" si="0"/>
        <v>1.1623413075450459</v>
      </c>
      <c r="E40" s="14"/>
      <c r="F40" s="15" cm="1">
        <f t="array" ref="F40">Expense*INDEX(InflationFactor,A40)</f>
        <v>5.8117065377252297</v>
      </c>
      <c r="G40" s="15"/>
      <c r="H40" s="28">
        <v>0.06</v>
      </c>
      <c r="I40" s="14" cm="1">
        <f t="array" ref="I40">1/POWER(1+INDEX(Yield,A40),1/12)</f>
        <v>0.9951560277146928</v>
      </c>
      <c r="J40" s="14"/>
      <c r="K40" s="29">
        <v>0.1</v>
      </c>
      <c r="L40" s="14" cm="1">
        <f t="array" ref="L40">1-POWER(1-INDEX(LapseRate,A40),1/12)</f>
        <v>8.7416109546967213E-3</v>
      </c>
      <c r="M40" s="14"/>
      <c r="N40" s="32">
        <v>0.01</v>
      </c>
      <c r="O40" s="32">
        <v>0.01</v>
      </c>
      <c r="Q40" s="16" cm="1">
        <f t="array" ref="Q40">INDEX(Inflation,A40)+0.02</f>
        <v>7.0000000000000007E-2</v>
      </c>
      <c r="R40" s="16" cm="1">
        <f t="array" ref="R40">INDEX(LapseRate,A40)*0.5</f>
        <v>0.05</v>
      </c>
      <c r="S40" s="16" cm="1">
        <f t="array" ref="S40">INDEX(LapseRate,A40)*1.5</f>
        <v>0.15000000000000002</v>
      </c>
      <c r="T40" s="16" cm="1">
        <f t="array" ref="T40">INDEX(Yield,A40)*INDEX(YieldUp,A40)</f>
        <v>5.9999999999999995E-4</v>
      </c>
      <c r="U40" s="16" cm="1">
        <f t="array" ref="U40">INDEX(Yield,A40)*INDEX(YieldDown,A40)</f>
        <v>5.9999999999999995E-4</v>
      </c>
    </row>
    <row r="41" spans="1:21" x14ac:dyDescent="0.2">
      <c r="A41" s="13">
        <v>39</v>
      </c>
      <c r="C41" s="28">
        <v>0.05</v>
      </c>
      <c r="D41" s="14">
        <f t="shared" si="0"/>
        <v>1.1670768299108321</v>
      </c>
      <c r="E41" s="14"/>
      <c r="F41" s="15" cm="1">
        <f t="array" ref="F41">Expense*INDEX(InflationFactor,A41)</f>
        <v>5.8353841495541605</v>
      </c>
      <c r="G41" s="15"/>
      <c r="H41" s="28">
        <v>0.06</v>
      </c>
      <c r="I41" s="14" cm="1">
        <f t="array" ref="I41">1/POWER(1+INDEX(Yield,A41),1/12)</f>
        <v>0.9951560277146928</v>
      </c>
      <c r="J41" s="14"/>
      <c r="K41" s="29">
        <v>0.1</v>
      </c>
      <c r="L41" s="14" cm="1">
        <f t="array" ref="L41">1-POWER(1-INDEX(LapseRate,A41),1/12)</f>
        <v>8.7416109546967213E-3</v>
      </c>
      <c r="M41" s="14"/>
      <c r="N41" s="32">
        <v>0.01</v>
      </c>
      <c r="O41" s="32">
        <v>0.01</v>
      </c>
      <c r="Q41" s="16" cm="1">
        <f t="array" ref="Q41">INDEX(Inflation,A41)+0.02</f>
        <v>7.0000000000000007E-2</v>
      </c>
      <c r="R41" s="16" cm="1">
        <f t="array" ref="R41">INDEX(LapseRate,A41)*0.5</f>
        <v>0.05</v>
      </c>
      <c r="S41" s="16" cm="1">
        <f t="array" ref="S41">INDEX(LapseRate,A41)*1.5</f>
        <v>0.15000000000000002</v>
      </c>
      <c r="T41" s="16" cm="1">
        <f t="array" ref="T41">INDEX(Yield,A41)*INDEX(YieldUp,A41)</f>
        <v>5.9999999999999995E-4</v>
      </c>
      <c r="U41" s="16" cm="1">
        <f t="array" ref="U41">INDEX(Yield,A41)*INDEX(YieldDown,A41)</f>
        <v>5.9999999999999995E-4</v>
      </c>
    </row>
    <row r="42" spans="1:21" x14ac:dyDescent="0.2">
      <c r="A42" s="13">
        <v>40</v>
      </c>
      <c r="C42" s="28">
        <v>0.05</v>
      </c>
      <c r="D42" s="14">
        <f t="shared" si="0"/>
        <v>1.1718316453809168</v>
      </c>
      <c r="E42" s="14"/>
      <c r="F42" s="15" cm="1">
        <f t="array" ref="F42">Expense*INDEX(InflationFactor,A42)</f>
        <v>5.8591582269045839</v>
      </c>
      <c r="G42" s="15"/>
      <c r="H42" s="28">
        <v>0.06</v>
      </c>
      <c r="I42" s="14" cm="1">
        <f t="array" ref="I42">1/POWER(1+INDEX(Yield,A42),1/12)</f>
        <v>0.9951560277146928</v>
      </c>
      <c r="J42" s="14"/>
      <c r="K42" s="29">
        <v>0.1</v>
      </c>
      <c r="L42" s="14" cm="1">
        <f t="array" ref="L42">1-POWER(1-INDEX(LapseRate,A42),1/12)</f>
        <v>8.7416109546967213E-3</v>
      </c>
      <c r="M42" s="14"/>
      <c r="N42" s="32">
        <v>0.01</v>
      </c>
      <c r="O42" s="32">
        <v>0.01</v>
      </c>
      <c r="Q42" s="16" cm="1">
        <f t="array" ref="Q42">INDEX(Inflation,A42)+0.02</f>
        <v>7.0000000000000007E-2</v>
      </c>
      <c r="R42" s="16" cm="1">
        <f t="array" ref="R42">INDEX(LapseRate,A42)*0.5</f>
        <v>0.05</v>
      </c>
      <c r="S42" s="16" cm="1">
        <f t="array" ref="S42">INDEX(LapseRate,A42)*1.5</f>
        <v>0.15000000000000002</v>
      </c>
      <c r="T42" s="16" cm="1">
        <f t="array" ref="T42">INDEX(Yield,A42)*INDEX(YieldUp,A42)</f>
        <v>5.9999999999999995E-4</v>
      </c>
      <c r="U42" s="16" cm="1">
        <f t="array" ref="U42">INDEX(Yield,A42)*INDEX(YieldDown,A42)</f>
        <v>5.9999999999999995E-4</v>
      </c>
    </row>
    <row r="43" spans="1:21" x14ac:dyDescent="0.2">
      <c r="A43" s="13">
        <v>41</v>
      </c>
      <c r="C43" s="28">
        <v>0.05</v>
      </c>
      <c r="D43" s="14">
        <f t="shared" si="0"/>
        <v>1.1766058325577948</v>
      </c>
      <c r="E43" s="14"/>
      <c r="F43" s="15" cm="1">
        <f t="array" ref="F43">Expense*INDEX(InflationFactor,A43)</f>
        <v>5.8830291627889739</v>
      </c>
      <c r="G43" s="15"/>
      <c r="H43" s="28">
        <v>0.06</v>
      </c>
      <c r="I43" s="14" cm="1">
        <f t="array" ref="I43">1/POWER(1+INDEX(Yield,A43),1/12)</f>
        <v>0.9951560277146928</v>
      </c>
      <c r="J43" s="14"/>
      <c r="K43" s="29">
        <v>0.1</v>
      </c>
      <c r="L43" s="14" cm="1">
        <f t="array" ref="L43">1-POWER(1-INDEX(LapseRate,A43),1/12)</f>
        <v>8.7416109546967213E-3</v>
      </c>
      <c r="M43" s="14"/>
      <c r="N43" s="32">
        <v>0.01</v>
      </c>
      <c r="O43" s="32">
        <v>0.01</v>
      </c>
      <c r="Q43" s="16" cm="1">
        <f t="array" ref="Q43">INDEX(Inflation,A43)+0.02</f>
        <v>7.0000000000000007E-2</v>
      </c>
      <c r="R43" s="16" cm="1">
        <f t="array" ref="R43">INDEX(LapseRate,A43)*0.5</f>
        <v>0.05</v>
      </c>
      <c r="S43" s="16" cm="1">
        <f t="array" ref="S43">INDEX(LapseRate,A43)*1.5</f>
        <v>0.15000000000000002</v>
      </c>
      <c r="T43" s="16" cm="1">
        <f t="array" ref="T43">INDEX(Yield,A43)*INDEX(YieldUp,A43)</f>
        <v>5.9999999999999995E-4</v>
      </c>
      <c r="U43" s="16" cm="1">
        <f t="array" ref="U43">INDEX(Yield,A43)*INDEX(YieldDown,A43)</f>
        <v>5.9999999999999995E-4</v>
      </c>
    </row>
    <row r="44" spans="1:21" x14ac:dyDescent="0.2">
      <c r="A44" s="13">
        <v>42</v>
      </c>
      <c r="C44" s="28">
        <v>0.05</v>
      </c>
      <c r="D44" s="14">
        <f t="shared" si="0"/>
        <v>1.1813994703641979</v>
      </c>
      <c r="E44" s="14"/>
      <c r="F44" s="15" cm="1">
        <f t="array" ref="F44">Expense*INDEX(InflationFactor,A44)</f>
        <v>5.9069973518209897</v>
      </c>
      <c r="G44" s="15"/>
      <c r="H44" s="28">
        <v>0.06</v>
      </c>
      <c r="I44" s="14" cm="1">
        <f t="array" ref="I44">1/POWER(1+INDEX(Yield,A44),1/12)</f>
        <v>0.9951560277146928</v>
      </c>
      <c r="J44" s="14"/>
      <c r="K44" s="29">
        <v>0.1</v>
      </c>
      <c r="L44" s="14" cm="1">
        <f t="array" ref="L44">1-POWER(1-INDEX(LapseRate,A44),1/12)</f>
        <v>8.7416109546967213E-3</v>
      </c>
      <c r="M44" s="14"/>
      <c r="N44" s="32">
        <v>0.01</v>
      </c>
      <c r="O44" s="32">
        <v>0.01</v>
      </c>
      <c r="Q44" s="16" cm="1">
        <f t="array" ref="Q44">INDEX(Inflation,A44)+0.02</f>
        <v>7.0000000000000007E-2</v>
      </c>
      <c r="R44" s="16" cm="1">
        <f t="array" ref="R44">INDEX(LapseRate,A44)*0.5</f>
        <v>0.05</v>
      </c>
      <c r="S44" s="16" cm="1">
        <f t="array" ref="S44">INDEX(LapseRate,A44)*1.5</f>
        <v>0.15000000000000002</v>
      </c>
      <c r="T44" s="16" cm="1">
        <f t="array" ref="T44">INDEX(Yield,A44)*INDEX(YieldUp,A44)</f>
        <v>5.9999999999999995E-4</v>
      </c>
      <c r="U44" s="16" cm="1">
        <f t="array" ref="U44">INDEX(Yield,A44)*INDEX(YieldDown,A44)</f>
        <v>5.9999999999999995E-4</v>
      </c>
    </row>
    <row r="45" spans="1:21" x14ac:dyDescent="0.2">
      <c r="A45" s="13">
        <v>43</v>
      </c>
      <c r="C45" s="28">
        <v>0.05</v>
      </c>
      <c r="D45" s="14">
        <f t="shared" si="0"/>
        <v>1.1862126380443982</v>
      </c>
      <c r="E45" s="14"/>
      <c r="F45" s="15" cm="1">
        <f t="array" ref="F45">Expense*INDEX(InflationFactor,A45)</f>
        <v>5.931063190221991</v>
      </c>
      <c r="G45" s="15"/>
      <c r="H45" s="28">
        <v>0.06</v>
      </c>
      <c r="I45" s="14" cm="1">
        <f t="array" ref="I45">1/POWER(1+INDEX(Yield,A45),1/12)</f>
        <v>0.9951560277146928</v>
      </c>
      <c r="J45" s="14"/>
      <c r="K45" s="29">
        <v>0.1</v>
      </c>
      <c r="L45" s="14" cm="1">
        <f t="array" ref="L45">1-POWER(1-INDEX(LapseRate,A45),1/12)</f>
        <v>8.7416109546967213E-3</v>
      </c>
      <c r="M45" s="14"/>
      <c r="N45" s="32">
        <v>0.01</v>
      </c>
      <c r="O45" s="32">
        <v>0.01</v>
      </c>
      <c r="Q45" s="16" cm="1">
        <f t="array" ref="Q45">INDEX(Inflation,A45)+0.02</f>
        <v>7.0000000000000007E-2</v>
      </c>
      <c r="R45" s="16" cm="1">
        <f t="array" ref="R45">INDEX(LapseRate,A45)*0.5</f>
        <v>0.05</v>
      </c>
      <c r="S45" s="16" cm="1">
        <f t="array" ref="S45">INDEX(LapseRate,A45)*1.5</f>
        <v>0.15000000000000002</v>
      </c>
      <c r="T45" s="16" cm="1">
        <f t="array" ref="T45">INDEX(Yield,A45)*INDEX(YieldUp,A45)</f>
        <v>5.9999999999999995E-4</v>
      </c>
      <c r="U45" s="16" cm="1">
        <f t="array" ref="U45">INDEX(Yield,A45)*INDEX(YieldDown,A45)</f>
        <v>5.9999999999999995E-4</v>
      </c>
    </row>
    <row r="46" spans="1:21" x14ac:dyDescent="0.2">
      <c r="A46" s="13">
        <v>44</v>
      </c>
      <c r="C46" s="28">
        <v>0.05</v>
      </c>
      <c r="D46" s="14">
        <f t="shared" si="0"/>
        <v>1.1910454151655192</v>
      </c>
      <c r="E46" s="14"/>
      <c r="F46" s="15" cm="1">
        <f t="array" ref="F46">Expense*INDEX(InflationFactor,A46)</f>
        <v>5.9552270758275956</v>
      </c>
      <c r="G46" s="15"/>
      <c r="H46" s="28">
        <v>0.06</v>
      </c>
      <c r="I46" s="14" cm="1">
        <f t="array" ref="I46">1/POWER(1+INDEX(Yield,A46),1/12)</f>
        <v>0.9951560277146928</v>
      </c>
      <c r="J46" s="14"/>
      <c r="K46" s="29">
        <v>0.1</v>
      </c>
      <c r="L46" s="14" cm="1">
        <f t="array" ref="L46">1-POWER(1-INDEX(LapseRate,A46),1/12)</f>
        <v>8.7416109546967213E-3</v>
      </c>
      <c r="M46" s="14"/>
      <c r="N46" s="32">
        <v>0.01</v>
      </c>
      <c r="O46" s="32">
        <v>0.01</v>
      </c>
      <c r="Q46" s="16" cm="1">
        <f t="array" ref="Q46">INDEX(Inflation,A46)+0.02</f>
        <v>7.0000000000000007E-2</v>
      </c>
      <c r="R46" s="16" cm="1">
        <f t="array" ref="R46">INDEX(LapseRate,A46)*0.5</f>
        <v>0.05</v>
      </c>
      <c r="S46" s="16" cm="1">
        <f t="array" ref="S46">INDEX(LapseRate,A46)*1.5</f>
        <v>0.15000000000000002</v>
      </c>
      <c r="T46" s="16" cm="1">
        <f t="array" ref="T46">INDEX(Yield,A46)*INDEX(YieldUp,A46)</f>
        <v>5.9999999999999995E-4</v>
      </c>
      <c r="U46" s="16" cm="1">
        <f t="array" ref="U46">INDEX(Yield,A46)*INDEX(YieldDown,A46)</f>
        <v>5.9999999999999995E-4</v>
      </c>
    </row>
    <row r="47" spans="1:21" x14ac:dyDescent="0.2">
      <c r="A47" s="13">
        <v>45</v>
      </c>
      <c r="C47" s="28">
        <v>0.05</v>
      </c>
      <c r="D47" s="14">
        <f t="shared" si="0"/>
        <v>1.1958978816188501</v>
      </c>
      <c r="E47" s="14"/>
      <c r="F47" s="15" cm="1">
        <f t="array" ref="F47">Expense*INDEX(InflationFactor,A47)</f>
        <v>5.9794894080942509</v>
      </c>
      <c r="G47" s="15"/>
      <c r="H47" s="28">
        <v>0.06</v>
      </c>
      <c r="I47" s="14" cm="1">
        <f t="array" ref="I47">1/POWER(1+INDEX(Yield,A47),1/12)</f>
        <v>0.9951560277146928</v>
      </c>
      <c r="J47" s="14"/>
      <c r="K47" s="29">
        <v>0.1</v>
      </c>
      <c r="L47" s="14" cm="1">
        <f t="array" ref="L47">1-POWER(1-INDEX(LapseRate,A47),1/12)</f>
        <v>8.7416109546967213E-3</v>
      </c>
      <c r="M47" s="14"/>
      <c r="N47" s="32">
        <v>0.01</v>
      </c>
      <c r="O47" s="32">
        <v>0.01</v>
      </c>
      <c r="Q47" s="16" cm="1">
        <f t="array" ref="Q47">INDEX(Inflation,A47)+0.02</f>
        <v>7.0000000000000007E-2</v>
      </c>
      <c r="R47" s="16" cm="1">
        <f t="array" ref="R47">INDEX(LapseRate,A47)*0.5</f>
        <v>0.05</v>
      </c>
      <c r="S47" s="16" cm="1">
        <f t="array" ref="S47">INDEX(LapseRate,A47)*1.5</f>
        <v>0.15000000000000002</v>
      </c>
      <c r="T47" s="16" cm="1">
        <f t="array" ref="T47">INDEX(Yield,A47)*INDEX(YieldUp,A47)</f>
        <v>5.9999999999999995E-4</v>
      </c>
      <c r="U47" s="16" cm="1">
        <f t="array" ref="U47">INDEX(Yield,A47)*INDEX(YieldDown,A47)</f>
        <v>5.9999999999999995E-4</v>
      </c>
    </row>
    <row r="48" spans="1:21" x14ac:dyDescent="0.2">
      <c r="A48" s="13">
        <v>46</v>
      </c>
      <c r="C48" s="28">
        <v>0.05</v>
      </c>
      <c r="D48" s="14">
        <f t="shared" si="0"/>
        <v>1.2007701176211683</v>
      </c>
      <c r="E48" s="14"/>
      <c r="F48" s="15" cm="1">
        <f t="array" ref="F48">Expense*INDEX(InflationFactor,A48)</f>
        <v>6.0038505881058413</v>
      </c>
      <c r="G48" s="15"/>
      <c r="H48" s="28">
        <v>0.06</v>
      </c>
      <c r="I48" s="14" cm="1">
        <f t="array" ref="I48">1/POWER(1+INDEX(Yield,A48),1/12)</f>
        <v>0.9951560277146928</v>
      </c>
      <c r="J48" s="14"/>
      <c r="K48" s="29">
        <v>0.1</v>
      </c>
      <c r="L48" s="14" cm="1">
        <f t="array" ref="L48">1-POWER(1-INDEX(LapseRate,A48),1/12)</f>
        <v>8.7416109546967213E-3</v>
      </c>
      <c r="M48" s="14"/>
      <c r="N48" s="32">
        <v>0.01</v>
      </c>
      <c r="O48" s="32">
        <v>0.01</v>
      </c>
      <c r="Q48" s="16" cm="1">
        <f t="array" ref="Q48">INDEX(Inflation,A48)+0.02</f>
        <v>7.0000000000000007E-2</v>
      </c>
      <c r="R48" s="16" cm="1">
        <f t="array" ref="R48">INDEX(LapseRate,A48)*0.5</f>
        <v>0.05</v>
      </c>
      <c r="S48" s="16" cm="1">
        <f t="array" ref="S48">INDEX(LapseRate,A48)*1.5</f>
        <v>0.15000000000000002</v>
      </c>
      <c r="T48" s="16" cm="1">
        <f t="array" ref="T48">INDEX(Yield,A48)*INDEX(YieldUp,A48)</f>
        <v>5.9999999999999995E-4</v>
      </c>
      <c r="U48" s="16" cm="1">
        <f t="array" ref="U48">INDEX(Yield,A48)*INDEX(YieldDown,A48)</f>
        <v>5.9999999999999995E-4</v>
      </c>
    </row>
    <row r="49" spans="1:21" x14ac:dyDescent="0.2">
      <c r="A49" s="13">
        <v>47</v>
      </c>
      <c r="C49" s="28">
        <v>0.05</v>
      </c>
      <c r="D49" s="14">
        <f t="shared" si="0"/>
        <v>1.2056622037160627</v>
      </c>
      <c r="E49" s="14"/>
      <c r="F49" s="15" cm="1">
        <f t="array" ref="F49">Expense*INDEX(InflationFactor,A49)</f>
        <v>6.0283110185803137</v>
      </c>
      <c r="G49" s="15"/>
      <c r="H49" s="28">
        <v>0.06</v>
      </c>
      <c r="I49" s="14" cm="1">
        <f t="array" ref="I49">1/POWER(1+INDEX(Yield,A49),1/12)</f>
        <v>0.9951560277146928</v>
      </c>
      <c r="J49" s="14"/>
      <c r="K49" s="29">
        <v>0.1</v>
      </c>
      <c r="L49" s="14" cm="1">
        <f t="array" ref="L49">1-POWER(1-INDEX(LapseRate,A49),1/12)</f>
        <v>8.7416109546967213E-3</v>
      </c>
      <c r="M49" s="14"/>
      <c r="N49" s="32">
        <v>0.01</v>
      </c>
      <c r="O49" s="32">
        <v>0.01</v>
      </c>
      <c r="Q49" s="16" cm="1">
        <f t="array" ref="Q49">INDEX(Inflation,A49)+0.02</f>
        <v>7.0000000000000007E-2</v>
      </c>
      <c r="R49" s="16" cm="1">
        <f t="array" ref="R49">INDEX(LapseRate,A49)*0.5</f>
        <v>0.05</v>
      </c>
      <c r="S49" s="16" cm="1">
        <f t="array" ref="S49">INDEX(LapseRate,A49)*1.5</f>
        <v>0.15000000000000002</v>
      </c>
      <c r="T49" s="16" cm="1">
        <f t="array" ref="T49">INDEX(Yield,A49)*INDEX(YieldUp,A49)</f>
        <v>5.9999999999999995E-4</v>
      </c>
      <c r="U49" s="16" cm="1">
        <f t="array" ref="U49">INDEX(Yield,A49)*INDEX(YieldDown,A49)</f>
        <v>5.9999999999999995E-4</v>
      </c>
    </row>
    <row r="50" spans="1:21" x14ac:dyDescent="0.2">
      <c r="A50" s="13">
        <v>48</v>
      </c>
      <c r="C50" s="28">
        <v>0.05</v>
      </c>
      <c r="D50" s="14">
        <f t="shared" si="0"/>
        <v>1.2105742207752681</v>
      </c>
      <c r="E50" s="14"/>
      <c r="F50" s="15" cm="1">
        <f t="array" ref="F50">Expense*INDEX(InflationFactor,A50)</f>
        <v>6.0528711038763401</v>
      </c>
      <c r="G50" s="15"/>
      <c r="H50" s="28">
        <v>0.06</v>
      </c>
      <c r="I50" s="14" cm="1">
        <f t="array" ref="I50">1/POWER(1+INDEX(Yield,A50),1/12)</f>
        <v>0.9951560277146928</v>
      </c>
      <c r="J50" s="14"/>
      <c r="K50" s="29">
        <v>0.1</v>
      </c>
      <c r="L50" s="14" cm="1">
        <f t="array" ref="L50">1-POWER(1-INDEX(LapseRate,A50),1/12)</f>
        <v>8.7416109546967213E-3</v>
      </c>
      <c r="M50" s="14"/>
      <c r="N50" s="32">
        <v>0.01</v>
      </c>
      <c r="O50" s="32">
        <v>0.01</v>
      </c>
      <c r="Q50" s="16" cm="1">
        <f t="array" ref="Q50">INDEX(Inflation,A50)+0.02</f>
        <v>7.0000000000000007E-2</v>
      </c>
      <c r="R50" s="16" cm="1">
        <f t="array" ref="R50">INDEX(LapseRate,A50)*0.5</f>
        <v>0.05</v>
      </c>
      <c r="S50" s="16" cm="1">
        <f t="array" ref="S50">INDEX(LapseRate,A50)*1.5</f>
        <v>0.15000000000000002</v>
      </c>
      <c r="T50" s="16" cm="1">
        <f t="array" ref="T50">INDEX(Yield,A50)*INDEX(YieldUp,A50)</f>
        <v>5.9999999999999995E-4</v>
      </c>
      <c r="U50" s="16" cm="1">
        <f t="array" ref="U50">INDEX(Yield,A50)*INDEX(YieldDown,A50)</f>
        <v>5.9999999999999995E-4</v>
      </c>
    </row>
    <row r="51" spans="1:21" x14ac:dyDescent="0.2">
      <c r="A51" s="13">
        <v>49</v>
      </c>
      <c r="C51" s="28">
        <v>0.05</v>
      </c>
      <c r="D51" s="14">
        <f t="shared" si="0"/>
        <v>1.21550625</v>
      </c>
      <c r="E51" s="14"/>
      <c r="F51" s="15" cm="1">
        <f t="array" ref="F51">Expense*INDEX(InflationFactor,A51)</f>
        <v>6.0775312499999998</v>
      </c>
      <c r="G51" s="15"/>
      <c r="H51" s="28">
        <v>0.06</v>
      </c>
      <c r="I51" s="14" cm="1">
        <f t="array" ref="I51">1/POWER(1+INDEX(Yield,A51),1/12)</f>
        <v>0.9951560277146928</v>
      </c>
      <c r="J51" s="14"/>
      <c r="K51" s="29">
        <v>0.1</v>
      </c>
      <c r="L51" s="14" cm="1">
        <f t="array" ref="L51">1-POWER(1-INDEX(LapseRate,A51),1/12)</f>
        <v>8.7416109546967213E-3</v>
      </c>
      <c r="M51" s="14"/>
      <c r="N51" s="32">
        <v>0.01</v>
      </c>
      <c r="O51" s="32">
        <v>0.01</v>
      </c>
      <c r="Q51" s="16" cm="1">
        <f t="array" ref="Q51">INDEX(Inflation,A51)+0.02</f>
        <v>7.0000000000000007E-2</v>
      </c>
      <c r="R51" s="16" cm="1">
        <f t="array" ref="R51">INDEX(LapseRate,A51)*0.5</f>
        <v>0.05</v>
      </c>
      <c r="S51" s="16" cm="1">
        <f t="array" ref="S51">INDEX(LapseRate,A51)*1.5</f>
        <v>0.15000000000000002</v>
      </c>
      <c r="T51" s="16" cm="1">
        <f t="array" ref="T51">INDEX(Yield,A51)*INDEX(YieldUp,A51)</f>
        <v>5.9999999999999995E-4</v>
      </c>
      <c r="U51" s="16" cm="1">
        <f t="array" ref="U51">INDEX(Yield,A51)*INDEX(YieldDown,A51)</f>
        <v>5.9999999999999995E-4</v>
      </c>
    </row>
    <row r="52" spans="1:21" x14ac:dyDescent="0.2">
      <c r="A52" s="13">
        <v>50</v>
      </c>
      <c r="C52" s="28">
        <v>0.05</v>
      </c>
      <c r="D52" s="14">
        <f t="shared" si="0"/>
        <v>1.2204583729222984</v>
      </c>
      <c r="E52" s="14"/>
      <c r="F52" s="15" cm="1">
        <f t="array" ref="F52">Expense*INDEX(InflationFactor,A52)</f>
        <v>6.1022918646114919</v>
      </c>
      <c r="G52" s="15"/>
      <c r="H52" s="28">
        <v>0.06</v>
      </c>
      <c r="I52" s="14" cm="1">
        <f t="array" ref="I52">1/POWER(1+INDEX(Yield,A52),1/12)</f>
        <v>0.9951560277146928</v>
      </c>
      <c r="J52" s="14"/>
      <c r="K52" s="29">
        <v>0.1</v>
      </c>
      <c r="L52" s="14" cm="1">
        <f t="array" ref="L52">1-POWER(1-INDEX(LapseRate,A52),1/12)</f>
        <v>8.7416109546967213E-3</v>
      </c>
      <c r="M52" s="14"/>
      <c r="N52" s="32">
        <v>0.01</v>
      </c>
      <c r="O52" s="32">
        <v>0.01</v>
      </c>
      <c r="Q52" s="16" cm="1">
        <f t="array" ref="Q52">INDEX(Inflation,A52)+0.02</f>
        <v>7.0000000000000007E-2</v>
      </c>
      <c r="R52" s="16" cm="1">
        <f t="array" ref="R52">INDEX(LapseRate,A52)*0.5</f>
        <v>0.05</v>
      </c>
      <c r="S52" s="16" cm="1">
        <f t="array" ref="S52">INDEX(LapseRate,A52)*1.5</f>
        <v>0.15000000000000002</v>
      </c>
      <c r="T52" s="16" cm="1">
        <f t="array" ref="T52">INDEX(Yield,A52)*INDEX(YieldUp,A52)</f>
        <v>5.9999999999999995E-4</v>
      </c>
      <c r="U52" s="16" cm="1">
        <f t="array" ref="U52">INDEX(Yield,A52)*INDEX(YieldDown,A52)</f>
        <v>5.9999999999999995E-4</v>
      </c>
    </row>
    <row r="53" spans="1:21" x14ac:dyDescent="0.2">
      <c r="A53" s="13">
        <v>51</v>
      </c>
      <c r="C53" s="28">
        <v>0.05</v>
      </c>
      <c r="D53" s="14">
        <f t="shared" si="0"/>
        <v>1.2254306714063739</v>
      </c>
      <c r="E53" s="14"/>
      <c r="F53" s="15" cm="1">
        <f t="array" ref="F53">Expense*INDEX(InflationFactor,A53)</f>
        <v>6.1271533570318688</v>
      </c>
      <c r="G53" s="15"/>
      <c r="H53" s="28">
        <v>0.06</v>
      </c>
      <c r="I53" s="14" cm="1">
        <f t="array" ref="I53">1/POWER(1+INDEX(Yield,A53),1/12)</f>
        <v>0.9951560277146928</v>
      </c>
      <c r="J53" s="14"/>
      <c r="K53" s="29">
        <v>0.1</v>
      </c>
      <c r="L53" s="14" cm="1">
        <f t="array" ref="L53">1-POWER(1-INDEX(LapseRate,A53),1/12)</f>
        <v>8.7416109546967213E-3</v>
      </c>
      <c r="M53" s="14"/>
      <c r="N53" s="32">
        <v>0.01</v>
      </c>
      <c r="O53" s="32">
        <v>0.01</v>
      </c>
      <c r="Q53" s="16" cm="1">
        <f t="array" ref="Q53">INDEX(Inflation,A53)+0.02</f>
        <v>7.0000000000000007E-2</v>
      </c>
      <c r="R53" s="16" cm="1">
        <f t="array" ref="R53">INDEX(LapseRate,A53)*0.5</f>
        <v>0.05</v>
      </c>
      <c r="S53" s="16" cm="1">
        <f t="array" ref="S53">INDEX(LapseRate,A53)*1.5</f>
        <v>0.15000000000000002</v>
      </c>
      <c r="T53" s="16" cm="1">
        <f t="array" ref="T53">INDEX(Yield,A53)*INDEX(YieldUp,A53)</f>
        <v>5.9999999999999995E-4</v>
      </c>
      <c r="U53" s="16" cm="1">
        <f t="array" ref="U53">INDEX(Yield,A53)*INDEX(YieldDown,A53)</f>
        <v>5.9999999999999995E-4</v>
      </c>
    </row>
    <row r="54" spans="1:21" x14ac:dyDescent="0.2">
      <c r="A54" s="13">
        <v>52</v>
      </c>
      <c r="C54" s="28">
        <v>0.05</v>
      </c>
      <c r="D54" s="14">
        <f t="shared" si="0"/>
        <v>1.2304232276499627</v>
      </c>
      <c r="E54" s="14"/>
      <c r="F54" s="15" cm="1">
        <f t="array" ref="F54">Expense*INDEX(InflationFactor,A54)</f>
        <v>6.1521161382498137</v>
      </c>
      <c r="G54" s="15"/>
      <c r="H54" s="28">
        <v>0.06</v>
      </c>
      <c r="I54" s="14" cm="1">
        <f t="array" ref="I54">1/POWER(1+INDEX(Yield,A54),1/12)</f>
        <v>0.9951560277146928</v>
      </c>
      <c r="J54" s="14"/>
      <c r="K54" s="29">
        <v>0.1</v>
      </c>
      <c r="L54" s="14" cm="1">
        <f t="array" ref="L54">1-POWER(1-INDEX(LapseRate,A54),1/12)</f>
        <v>8.7416109546967213E-3</v>
      </c>
      <c r="M54" s="14"/>
      <c r="N54" s="32">
        <v>0.01</v>
      </c>
      <c r="O54" s="32">
        <v>0.01</v>
      </c>
      <c r="Q54" s="16" cm="1">
        <f t="array" ref="Q54">INDEX(Inflation,A54)+0.02</f>
        <v>7.0000000000000007E-2</v>
      </c>
      <c r="R54" s="16" cm="1">
        <f t="array" ref="R54">INDEX(LapseRate,A54)*0.5</f>
        <v>0.05</v>
      </c>
      <c r="S54" s="16" cm="1">
        <f t="array" ref="S54">INDEX(LapseRate,A54)*1.5</f>
        <v>0.15000000000000002</v>
      </c>
      <c r="T54" s="16" cm="1">
        <f t="array" ref="T54">INDEX(Yield,A54)*INDEX(YieldUp,A54)</f>
        <v>5.9999999999999995E-4</v>
      </c>
      <c r="U54" s="16" cm="1">
        <f t="array" ref="U54">INDEX(Yield,A54)*INDEX(YieldDown,A54)</f>
        <v>5.9999999999999995E-4</v>
      </c>
    </row>
    <row r="55" spans="1:21" x14ac:dyDescent="0.2">
      <c r="A55" s="13">
        <v>53</v>
      </c>
      <c r="C55" s="28">
        <v>0.05</v>
      </c>
      <c r="D55" s="14">
        <f t="shared" si="0"/>
        <v>1.2354361241856846</v>
      </c>
      <c r="E55" s="14"/>
      <c r="F55" s="15" cm="1">
        <f t="array" ref="F55">Expense*INDEX(InflationFactor,A55)</f>
        <v>6.1771806209284232</v>
      </c>
      <c r="G55" s="15"/>
      <c r="H55" s="28">
        <v>0.06</v>
      </c>
      <c r="I55" s="14" cm="1">
        <f t="array" ref="I55">1/POWER(1+INDEX(Yield,A55),1/12)</f>
        <v>0.9951560277146928</v>
      </c>
      <c r="J55" s="14"/>
      <c r="K55" s="29">
        <v>0.1</v>
      </c>
      <c r="L55" s="14" cm="1">
        <f t="array" ref="L55">1-POWER(1-INDEX(LapseRate,A55),1/12)</f>
        <v>8.7416109546967213E-3</v>
      </c>
      <c r="M55" s="14"/>
      <c r="N55" s="32">
        <v>0.01</v>
      </c>
      <c r="O55" s="32">
        <v>0.01</v>
      </c>
      <c r="Q55" s="16" cm="1">
        <f t="array" ref="Q55">INDEX(Inflation,A55)+0.02</f>
        <v>7.0000000000000007E-2</v>
      </c>
      <c r="R55" s="16" cm="1">
        <f t="array" ref="R55">INDEX(LapseRate,A55)*0.5</f>
        <v>0.05</v>
      </c>
      <c r="S55" s="16" cm="1">
        <f t="array" ref="S55">INDEX(LapseRate,A55)*1.5</f>
        <v>0.15000000000000002</v>
      </c>
      <c r="T55" s="16" cm="1">
        <f t="array" ref="T55">INDEX(Yield,A55)*INDEX(YieldUp,A55)</f>
        <v>5.9999999999999995E-4</v>
      </c>
      <c r="U55" s="16" cm="1">
        <f t="array" ref="U55">INDEX(Yield,A55)*INDEX(YieldDown,A55)</f>
        <v>5.9999999999999995E-4</v>
      </c>
    </row>
    <row r="56" spans="1:21" x14ac:dyDescent="0.2">
      <c r="A56" s="13">
        <v>54</v>
      </c>
      <c r="C56" s="28">
        <v>0.05</v>
      </c>
      <c r="D56" s="14">
        <f t="shared" si="0"/>
        <v>1.2404694438824078</v>
      </c>
      <c r="E56" s="14"/>
      <c r="F56" s="15" cm="1">
        <f t="array" ref="F56">Expense*INDEX(InflationFactor,A56)</f>
        <v>6.2023472194120384</v>
      </c>
      <c r="G56" s="15"/>
      <c r="H56" s="28">
        <v>0.06</v>
      </c>
      <c r="I56" s="14" cm="1">
        <f t="array" ref="I56">1/POWER(1+INDEX(Yield,A56),1/12)</f>
        <v>0.9951560277146928</v>
      </c>
      <c r="J56" s="14"/>
      <c r="K56" s="29">
        <v>0.1</v>
      </c>
      <c r="L56" s="14" cm="1">
        <f t="array" ref="L56">1-POWER(1-INDEX(LapseRate,A56),1/12)</f>
        <v>8.7416109546967213E-3</v>
      </c>
      <c r="M56" s="14"/>
      <c r="N56" s="32">
        <v>0.01</v>
      </c>
      <c r="O56" s="32">
        <v>0.01</v>
      </c>
      <c r="Q56" s="16" cm="1">
        <f t="array" ref="Q56">INDEX(Inflation,A56)+0.02</f>
        <v>7.0000000000000007E-2</v>
      </c>
      <c r="R56" s="16" cm="1">
        <f t="array" ref="R56">INDEX(LapseRate,A56)*0.5</f>
        <v>0.05</v>
      </c>
      <c r="S56" s="16" cm="1">
        <f t="array" ref="S56">INDEX(LapseRate,A56)*1.5</f>
        <v>0.15000000000000002</v>
      </c>
      <c r="T56" s="16" cm="1">
        <f t="array" ref="T56">INDEX(Yield,A56)*INDEX(YieldUp,A56)</f>
        <v>5.9999999999999995E-4</v>
      </c>
      <c r="U56" s="16" cm="1">
        <f t="array" ref="U56">INDEX(Yield,A56)*INDEX(YieldDown,A56)</f>
        <v>5.9999999999999995E-4</v>
      </c>
    </row>
    <row r="57" spans="1:21" x14ac:dyDescent="0.2">
      <c r="A57" s="13">
        <v>55</v>
      </c>
      <c r="C57" s="28">
        <v>0.05</v>
      </c>
      <c r="D57" s="14">
        <f t="shared" si="0"/>
        <v>1.2455232699466181</v>
      </c>
      <c r="E57" s="14"/>
      <c r="F57" s="15" cm="1">
        <f t="array" ref="F57">Expense*INDEX(InflationFactor,A57)</f>
        <v>6.2276163497330908</v>
      </c>
      <c r="G57" s="15"/>
      <c r="H57" s="28">
        <v>0.06</v>
      </c>
      <c r="I57" s="14" cm="1">
        <f t="array" ref="I57">1/POWER(1+INDEX(Yield,A57),1/12)</f>
        <v>0.9951560277146928</v>
      </c>
      <c r="J57" s="14"/>
      <c r="K57" s="29">
        <v>0.1</v>
      </c>
      <c r="L57" s="14" cm="1">
        <f t="array" ref="L57">1-POWER(1-INDEX(LapseRate,A57),1/12)</f>
        <v>8.7416109546967213E-3</v>
      </c>
      <c r="M57" s="14"/>
      <c r="N57" s="32">
        <v>0.01</v>
      </c>
      <c r="O57" s="32">
        <v>0.01</v>
      </c>
      <c r="Q57" s="16" cm="1">
        <f t="array" ref="Q57">INDEX(Inflation,A57)+0.02</f>
        <v>7.0000000000000007E-2</v>
      </c>
      <c r="R57" s="16" cm="1">
        <f t="array" ref="R57">INDEX(LapseRate,A57)*0.5</f>
        <v>0.05</v>
      </c>
      <c r="S57" s="16" cm="1">
        <f t="array" ref="S57">INDEX(LapseRate,A57)*1.5</f>
        <v>0.15000000000000002</v>
      </c>
      <c r="T57" s="16" cm="1">
        <f t="array" ref="T57">INDEX(Yield,A57)*INDEX(YieldUp,A57)</f>
        <v>5.9999999999999995E-4</v>
      </c>
      <c r="U57" s="16" cm="1">
        <f t="array" ref="U57">INDEX(Yield,A57)*INDEX(YieldDown,A57)</f>
        <v>5.9999999999999995E-4</v>
      </c>
    </row>
    <row r="58" spans="1:21" x14ac:dyDescent="0.2">
      <c r="A58" s="13">
        <v>56</v>
      </c>
      <c r="C58" s="28">
        <v>0.05</v>
      </c>
      <c r="D58" s="14">
        <f t="shared" si="0"/>
        <v>1.2505976859237951</v>
      </c>
      <c r="E58" s="14"/>
      <c r="F58" s="15" cm="1">
        <f t="array" ref="F58">Expense*INDEX(InflationFactor,A58)</f>
        <v>6.2529884296189753</v>
      </c>
      <c r="G58" s="15"/>
      <c r="H58" s="28">
        <v>0.06</v>
      </c>
      <c r="I58" s="14" cm="1">
        <f t="array" ref="I58">1/POWER(1+INDEX(Yield,A58),1/12)</f>
        <v>0.9951560277146928</v>
      </c>
      <c r="J58" s="14"/>
      <c r="K58" s="29">
        <v>0.1</v>
      </c>
      <c r="L58" s="14" cm="1">
        <f t="array" ref="L58">1-POWER(1-INDEX(LapseRate,A58),1/12)</f>
        <v>8.7416109546967213E-3</v>
      </c>
      <c r="M58" s="14"/>
      <c r="N58" s="32">
        <v>0.01</v>
      </c>
      <c r="O58" s="32">
        <v>0.01</v>
      </c>
      <c r="Q58" s="16" cm="1">
        <f t="array" ref="Q58">INDEX(Inflation,A58)+0.02</f>
        <v>7.0000000000000007E-2</v>
      </c>
      <c r="R58" s="16" cm="1">
        <f t="array" ref="R58">INDEX(LapseRate,A58)*0.5</f>
        <v>0.05</v>
      </c>
      <c r="S58" s="16" cm="1">
        <f t="array" ref="S58">INDEX(LapseRate,A58)*1.5</f>
        <v>0.15000000000000002</v>
      </c>
      <c r="T58" s="16" cm="1">
        <f t="array" ref="T58">INDEX(Yield,A58)*INDEX(YieldUp,A58)</f>
        <v>5.9999999999999995E-4</v>
      </c>
      <c r="U58" s="16" cm="1">
        <f t="array" ref="U58">INDEX(Yield,A58)*INDEX(YieldDown,A58)</f>
        <v>5.9999999999999995E-4</v>
      </c>
    </row>
    <row r="59" spans="1:21" x14ac:dyDescent="0.2">
      <c r="A59" s="13">
        <v>57</v>
      </c>
      <c r="C59" s="28">
        <v>0.05</v>
      </c>
      <c r="D59" s="14">
        <f t="shared" si="0"/>
        <v>1.2556927756997929</v>
      </c>
      <c r="E59" s="14"/>
      <c r="F59" s="15" cm="1">
        <f t="array" ref="F59">Expense*INDEX(InflationFactor,A59)</f>
        <v>6.2784638784989646</v>
      </c>
      <c r="G59" s="15"/>
      <c r="H59" s="28">
        <v>0.06</v>
      </c>
      <c r="I59" s="14" cm="1">
        <f t="array" ref="I59">1/POWER(1+INDEX(Yield,A59),1/12)</f>
        <v>0.9951560277146928</v>
      </c>
      <c r="J59" s="14"/>
      <c r="K59" s="29">
        <v>0.1</v>
      </c>
      <c r="L59" s="14" cm="1">
        <f t="array" ref="L59">1-POWER(1-INDEX(LapseRate,A59),1/12)</f>
        <v>8.7416109546967213E-3</v>
      </c>
      <c r="M59" s="14"/>
      <c r="N59" s="32">
        <v>0.01</v>
      </c>
      <c r="O59" s="32">
        <v>0.01</v>
      </c>
      <c r="Q59" s="16" cm="1">
        <f t="array" ref="Q59">INDEX(Inflation,A59)+0.02</f>
        <v>7.0000000000000007E-2</v>
      </c>
      <c r="R59" s="16" cm="1">
        <f t="array" ref="R59">INDEX(LapseRate,A59)*0.5</f>
        <v>0.05</v>
      </c>
      <c r="S59" s="16" cm="1">
        <f t="array" ref="S59">INDEX(LapseRate,A59)*1.5</f>
        <v>0.15000000000000002</v>
      </c>
      <c r="T59" s="16" cm="1">
        <f t="array" ref="T59">INDEX(Yield,A59)*INDEX(YieldUp,A59)</f>
        <v>5.9999999999999995E-4</v>
      </c>
      <c r="U59" s="16" cm="1">
        <f t="array" ref="U59">INDEX(Yield,A59)*INDEX(YieldDown,A59)</f>
        <v>5.9999999999999995E-4</v>
      </c>
    </row>
    <row r="60" spans="1:21" x14ac:dyDescent="0.2">
      <c r="A60" s="13">
        <v>58</v>
      </c>
      <c r="C60" s="28">
        <v>0.05</v>
      </c>
      <c r="D60" s="14">
        <f t="shared" si="0"/>
        <v>1.2608086235022267</v>
      </c>
      <c r="E60" s="14"/>
      <c r="F60" s="15" cm="1">
        <f t="array" ref="F60">Expense*INDEX(InflationFactor,A60)</f>
        <v>6.3040431175111333</v>
      </c>
      <c r="G60" s="15"/>
      <c r="H60" s="28">
        <v>0.06</v>
      </c>
      <c r="I60" s="14" cm="1">
        <f t="array" ref="I60">1/POWER(1+INDEX(Yield,A60),1/12)</f>
        <v>0.9951560277146928</v>
      </c>
      <c r="J60" s="14"/>
      <c r="K60" s="29">
        <v>0.1</v>
      </c>
      <c r="L60" s="14" cm="1">
        <f t="array" ref="L60">1-POWER(1-INDEX(LapseRate,A60),1/12)</f>
        <v>8.7416109546967213E-3</v>
      </c>
      <c r="M60" s="14"/>
      <c r="N60" s="32">
        <v>0.01</v>
      </c>
      <c r="O60" s="32">
        <v>0.01</v>
      </c>
      <c r="Q60" s="16" cm="1">
        <f t="array" ref="Q60">INDEX(Inflation,A60)+0.02</f>
        <v>7.0000000000000007E-2</v>
      </c>
      <c r="R60" s="16" cm="1">
        <f t="array" ref="R60">INDEX(LapseRate,A60)*0.5</f>
        <v>0.05</v>
      </c>
      <c r="S60" s="16" cm="1">
        <f t="array" ref="S60">INDEX(LapseRate,A60)*1.5</f>
        <v>0.15000000000000002</v>
      </c>
      <c r="T60" s="16" cm="1">
        <f t="array" ref="T60">INDEX(Yield,A60)*INDEX(YieldUp,A60)</f>
        <v>5.9999999999999995E-4</v>
      </c>
      <c r="U60" s="16" cm="1">
        <f t="array" ref="U60">INDEX(Yield,A60)*INDEX(YieldDown,A60)</f>
        <v>5.9999999999999995E-4</v>
      </c>
    </row>
    <row r="61" spans="1:21" x14ac:dyDescent="0.2">
      <c r="A61" s="13">
        <v>59</v>
      </c>
      <c r="C61" s="28">
        <v>0.05</v>
      </c>
      <c r="D61" s="14">
        <f t="shared" si="0"/>
        <v>1.2659453139018659</v>
      </c>
      <c r="E61" s="14"/>
      <c r="F61" s="15" cm="1">
        <f t="array" ref="F61">Expense*INDEX(InflationFactor,A61)</f>
        <v>6.3297265695093294</v>
      </c>
      <c r="G61" s="15"/>
      <c r="H61" s="28">
        <v>0.06</v>
      </c>
      <c r="I61" s="14" cm="1">
        <f t="array" ref="I61">1/POWER(1+INDEX(Yield,A61),1/12)</f>
        <v>0.9951560277146928</v>
      </c>
      <c r="J61" s="14"/>
      <c r="K61" s="29">
        <v>0.1</v>
      </c>
      <c r="L61" s="14" cm="1">
        <f t="array" ref="L61">1-POWER(1-INDEX(LapseRate,A61),1/12)</f>
        <v>8.7416109546967213E-3</v>
      </c>
      <c r="M61" s="14"/>
      <c r="N61" s="32">
        <v>0.01</v>
      </c>
      <c r="O61" s="32">
        <v>0.01</v>
      </c>
      <c r="Q61" s="16" cm="1">
        <f t="array" ref="Q61">INDEX(Inflation,A61)+0.02</f>
        <v>7.0000000000000007E-2</v>
      </c>
      <c r="R61" s="16" cm="1">
        <f t="array" ref="R61">INDEX(LapseRate,A61)*0.5</f>
        <v>0.05</v>
      </c>
      <c r="S61" s="16" cm="1">
        <f t="array" ref="S61">INDEX(LapseRate,A61)*1.5</f>
        <v>0.15000000000000002</v>
      </c>
      <c r="T61" s="16" cm="1">
        <f t="array" ref="T61">INDEX(Yield,A61)*INDEX(YieldUp,A61)</f>
        <v>5.9999999999999995E-4</v>
      </c>
      <c r="U61" s="16" cm="1">
        <f t="array" ref="U61">INDEX(Yield,A61)*INDEX(YieldDown,A61)</f>
        <v>5.9999999999999995E-4</v>
      </c>
    </row>
    <row r="62" spans="1:21" x14ac:dyDescent="0.2">
      <c r="A62" s="13">
        <v>60</v>
      </c>
      <c r="C62" s="28">
        <v>0.05</v>
      </c>
      <c r="D62" s="14">
        <f t="shared" si="0"/>
        <v>1.2711029318140317</v>
      </c>
      <c r="E62" s="14"/>
      <c r="F62" s="15" cm="1">
        <f t="array" ref="F62">Expense*INDEX(InflationFactor,A62)</f>
        <v>6.3555146590701579</v>
      </c>
      <c r="G62" s="15"/>
      <c r="H62" s="28">
        <v>0.06</v>
      </c>
      <c r="I62" s="14" cm="1">
        <f t="array" ref="I62">1/POWER(1+INDEX(Yield,A62),1/12)</f>
        <v>0.9951560277146928</v>
      </c>
      <c r="J62" s="14"/>
      <c r="K62" s="29">
        <v>0.1</v>
      </c>
      <c r="L62" s="14" cm="1">
        <f t="array" ref="L62">1-POWER(1-INDEX(LapseRate,A62),1/12)</f>
        <v>8.7416109546967213E-3</v>
      </c>
      <c r="M62" s="14"/>
      <c r="N62" s="32">
        <v>0.01</v>
      </c>
      <c r="O62" s="32">
        <v>0.01</v>
      </c>
      <c r="Q62" s="16" cm="1">
        <f t="array" ref="Q62">INDEX(Inflation,A62)+0.02</f>
        <v>7.0000000000000007E-2</v>
      </c>
      <c r="R62" s="16" cm="1">
        <f t="array" ref="R62">INDEX(LapseRate,A62)*0.5</f>
        <v>0.05</v>
      </c>
      <c r="S62" s="16" cm="1">
        <f t="array" ref="S62">INDEX(LapseRate,A62)*1.5</f>
        <v>0.15000000000000002</v>
      </c>
      <c r="T62" s="16" cm="1">
        <f t="array" ref="T62">INDEX(Yield,A62)*INDEX(YieldUp,A62)</f>
        <v>5.9999999999999995E-4</v>
      </c>
      <c r="U62" s="16" cm="1">
        <f t="array" ref="U62">INDEX(Yield,A62)*INDEX(YieldDown,A62)</f>
        <v>5.9999999999999995E-4</v>
      </c>
    </row>
    <row r="63" spans="1:21" x14ac:dyDescent="0.2">
      <c r="A63" s="13">
        <v>61</v>
      </c>
      <c r="C63" s="28">
        <v>0.05</v>
      </c>
      <c r="D63" s="14">
        <f t="shared" si="0"/>
        <v>1.2762815625000001</v>
      </c>
      <c r="E63" s="14"/>
      <c r="F63" s="15" cm="1">
        <f t="array" ref="F63">Expense*INDEX(InflationFactor,A63)</f>
        <v>6.3814078125000009</v>
      </c>
      <c r="G63" s="15"/>
      <c r="H63" s="28">
        <v>0.06</v>
      </c>
      <c r="I63" s="14" cm="1">
        <f t="array" ref="I63">1/POWER(1+INDEX(Yield,A63),1/12)</f>
        <v>0.9951560277146928</v>
      </c>
      <c r="J63" s="14"/>
      <c r="K63" s="29">
        <v>0.1</v>
      </c>
      <c r="L63" s="14" cm="1">
        <f t="array" ref="L63">1-POWER(1-INDEX(LapseRate,A63),1/12)</f>
        <v>8.7416109546967213E-3</v>
      </c>
      <c r="M63" s="14"/>
      <c r="N63" s="32">
        <v>0.01</v>
      </c>
      <c r="O63" s="32">
        <v>0.01</v>
      </c>
      <c r="Q63" s="16" cm="1">
        <f t="array" ref="Q63">INDEX(Inflation,A63)+0.02</f>
        <v>7.0000000000000007E-2</v>
      </c>
      <c r="R63" s="16" cm="1">
        <f t="array" ref="R63">INDEX(LapseRate,A63)*0.5</f>
        <v>0.05</v>
      </c>
      <c r="S63" s="16" cm="1">
        <f t="array" ref="S63">INDEX(LapseRate,A63)*1.5</f>
        <v>0.15000000000000002</v>
      </c>
      <c r="T63" s="16" cm="1">
        <f t="array" ref="T63">INDEX(Yield,A63)*INDEX(YieldUp,A63)</f>
        <v>5.9999999999999995E-4</v>
      </c>
      <c r="U63" s="16" cm="1">
        <f t="array" ref="U63">INDEX(Yield,A63)*INDEX(YieldDown,A63)</f>
        <v>5.9999999999999995E-4</v>
      </c>
    </row>
    <row r="64" spans="1:21" x14ac:dyDescent="0.2">
      <c r="A64" s="13">
        <v>62</v>
      </c>
      <c r="C64" s="28">
        <v>0.05</v>
      </c>
      <c r="D64" s="14">
        <f t="shared" si="0"/>
        <v>1.2814812915684133</v>
      </c>
      <c r="E64" s="14"/>
      <c r="F64" s="15" cm="1">
        <f t="array" ref="F64">Expense*INDEX(InflationFactor,A64)</f>
        <v>6.4074064578420664</v>
      </c>
      <c r="G64" s="15"/>
      <c r="H64" s="28">
        <v>0.06</v>
      </c>
      <c r="I64" s="14" cm="1">
        <f t="array" ref="I64">1/POWER(1+INDEX(Yield,A64),1/12)</f>
        <v>0.9951560277146928</v>
      </c>
      <c r="J64" s="14"/>
      <c r="K64" s="29">
        <v>0.1</v>
      </c>
      <c r="L64" s="14" cm="1">
        <f t="array" ref="L64">1-POWER(1-INDEX(LapseRate,A64),1/12)</f>
        <v>8.7416109546967213E-3</v>
      </c>
      <c r="M64" s="14"/>
      <c r="N64" s="32">
        <v>0.01</v>
      </c>
      <c r="O64" s="32">
        <v>0.01</v>
      </c>
      <c r="Q64" s="16" cm="1">
        <f t="array" ref="Q64">INDEX(Inflation,A64)+0.02</f>
        <v>7.0000000000000007E-2</v>
      </c>
      <c r="R64" s="16" cm="1">
        <f t="array" ref="R64">INDEX(LapseRate,A64)*0.5</f>
        <v>0.05</v>
      </c>
      <c r="S64" s="16" cm="1">
        <f t="array" ref="S64">INDEX(LapseRate,A64)*1.5</f>
        <v>0.15000000000000002</v>
      </c>
      <c r="T64" s="16" cm="1">
        <f t="array" ref="T64">INDEX(Yield,A64)*INDEX(YieldUp,A64)</f>
        <v>5.9999999999999995E-4</v>
      </c>
      <c r="U64" s="16" cm="1">
        <f t="array" ref="U64">INDEX(Yield,A64)*INDEX(YieldDown,A64)</f>
        <v>5.9999999999999995E-4</v>
      </c>
    </row>
    <row r="65" spans="1:21" x14ac:dyDescent="0.2">
      <c r="A65" s="13">
        <v>63</v>
      </c>
      <c r="C65" s="28">
        <v>0.05</v>
      </c>
      <c r="D65" s="14">
        <f t="shared" si="0"/>
        <v>1.2867022049766927</v>
      </c>
      <c r="E65" s="14"/>
      <c r="F65" s="15" cm="1">
        <f t="array" ref="F65">Expense*INDEX(InflationFactor,A65)</f>
        <v>6.4335110248834635</v>
      </c>
      <c r="G65" s="15"/>
      <c r="H65" s="28">
        <v>0.06</v>
      </c>
      <c r="I65" s="14" cm="1">
        <f t="array" ref="I65">1/POWER(1+INDEX(Yield,A65),1/12)</f>
        <v>0.9951560277146928</v>
      </c>
      <c r="J65" s="14"/>
      <c r="K65" s="29">
        <v>0.1</v>
      </c>
      <c r="L65" s="14" cm="1">
        <f t="array" ref="L65">1-POWER(1-INDEX(LapseRate,A65),1/12)</f>
        <v>8.7416109546967213E-3</v>
      </c>
      <c r="M65" s="14"/>
      <c r="N65" s="32">
        <v>0.01</v>
      </c>
      <c r="O65" s="32">
        <v>0.01</v>
      </c>
      <c r="Q65" s="16" cm="1">
        <f t="array" ref="Q65">INDEX(Inflation,A65)+0.02</f>
        <v>7.0000000000000007E-2</v>
      </c>
      <c r="R65" s="16" cm="1">
        <f t="array" ref="R65">INDEX(LapseRate,A65)*0.5</f>
        <v>0.05</v>
      </c>
      <c r="S65" s="16" cm="1">
        <f t="array" ref="S65">INDEX(LapseRate,A65)*1.5</f>
        <v>0.15000000000000002</v>
      </c>
      <c r="T65" s="16" cm="1">
        <f t="array" ref="T65">INDEX(Yield,A65)*INDEX(YieldUp,A65)</f>
        <v>5.9999999999999995E-4</v>
      </c>
      <c r="U65" s="16" cm="1">
        <f t="array" ref="U65">INDEX(Yield,A65)*INDEX(YieldDown,A65)</f>
        <v>5.9999999999999995E-4</v>
      </c>
    </row>
    <row r="66" spans="1:21" x14ac:dyDescent="0.2">
      <c r="A66" s="13">
        <v>64</v>
      </c>
      <c r="C66" s="28">
        <v>0.05</v>
      </c>
      <c r="D66" s="14">
        <f t="shared" si="0"/>
        <v>1.2919443890324609</v>
      </c>
      <c r="E66" s="14"/>
      <c r="F66" s="15" cm="1">
        <f t="array" ref="F66">Expense*INDEX(InflationFactor,A66)</f>
        <v>6.459721945162304</v>
      </c>
      <c r="G66" s="15"/>
      <c r="H66" s="28">
        <v>0.06</v>
      </c>
      <c r="I66" s="14" cm="1">
        <f t="array" ref="I66">1/POWER(1+INDEX(Yield,A66),1/12)</f>
        <v>0.9951560277146928</v>
      </c>
      <c r="J66" s="14"/>
      <c r="K66" s="29">
        <v>0.1</v>
      </c>
      <c r="L66" s="14" cm="1">
        <f t="array" ref="L66">1-POWER(1-INDEX(LapseRate,A66),1/12)</f>
        <v>8.7416109546967213E-3</v>
      </c>
      <c r="M66" s="14"/>
      <c r="N66" s="32">
        <v>0.01</v>
      </c>
      <c r="O66" s="32">
        <v>0.01</v>
      </c>
      <c r="Q66" s="16" cm="1">
        <f t="array" ref="Q66">INDEX(Inflation,A66)+0.02</f>
        <v>7.0000000000000007E-2</v>
      </c>
      <c r="R66" s="16" cm="1">
        <f t="array" ref="R66">INDEX(LapseRate,A66)*0.5</f>
        <v>0.05</v>
      </c>
      <c r="S66" s="16" cm="1">
        <f t="array" ref="S66">INDEX(LapseRate,A66)*1.5</f>
        <v>0.15000000000000002</v>
      </c>
      <c r="T66" s="16" cm="1">
        <f t="array" ref="T66">INDEX(Yield,A66)*INDEX(YieldUp,A66)</f>
        <v>5.9999999999999995E-4</v>
      </c>
      <c r="U66" s="16" cm="1">
        <f t="array" ref="U66">INDEX(Yield,A66)*INDEX(YieldDown,A66)</f>
        <v>5.9999999999999995E-4</v>
      </c>
    </row>
    <row r="67" spans="1:21" x14ac:dyDescent="0.2">
      <c r="A67" s="13">
        <v>65</v>
      </c>
      <c r="C67" s="28">
        <v>0.05</v>
      </c>
      <c r="D67" s="14">
        <f t="shared" ref="D67:D130" si="1">IF(A67=1,1,POWER(1+INDEX(Inflation,A67-1),(A67-1)/12))</f>
        <v>1.2972079303949688</v>
      </c>
      <c r="E67" s="14"/>
      <c r="F67" s="15" cm="1">
        <f t="array" ref="F67">Expense*INDEX(InflationFactor,A67)</f>
        <v>6.4860396519748438</v>
      </c>
      <c r="G67" s="15"/>
      <c r="H67" s="28">
        <v>0.06</v>
      </c>
      <c r="I67" s="14" cm="1">
        <f t="array" ref="I67">1/POWER(1+INDEX(Yield,A67),1/12)</f>
        <v>0.9951560277146928</v>
      </c>
      <c r="J67" s="14"/>
      <c r="K67" s="29">
        <v>0.1</v>
      </c>
      <c r="L67" s="14" cm="1">
        <f t="array" ref="L67">1-POWER(1-INDEX(LapseRate,A67),1/12)</f>
        <v>8.7416109546967213E-3</v>
      </c>
      <c r="M67" s="14"/>
      <c r="N67" s="32">
        <v>0.01</v>
      </c>
      <c r="O67" s="32">
        <v>0.01</v>
      </c>
      <c r="Q67" s="16" cm="1">
        <f t="array" ref="Q67">INDEX(Inflation,A67)+0.02</f>
        <v>7.0000000000000007E-2</v>
      </c>
      <c r="R67" s="16" cm="1">
        <f t="array" ref="R67">INDEX(LapseRate,A67)*0.5</f>
        <v>0.05</v>
      </c>
      <c r="S67" s="16" cm="1">
        <f t="array" ref="S67">INDEX(LapseRate,A67)*1.5</f>
        <v>0.15000000000000002</v>
      </c>
      <c r="T67" s="16" cm="1">
        <f t="array" ref="T67">INDEX(Yield,A67)*INDEX(YieldUp,A67)</f>
        <v>5.9999999999999995E-4</v>
      </c>
      <c r="U67" s="16" cm="1">
        <f t="array" ref="U67">INDEX(Yield,A67)*INDEX(YieldDown,A67)</f>
        <v>5.9999999999999995E-4</v>
      </c>
    </row>
    <row r="68" spans="1:21" x14ac:dyDescent="0.2">
      <c r="A68" s="13">
        <v>66</v>
      </c>
      <c r="C68" s="28">
        <v>0.05</v>
      </c>
      <c r="D68" s="14">
        <f t="shared" si="1"/>
        <v>1.3024929160765284</v>
      </c>
      <c r="E68" s="14"/>
      <c r="F68" s="15" cm="1">
        <f t="array" ref="F68">Expense*INDEX(InflationFactor,A68)</f>
        <v>6.512464580382642</v>
      </c>
      <c r="G68" s="15"/>
      <c r="H68" s="28">
        <v>0.06</v>
      </c>
      <c r="I68" s="14" cm="1">
        <f t="array" ref="I68">1/POWER(1+INDEX(Yield,A68),1/12)</f>
        <v>0.9951560277146928</v>
      </c>
      <c r="J68" s="14"/>
      <c r="K68" s="29">
        <v>0.1</v>
      </c>
      <c r="L68" s="14" cm="1">
        <f t="array" ref="L68">1-POWER(1-INDEX(LapseRate,A68),1/12)</f>
        <v>8.7416109546967213E-3</v>
      </c>
      <c r="M68" s="14"/>
      <c r="N68" s="32">
        <v>0.01</v>
      </c>
      <c r="O68" s="32">
        <v>0.01</v>
      </c>
      <c r="Q68" s="16" cm="1">
        <f t="array" ref="Q68">INDEX(Inflation,A68)+0.02</f>
        <v>7.0000000000000007E-2</v>
      </c>
      <c r="R68" s="16" cm="1">
        <f t="array" ref="R68">INDEX(LapseRate,A68)*0.5</f>
        <v>0.05</v>
      </c>
      <c r="S68" s="16" cm="1">
        <f t="array" ref="S68">INDEX(LapseRate,A68)*1.5</f>
        <v>0.15000000000000002</v>
      </c>
      <c r="T68" s="16" cm="1">
        <f t="array" ref="T68">INDEX(Yield,A68)*INDEX(YieldUp,A68)</f>
        <v>5.9999999999999995E-4</v>
      </c>
      <c r="U68" s="16" cm="1">
        <f t="array" ref="U68">INDEX(Yield,A68)*INDEX(YieldDown,A68)</f>
        <v>5.9999999999999995E-4</v>
      </c>
    </row>
    <row r="69" spans="1:21" x14ac:dyDescent="0.2">
      <c r="A69" s="13">
        <v>67</v>
      </c>
      <c r="C69" s="28">
        <v>0.05</v>
      </c>
      <c r="D69" s="14">
        <f t="shared" si="1"/>
        <v>1.3077994334439491</v>
      </c>
      <c r="E69" s="14"/>
      <c r="F69" s="15" cm="1">
        <f t="array" ref="F69">Expense*INDEX(InflationFactor,A69)</f>
        <v>6.5389971672197458</v>
      </c>
      <c r="G69" s="15"/>
      <c r="H69" s="28">
        <v>0.06</v>
      </c>
      <c r="I69" s="14" cm="1">
        <f t="array" ref="I69">1/POWER(1+INDEX(Yield,A69),1/12)</f>
        <v>0.9951560277146928</v>
      </c>
      <c r="J69" s="14"/>
      <c r="K69" s="29">
        <v>0.1</v>
      </c>
      <c r="L69" s="14" cm="1">
        <f t="array" ref="L69">1-POWER(1-INDEX(LapseRate,A69),1/12)</f>
        <v>8.7416109546967213E-3</v>
      </c>
      <c r="M69" s="14"/>
      <c r="N69" s="32">
        <v>0.01</v>
      </c>
      <c r="O69" s="32">
        <v>0.01</v>
      </c>
      <c r="Q69" s="16" cm="1">
        <f t="array" ref="Q69">INDEX(Inflation,A69)+0.02</f>
        <v>7.0000000000000007E-2</v>
      </c>
      <c r="R69" s="16" cm="1">
        <f t="array" ref="R69">INDEX(LapseRate,A69)*0.5</f>
        <v>0.05</v>
      </c>
      <c r="S69" s="16" cm="1">
        <f t="array" ref="S69">INDEX(LapseRate,A69)*1.5</f>
        <v>0.15000000000000002</v>
      </c>
      <c r="T69" s="16" cm="1">
        <f t="array" ref="T69">INDEX(Yield,A69)*INDEX(YieldUp,A69)</f>
        <v>5.9999999999999995E-4</v>
      </c>
      <c r="U69" s="16" cm="1">
        <f t="array" ref="U69">INDEX(Yield,A69)*INDEX(YieldDown,A69)</f>
        <v>5.9999999999999995E-4</v>
      </c>
    </row>
    <row r="70" spans="1:21" x14ac:dyDescent="0.2">
      <c r="A70" s="13">
        <v>68</v>
      </c>
      <c r="C70" s="28">
        <v>0.05</v>
      </c>
      <c r="D70" s="14">
        <f t="shared" si="1"/>
        <v>1.3131275702199849</v>
      </c>
      <c r="E70" s="14"/>
      <c r="F70" s="15" cm="1">
        <f t="array" ref="F70">Expense*INDEX(InflationFactor,A70)</f>
        <v>6.5656378510999245</v>
      </c>
      <c r="G70" s="15"/>
      <c r="H70" s="28">
        <v>0.06</v>
      </c>
      <c r="I70" s="14" cm="1">
        <f t="array" ref="I70">1/POWER(1+INDEX(Yield,A70),1/12)</f>
        <v>0.9951560277146928</v>
      </c>
      <c r="J70" s="14"/>
      <c r="K70" s="29">
        <v>0.1</v>
      </c>
      <c r="L70" s="14" cm="1">
        <f t="array" ref="L70">1-POWER(1-INDEX(LapseRate,A70),1/12)</f>
        <v>8.7416109546967213E-3</v>
      </c>
      <c r="M70" s="14"/>
      <c r="N70" s="32">
        <v>0.01</v>
      </c>
      <c r="O70" s="32">
        <v>0.01</v>
      </c>
      <c r="Q70" s="16" cm="1">
        <f t="array" ref="Q70">INDEX(Inflation,A70)+0.02</f>
        <v>7.0000000000000007E-2</v>
      </c>
      <c r="R70" s="16" cm="1">
        <f t="array" ref="R70">INDEX(LapseRate,A70)*0.5</f>
        <v>0.05</v>
      </c>
      <c r="S70" s="16" cm="1">
        <f t="array" ref="S70">INDEX(LapseRate,A70)*1.5</f>
        <v>0.15000000000000002</v>
      </c>
      <c r="T70" s="16" cm="1">
        <f t="array" ref="T70">INDEX(Yield,A70)*INDEX(YieldUp,A70)</f>
        <v>5.9999999999999995E-4</v>
      </c>
      <c r="U70" s="16" cm="1">
        <f t="array" ref="U70">INDEX(Yield,A70)*INDEX(YieldDown,A70)</f>
        <v>5.9999999999999995E-4</v>
      </c>
    </row>
    <row r="71" spans="1:21" x14ac:dyDescent="0.2">
      <c r="A71" s="13">
        <v>69</v>
      </c>
      <c r="C71" s="28">
        <v>0.05</v>
      </c>
      <c r="D71" s="14">
        <f t="shared" si="1"/>
        <v>1.3184774144847824</v>
      </c>
      <c r="E71" s="14"/>
      <c r="F71" s="15" cm="1">
        <f t="array" ref="F71">Expense*INDEX(InflationFactor,A71)</f>
        <v>6.5923870724239118</v>
      </c>
      <c r="G71" s="15"/>
      <c r="H71" s="28">
        <v>0.06</v>
      </c>
      <c r="I71" s="14" cm="1">
        <f t="array" ref="I71">1/POWER(1+INDEX(Yield,A71),1/12)</f>
        <v>0.9951560277146928</v>
      </c>
      <c r="J71" s="14"/>
      <c r="K71" s="29">
        <v>0.1</v>
      </c>
      <c r="L71" s="14" cm="1">
        <f t="array" ref="L71">1-POWER(1-INDEX(LapseRate,A71),1/12)</f>
        <v>8.7416109546967213E-3</v>
      </c>
      <c r="M71" s="14"/>
      <c r="N71" s="32">
        <v>0.01</v>
      </c>
      <c r="O71" s="32">
        <v>0.01</v>
      </c>
      <c r="Q71" s="16" cm="1">
        <f t="array" ref="Q71">INDEX(Inflation,A71)+0.02</f>
        <v>7.0000000000000007E-2</v>
      </c>
      <c r="R71" s="16" cm="1">
        <f t="array" ref="R71">INDEX(LapseRate,A71)*0.5</f>
        <v>0.05</v>
      </c>
      <c r="S71" s="16" cm="1">
        <f t="array" ref="S71">INDEX(LapseRate,A71)*1.5</f>
        <v>0.15000000000000002</v>
      </c>
      <c r="T71" s="16" cm="1">
        <f t="array" ref="T71">INDEX(Yield,A71)*INDEX(YieldUp,A71)</f>
        <v>5.9999999999999995E-4</v>
      </c>
      <c r="U71" s="16" cm="1">
        <f t="array" ref="U71">INDEX(Yield,A71)*INDEX(YieldDown,A71)</f>
        <v>5.9999999999999995E-4</v>
      </c>
    </row>
    <row r="72" spans="1:21" x14ac:dyDescent="0.2">
      <c r="A72" s="13">
        <v>70</v>
      </c>
      <c r="C72" s="28">
        <v>0.05</v>
      </c>
      <c r="D72" s="14">
        <f t="shared" si="1"/>
        <v>1.323849054677338</v>
      </c>
      <c r="E72" s="14"/>
      <c r="F72" s="15" cm="1">
        <f t="array" ref="F72">Expense*INDEX(InflationFactor,A72)</f>
        <v>6.6192452733866904</v>
      </c>
      <c r="G72" s="15"/>
      <c r="H72" s="28">
        <v>0.06</v>
      </c>
      <c r="I72" s="14" cm="1">
        <f t="array" ref="I72">1/POWER(1+INDEX(Yield,A72),1/12)</f>
        <v>0.9951560277146928</v>
      </c>
      <c r="J72" s="14"/>
      <c r="K72" s="29">
        <v>0.1</v>
      </c>
      <c r="L72" s="14" cm="1">
        <f t="array" ref="L72">1-POWER(1-INDEX(LapseRate,A72),1/12)</f>
        <v>8.7416109546967213E-3</v>
      </c>
      <c r="M72" s="14"/>
      <c r="N72" s="32">
        <v>0.01</v>
      </c>
      <c r="O72" s="32">
        <v>0.01</v>
      </c>
      <c r="Q72" s="16" cm="1">
        <f t="array" ref="Q72">INDEX(Inflation,A72)+0.02</f>
        <v>7.0000000000000007E-2</v>
      </c>
      <c r="R72" s="16" cm="1">
        <f t="array" ref="R72">INDEX(LapseRate,A72)*0.5</f>
        <v>0.05</v>
      </c>
      <c r="S72" s="16" cm="1">
        <f t="array" ref="S72">INDEX(LapseRate,A72)*1.5</f>
        <v>0.15000000000000002</v>
      </c>
      <c r="T72" s="16" cm="1">
        <f t="array" ref="T72">INDEX(Yield,A72)*INDEX(YieldUp,A72)</f>
        <v>5.9999999999999995E-4</v>
      </c>
      <c r="U72" s="16" cm="1">
        <f t="array" ref="U72">INDEX(Yield,A72)*INDEX(YieldDown,A72)</f>
        <v>5.9999999999999995E-4</v>
      </c>
    </row>
    <row r="73" spans="1:21" x14ac:dyDescent="0.2">
      <c r="A73" s="13">
        <v>71</v>
      </c>
      <c r="C73" s="28">
        <v>0.05</v>
      </c>
      <c r="D73" s="14">
        <f t="shared" si="1"/>
        <v>1.3292425795969594</v>
      </c>
      <c r="E73" s="14"/>
      <c r="F73" s="15" cm="1">
        <f t="array" ref="F73">Expense*INDEX(InflationFactor,A73)</f>
        <v>6.646212897984797</v>
      </c>
      <c r="G73" s="15"/>
      <c r="H73" s="28">
        <v>0.06</v>
      </c>
      <c r="I73" s="14" cm="1">
        <f t="array" ref="I73">1/POWER(1+INDEX(Yield,A73),1/12)</f>
        <v>0.9951560277146928</v>
      </c>
      <c r="J73" s="14"/>
      <c r="K73" s="29">
        <v>0.1</v>
      </c>
      <c r="L73" s="14" cm="1">
        <f t="array" ref="L73">1-POWER(1-INDEX(LapseRate,A73),1/12)</f>
        <v>8.7416109546967213E-3</v>
      </c>
      <c r="M73" s="14"/>
      <c r="N73" s="32">
        <v>0.01</v>
      </c>
      <c r="O73" s="32">
        <v>0.01</v>
      </c>
      <c r="Q73" s="16" cm="1">
        <f t="array" ref="Q73">INDEX(Inflation,A73)+0.02</f>
        <v>7.0000000000000007E-2</v>
      </c>
      <c r="R73" s="16" cm="1">
        <f t="array" ref="R73">INDEX(LapseRate,A73)*0.5</f>
        <v>0.05</v>
      </c>
      <c r="S73" s="16" cm="1">
        <f t="array" ref="S73">INDEX(LapseRate,A73)*1.5</f>
        <v>0.15000000000000002</v>
      </c>
      <c r="T73" s="16" cm="1">
        <f t="array" ref="T73">INDEX(Yield,A73)*INDEX(YieldUp,A73)</f>
        <v>5.9999999999999995E-4</v>
      </c>
      <c r="U73" s="16" cm="1">
        <f t="array" ref="U73">INDEX(Yield,A73)*INDEX(YieldDown,A73)</f>
        <v>5.9999999999999995E-4</v>
      </c>
    </row>
    <row r="74" spans="1:21" x14ac:dyDescent="0.2">
      <c r="A74" s="13">
        <v>72</v>
      </c>
      <c r="C74" s="28">
        <v>0.05</v>
      </c>
      <c r="D74" s="14">
        <f t="shared" si="1"/>
        <v>1.3346580784047333</v>
      </c>
      <c r="E74" s="14"/>
      <c r="F74" s="15" cm="1">
        <f t="array" ref="F74">Expense*INDEX(InflationFactor,A74)</f>
        <v>6.6732903920236666</v>
      </c>
      <c r="G74" s="15"/>
      <c r="H74" s="28">
        <v>0.06</v>
      </c>
      <c r="I74" s="14" cm="1">
        <f t="array" ref="I74">1/POWER(1+INDEX(Yield,A74),1/12)</f>
        <v>0.9951560277146928</v>
      </c>
      <c r="J74" s="14"/>
      <c r="K74" s="29">
        <v>0.1</v>
      </c>
      <c r="L74" s="14" cm="1">
        <f t="array" ref="L74">1-POWER(1-INDEX(LapseRate,A74),1/12)</f>
        <v>8.7416109546967213E-3</v>
      </c>
      <c r="M74" s="14"/>
      <c r="N74" s="32">
        <v>0.01</v>
      </c>
      <c r="O74" s="32">
        <v>0.01</v>
      </c>
      <c r="Q74" s="16" cm="1">
        <f t="array" ref="Q74">INDEX(Inflation,A74)+0.02</f>
        <v>7.0000000000000007E-2</v>
      </c>
      <c r="R74" s="16" cm="1">
        <f t="array" ref="R74">INDEX(LapseRate,A74)*0.5</f>
        <v>0.05</v>
      </c>
      <c r="S74" s="16" cm="1">
        <f t="array" ref="S74">INDEX(LapseRate,A74)*1.5</f>
        <v>0.15000000000000002</v>
      </c>
      <c r="T74" s="16" cm="1">
        <f t="array" ref="T74">INDEX(Yield,A74)*INDEX(YieldUp,A74)</f>
        <v>5.9999999999999995E-4</v>
      </c>
      <c r="U74" s="16" cm="1">
        <f t="array" ref="U74">INDEX(Yield,A74)*INDEX(YieldDown,A74)</f>
        <v>5.9999999999999995E-4</v>
      </c>
    </row>
    <row r="75" spans="1:21" x14ac:dyDescent="0.2">
      <c r="A75" s="13">
        <v>73</v>
      </c>
      <c r="C75" s="28">
        <v>0.05</v>
      </c>
      <c r="D75" s="14">
        <f t="shared" si="1"/>
        <v>1.340095640625</v>
      </c>
      <c r="E75" s="14"/>
      <c r="F75" s="15" cm="1">
        <f t="array" ref="F75">Expense*INDEX(InflationFactor,A75)</f>
        <v>6.7004782031249999</v>
      </c>
      <c r="G75" s="15"/>
      <c r="H75" s="28">
        <v>0.06</v>
      </c>
      <c r="I75" s="14" cm="1">
        <f t="array" ref="I75">1/POWER(1+INDEX(Yield,A75),1/12)</f>
        <v>0.9951560277146928</v>
      </c>
      <c r="J75" s="14"/>
      <c r="K75" s="29">
        <v>0.1</v>
      </c>
      <c r="L75" s="14" cm="1">
        <f t="array" ref="L75">1-POWER(1-INDEX(LapseRate,A75),1/12)</f>
        <v>8.7416109546967213E-3</v>
      </c>
      <c r="M75" s="14"/>
      <c r="N75" s="32">
        <v>0.01</v>
      </c>
      <c r="O75" s="32">
        <v>0.01</v>
      </c>
      <c r="Q75" s="16" cm="1">
        <f t="array" ref="Q75">INDEX(Inflation,A75)+0.02</f>
        <v>7.0000000000000007E-2</v>
      </c>
      <c r="R75" s="16" cm="1">
        <f t="array" ref="R75">INDEX(LapseRate,A75)*0.5</f>
        <v>0.05</v>
      </c>
      <c r="S75" s="16" cm="1">
        <f t="array" ref="S75">INDEX(LapseRate,A75)*1.5</f>
        <v>0.15000000000000002</v>
      </c>
      <c r="T75" s="16" cm="1">
        <f t="array" ref="T75">INDEX(Yield,A75)*INDEX(YieldUp,A75)</f>
        <v>5.9999999999999995E-4</v>
      </c>
      <c r="U75" s="16" cm="1">
        <f t="array" ref="U75">INDEX(Yield,A75)*INDEX(YieldDown,A75)</f>
        <v>5.9999999999999995E-4</v>
      </c>
    </row>
    <row r="76" spans="1:21" x14ac:dyDescent="0.2">
      <c r="A76" s="13">
        <v>74</v>
      </c>
      <c r="C76" s="28">
        <v>0.05</v>
      </c>
      <c r="D76" s="14">
        <f t="shared" si="1"/>
        <v>1.3455553561468341</v>
      </c>
      <c r="E76" s="14"/>
      <c r="F76" s="15" cm="1">
        <f t="array" ref="F76">Expense*INDEX(InflationFactor,A76)</f>
        <v>6.7277767807341702</v>
      </c>
      <c r="G76" s="15"/>
      <c r="H76" s="28">
        <v>0.06</v>
      </c>
      <c r="I76" s="14" cm="1">
        <f t="array" ref="I76">1/POWER(1+INDEX(Yield,A76),1/12)</f>
        <v>0.9951560277146928</v>
      </c>
      <c r="J76" s="14"/>
      <c r="K76" s="29">
        <v>0.1</v>
      </c>
      <c r="L76" s="14" cm="1">
        <f t="array" ref="L76">1-POWER(1-INDEX(LapseRate,A76),1/12)</f>
        <v>8.7416109546967213E-3</v>
      </c>
      <c r="M76" s="14"/>
      <c r="N76" s="32">
        <v>0.01</v>
      </c>
      <c r="O76" s="32">
        <v>0.01</v>
      </c>
      <c r="Q76" s="16" cm="1">
        <f t="array" ref="Q76">INDEX(Inflation,A76)+0.02</f>
        <v>7.0000000000000007E-2</v>
      </c>
      <c r="R76" s="16" cm="1">
        <f t="array" ref="R76">INDEX(LapseRate,A76)*0.5</f>
        <v>0.05</v>
      </c>
      <c r="S76" s="16" cm="1">
        <f t="array" ref="S76">INDEX(LapseRate,A76)*1.5</f>
        <v>0.15000000000000002</v>
      </c>
      <c r="T76" s="16" cm="1">
        <f t="array" ref="T76">INDEX(Yield,A76)*INDEX(YieldUp,A76)</f>
        <v>5.9999999999999995E-4</v>
      </c>
      <c r="U76" s="16" cm="1">
        <f t="array" ref="U76">INDEX(Yield,A76)*INDEX(YieldDown,A76)</f>
        <v>5.9999999999999995E-4</v>
      </c>
    </row>
    <row r="77" spans="1:21" x14ac:dyDescent="0.2">
      <c r="A77" s="13">
        <v>75</v>
      </c>
      <c r="C77" s="28">
        <v>0.05</v>
      </c>
      <c r="D77" s="14">
        <f t="shared" si="1"/>
        <v>1.3510373152255273</v>
      </c>
      <c r="E77" s="14"/>
      <c r="F77" s="15" cm="1">
        <f t="array" ref="F77">Expense*INDEX(InflationFactor,A77)</f>
        <v>6.7551865761276364</v>
      </c>
      <c r="G77" s="15"/>
      <c r="H77" s="28">
        <v>0.06</v>
      </c>
      <c r="I77" s="14" cm="1">
        <f t="array" ref="I77">1/POWER(1+INDEX(Yield,A77),1/12)</f>
        <v>0.9951560277146928</v>
      </c>
      <c r="J77" s="14"/>
      <c r="K77" s="29">
        <v>0.1</v>
      </c>
      <c r="L77" s="14" cm="1">
        <f t="array" ref="L77">1-POWER(1-INDEX(LapseRate,A77),1/12)</f>
        <v>8.7416109546967213E-3</v>
      </c>
      <c r="M77" s="14"/>
      <c r="N77" s="32">
        <v>0.01</v>
      </c>
      <c r="O77" s="32">
        <v>0.01</v>
      </c>
      <c r="Q77" s="16" cm="1">
        <f t="array" ref="Q77">INDEX(Inflation,A77)+0.02</f>
        <v>7.0000000000000007E-2</v>
      </c>
      <c r="R77" s="16" cm="1">
        <f t="array" ref="R77">INDEX(LapseRate,A77)*0.5</f>
        <v>0.05</v>
      </c>
      <c r="S77" s="16" cm="1">
        <f t="array" ref="S77">INDEX(LapseRate,A77)*1.5</f>
        <v>0.15000000000000002</v>
      </c>
      <c r="T77" s="16" cm="1">
        <f t="array" ref="T77">INDEX(Yield,A77)*INDEX(YieldUp,A77)</f>
        <v>5.9999999999999995E-4</v>
      </c>
      <c r="U77" s="16" cm="1">
        <f t="array" ref="U77">INDEX(Yield,A77)*INDEX(YieldDown,A77)</f>
        <v>5.9999999999999995E-4</v>
      </c>
    </row>
    <row r="78" spans="1:21" x14ac:dyDescent="0.2">
      <c r="A78" s="13">
        <v>76</v>
      </c>
      <c r="C78" s="28">
        <v>0.05</v>
      </c>
      <c r="D78" s="14">
        <f t="shared" si="1"/>
        <v>1.356541608484084</v>
      </c>
      <c r="E78" s="14"/>
      <c r="F78" s="15" cm="1">
        <f t="array" ref="F78">Expense*INDEX(InflationFactor,A78)</f>
        <v>6.7827080424204205</v>
      </c>
      <c r="G78" s="15"/>
      <c r="H78" s="28">
        <v>0.06</v>
      </c>
      <c r="I78" s="14" cm="1">
        <f t="array" ref="I78">1/POWER(1+INDEX(Yield,A78),1/12)</f>
        <v>0.9951560277146928</v>
      </c>
      <c r="J78" s="14"/>
      <c r="K78" s="29">
        <v>0.1</v>
      </c>
      <c r="L78" s="14" cm="1">
        <f t="array" ref="L78">1-POWER(1-INDEX(LapseRate,A78),1/12)</f>
        <v>8.7416109546967213E-3</v>
      </c>
      <c r="M78" s="14"/>
      <c r="N78" s="32">
        <v>0.01</v>
      </c>
      <c r="O78" s="32">
        <v>0.01</v>
      </c>
      <c r="Q78" s="16" cm="1">
        <f t="array" ref="Q78">INDEX(Inflation,A78)+0.02</f>
        <v>7.0000000000000007E-2</v>
      </c>
      <c r="R78" s="16" cm="1">
        <f t="array" ref="R78">INDEX(LapseRate,A78)*0.5</f>
        <v>0.05</v>
      </c>
      <c r="S78" s="16" cm="1">
        <f t="array" ref="S78">INDEX(LapseRate,A78)*1.5</f>
        <v>0.15000000000000002</v>
      </c>
      <c r="T78" s="16" cm="1">
        <f t="array" ref="T78">INDEX(Yield,A78)*INDEX(YieldUp,A78)</f>
        <v>5.9999999999999995E-4</v>
      </c>
      <c r="U78" s="16" cm="1">
        <f t="array" ref="U78">INDEX(Yield,A78)*INDEX(YieldDown,A78)</f>
        <v>5.9999999999999995E-4</v>
      </c>
    </row>
    <row r="79" spans="1:21" x14ac:dyDescent="0.2">
      <c r="A79" s="13">
        <v>77</v>
      </c>
      <c r="C79" s="28">
        <v>0.05</v>
      </c>
      <c r="D79" s="14">
        <f t="shared" si="1"/>
        <v>1.3620683269147174</v>
      </c>
      <c r="E79" s="14"/>
      <c r="F79" s="15" cm="1">
        <f t="array" ref="F79">Expense*INDEX(InflationFactor,A79)</f>
        <v>6.8103416345735868</v>
      </c>
      <c r="G79" s="15"/>
      <c r="H79" s="28">
        <v>0.06</v>
      </c>
      <c r="I79" s="14" cm="1">
        <f t="array" ref="I79">1/POWER(1+INDEX(Yield,A79),1/12)</f>
        <v>0.9951560277146928</v>
      </c>
      <c r="J79" s="14"/>
      <c r="K79" s="29">
        <v>0.1</v>
      </c>
      <c r="L79" s="14" cm="1">
        <f t="array" ref="L79">1-POWER(1-INDEX(LapseRate,A79),1/12)</f>
        <v>8.7416109546967213E-3</v>
      </c>
      <c r="M79" s="14"/>
      <c r="N79" s="32">
        <v>0.01</v>
      </c>
      <c r="O79" s="32">
        <v>0.01</v>
      </c>
      <c r="Q79" s="16" cm="1">
        <f t="array" ref="Q79">INDEX(Inflation,A79)+0.02</f>
        <v>7.0000000000000007E-2</v>
      </c>
      <c r="R79" s="16" cm="1">
        <f t="array" ref="R79">INDEX(LapseRate,A79)*0.5</f>
        <v>0.05</v>
      </c>
      <c r="S79" s="16" cm="1">
        <f t="array" ref="S79">INDEX(LapseRate,A79)*1.5</f>
        <v>0.15000000000000002</v>
      </c>
      <c r="T79" s="16" cm="1">
        <f t="array" ref="T79">INDEX(Yield,A79)*INDEX(YieldUp,A79)</f>
        <v>5.9999999999999995E-4</v>
      </c>
      <c r="U79" s="16" cm="1">
        <f t="array" ref="U79">INDEX(Yield,A79)*INDEX(YieldDown,A79)</f>
        <v>5.9999999999999995E-4</v>
      </c>
    </row>
    <row r="80" spans="1:21" x14ac:dyDescent="0.2">
      <c r="A80" s="13">
        <v>78</v>
      </c>
      <c r="C80" s="28">
        <v>0.05</v>
      </c>
      <c r="D80" s="14">
        <f t="shared" si="1"/>
        <v>1.3676175618803548</v>
      </c>
      <c r="E80" s="14"/>
      <c r="F80" s="15" cm="1">
        <f t="array" ref="F80">Expense*INDEX(InflationFactor,A80)</f>
        <v>6.8380878094017739</v>
      </c>
      <c r="G80" s="15"/>
      <c r="H80" s="28">
        <v>0.06</v>
      </c>
      <c r="I80" s="14" cm="1">
        <f t="array" ref="I80">1/POWER(1+INDEX(Yield,A80),1/12)</f>
        <v>0.9951560277146928</v>
      </c>
      <c r="J80" s="14"/>
      <c r="K80" s="29">
        <v>0.1</v>
      </c>
      <c r="L80" s="14" cm="1">
        <f t="array" ref="L80">1-POWER(1-INDEX(LapseRate,A80),1/12)</f>
        <v>8.7416109546967213E-3</v>
      </c>
      <c r="M80" s="14"/>
      <c r="N80" s="32">
        <v>0.01</v>
      </c>
      <c r="O80" s="32">
        <v>0.01</v>
      </c>
      <c r="Q80" s="16" cm="1">
        <f t="array" ref="Q80">INDEX(Inflation,A80)+0.02</f>
        <v>7.0000000000000007E-2</v>
      </c>
      <c r="R80" s="16" cm="1">
        <f t="array" ref="R80">INDEX(LapseRate,A80)*0.5</f>
        <v>0.05</v>
      </c>
      <c r="S80" s="16" cm="1">
        <f t="array" ref="S80">INDEX(LapseRate,A80)*1.5</f>
        <v>0.15000000000000002</v>
      </c>
      <c r="T80" s="16" cm="1">
        <f t="array" ref="T80">INDEX(Yield,A80)*INDEX(YieldUp,A80)</f>
        <v>5.9999999999999995E-4</v>
      </c>
      <c r="U80" s="16" cm="1">
        <f t="array" ref="U80">INDEX(Yield,A80)*INDEX(YieldDown,A80)</f>
        <v>5.9999999999999995E-4</v>
      </c>
    </row>
    <row r="81" spans="1:21" x14ac:dyDescent="0.2">
      <c r="A81" s="13">
        <v>79</v>
      </c>
      <c r="C81" s="28">
        <v>0.05</v>
      </c>
      <c r="D81" s="14">
        <f t="shared" si="1"/>
        <v>1.3731894051161466</v>
      </c>
      <c r="E81" s="14"/>
      <c r="F81" s="15" cm="1">
        <f t="array" ref="F81">Expense*INDEX(InflationFactor,A81)</f>
        <v>6.8659470255807333</v>
      </c>
      <c r="G81" s="15"/>
      <c r="H81" s="28">
        <v>0.06</v>
      </c>
      <c r="I81" s="14" cm="1">
        <f t="array" ref="I81">1/POWER(1+INDEX(Yield,A81),1/12)</f>
        <v>0.9951560277146928</v>
      </c>
      <c r="J81" s="14"/>
      <c r="K81" s="29">
        <v>0.1</v>
      </c>
      <c r="L81" s="14" cm="1">
        <f t="array" ref="L81">1-POWER(1-INDEX(LapseRate,A81),1/12)</f>
        <v>8.7416109546967213E-3</v>
      </c>
      <c r="M81" s="14"/>
      <c r="N81" s="32">
        <v>0.01</v>
      </c>
      <c r="O81" s="32">
        <v>0.01</v>
      </c>
      <c r="Q81" s="16" cm="1">
        <f t="array" ref="Q81">INDEX(Inflation,A81)+0.02</f>
        <v>7.0000000000000007E-2</v>
      </c>
      <c r="R81" s="16" cm="1">
        <f t="array" ref="R81">INDEX(LapseRate,A81)*0.5</f>
        <v>0.05</v>
      </c>
      <c r="S81" s="16" cm="1">
        <f t="array" ref="S81">INDEX(LapseRate,A81)*1.5</f>
        <v>0.15000000000000002</v>
      </c>
      <c r="T81" s="16" cm="1">
        <f t="array" ref="T81">INDEX(Yield,A81)*INDEX(YieldUp,A81)</f>
        <v>5.9999999999999995E-4</v>
      </c>
      <c r="U81" s="16" cm="1">
        <f t="array" ref="U81">INDEX(Yield,A81)*INDEX(YieldDown,A81)</f>
        <v>5.9999999999999995E-4</v>
      </c>
    </row>
    <row r="82" spans="1:21" x14ac:dyDescent="0.2">
      <c r="A82" s="13">
        <v>80</v>
      </c>
      <c r="C82" s="28">
        <v>0.05</v>
      </c>
      <c r="D82" s="14">
        <f t="shared" si="1"/>
        <v>1.3787839487309843</v>
      </c>
      <c r="E82" s="14"/>
      <c r="F82" s="15" cm="1">
        <f t="array" ref="F82">Expense*INDEX(InflationFactor,A82)</f>
        <v>6.8939197436549211</v>
      </c>
      <c r="G82" s="15"/>
      <c r="H82" s="28">
        <v>0.06</v>
      </c>
      <c r="I82" s="14" cm="1">
        <f t="array" ref="I82">1/POWER(1+INDEX(Yield,A82),1/12)</f>
        <v>0.9951560277146928</v>
      </c>
      <c r="J82" s="14"/>
      <c r="K82" s="29">
        <v>0.1</v>
      </c>
      <c r="L82" s="14" cm="1">
        <f t="array" ref="L82">1-POWER(1-INDEX(LapseRate,A82),1/12)</f>
        <v>8.7416109546967213E-3</v>
      </c>
      <c r="M82" s="14"/>
      <c r="N82" s="32">
        <v>0.01</v>
      </c>
      <c r="O82" s="32">
        <v>0.01</v>
      </c>
      <c r="Q82" s="16" cm="1">
        <f t="array" ref="Q82">INDEX(Inflation,A82)+0.02</f>
        <v>7.0000000000000007E-2</v>
      </c>
      <c r="R82" s="16" cm="1">
        <f t="array" ref="R82">INDEX(LapseRate,A82)*0.5</f>
        <v>0.05</v>
      </c>
      <c r="S82" s="16" cm="1">
        <f t="array" ref="S82">INDEX(LapseRate,A82)*1.5</f>
        <v>0.15000000000000002</v>
      </c>
      <c r="T82" s="16" cm="1">
        <f t="array" ref="T82">INDEX(Yield,A82)*INDEX(YieldUp,A82)</f>
        <v>5.9999999999999995E-4</v>
      </c>
      <c r="U82" s="16" cm="1">
        <f t="array" ref="U82">INDEX(Yield,A82)*INDEX(YieldDown,A82)</f>
        <v>5.9999999999999995E-4</v>
      </c>
    </row>
    <row r="83" spans="1:21" x14ac:dyDescent="0.2">
      <c r="A83" s="13">
        <v>81</v>
      </c>
      <c r="C83" s="28">
        <v>0.05</v>
      </c>
      <c r="D83" s="14">
        <f t="shared" si="1"/>
        <v>1.3844012852090217</v>
      </c>
      <c r="E83" s="14"/>
      <c r="F83" s="15" cm="1">
        <f t="array" ref="F83">Expense*INDEX(InflationFactor,A83)</f>
        <v>6.9220064260451082</v>
      </c>
      <c r="G83" s="15"/>
      <c r="H83" s="28">
        <v>0.06</v>
      </c>
      <c r="I83" s="14" cm="1">
        <f t="array" ref="I83">1/POWER(1+INDEX(Yield,A83),1/12)</f>
        <v>0.9951560277146928</v>
      </c>
      <c r="J83" s="14"/>
      <c r="K83" s="29">
        <v>0.1</v>
      </c>
      <c r="L83" s="14" cm="1">
        <f t="array" ref="L83">1-POWER(1-INDEX(LapseRate,A83),1/12)</f>
        <v>8.7416109546967213E-3</v>
      </c>
      <c r="M83" s="14"/>
      <c r="N83" s="32">
        <v>0.01</v>
      </c>
      <c r="O83" s="32">
        <v>0.01</v>
      </c>
      <c r="Q83" s="16" cm="1">
        <f t="array" ref="Q83">INDEX(Inflation,A83)+0.02</f>
        <v>7.0000000000000007E-2</v>
      </c>
      <c r="R83" s="16" cm="1">
        <f t="array" ref="R83">INDEX(LapseRate,A83)*0.5</f>
        <v>0.05</v>
      </c>
      <c r="S83" s="16" cm="1">
        <f t="array" ref="S83">INDEX(LapseRate,A83)*1.5</f>
        <v>0.15000000000000002</v>
      </c>
      <c r="T83" s="16" cm="1">
        <f t="array" ref="T83">INDEX(Yield,A83)*INDEX(YieldUp,A83)</f>
        <v>5.9999999999999995E-4</v>
      </c>
      <c r="U83" s="16" cm="1">
        <f t="array" ref="U83">INDEX(Yield,A83)*INDEX(YieldDown,A83)</f>
        <v>5.9999999999999995E-4</v>
      </c>
    </row>
    <row r="84" spans="1:21" x14ac:dyDescent="0.2">
      <c r="A84" s="13">
        <v>82</v>
      </c>
      <c r="C84" s="28">
        <v>0.05</v>
      </c>
      <c r="D84" s="14">
        <f t="shared" si="1"/>
        <v>1.3900415074112049</v>
      </c>
      <c r="E84" s="14"/>
      <c r="F84" s="15" cm="1">
        <f t="array" ref="F84">Expense*INDEX(InflationFactor,A84)</f>
        <v>6.9502075370560243</v>
      </c>
      <c r="G84" s="15"/>
      <c r="H84" s="28">
        <v>0.06</v>
      </c>
      <c r="I84" s="14" cm="1">
        <f t="array" ref="I84">1/POWER(1+INDEX(Yield,A84),1/12)</f>
        <v>0.9951560277146928</v>
      </c>
      <c r="J84" s="14"/>
      <c r="K84" s="29">
        <v>0.1</v>
      </c>
      <c r="L84" s="14" cm="1">
        <f t="array" ref="L84">1-POWER(1-INDEX(LapseRate,A84),1/12)</f>
        <v>8.7416109546967213E-3</v>
      </c>
      <c r="M84" s="14"/>
      <c r="N84" s="32">
        <v>0.01</v>
      </c>
      <c r="O84" s="32">
        <v>0.01</v>
      </c>
      <c r="Q84" s="16" cm="1">
        <f t="array" ref="Q84">INDEX(Inflation,A84)+0.02</f>
        <v>7.0000000000000007E-2</v>
      </c>
      <c r="R84" s="16" cm="1">
        <f t="array" ref="R84">INDEX(LapseRate,A84)*0.5</f>
        <v>0.05</v>
      </c>
      <c r="S84" s="16" cm="1">
        <f t="array" ref="S84">INDEX(LapseRate,A84)*1.5</f>
        <v>0.15000000000000002</v>
      </c>
      <c r="T84" s="16" cm="1">
        <f t="array" ref="T84">INDEX(Yield,A84)*INDEX(YieldUp,A84)</f>
        <v>5.9999999999999995E-4</v>
      </c>
      <c r="U84" s="16" cm="1">
        <f t="array" ref="U84">INDEX(Yield,A84)*INDEX(YieldDown,A84)</f>
        <v>5.9999999999999995E-4</v>
      </c>
    </row>
    <row r="85" spans="1:21" x14ac:dyDescent="0.2">
      <c r="A85" s="13">
        <v>83</v>
      </c>
      <c r="C85" s="28">
        <v>0.05</v>
      </c>
      <c r="D85" s="14">
        <f t="shared" si="1"/>
        <v>1.3957047085768073</v>
      </c>
      <c r="E85" s="14"/>
      <c r="F85" s="15" cm="1">
        <f t="array" ref="F85">Expense*INDEX(InflationFactor,A85)</f>
        <v>6.9785235428840364</v>
      </c>
      <c r="G85" s="15"/>
      <c r="H85" s="28">
        <v>0.06</v>
      </c>
      <c r="I85" s="14" cm="1">
        <f t="array" ref="I85">1/POWER(1+INDEX(Yield,A85),1/12)</f>
        <v>0.9951560277146928</v>
      </c>
      <c r="J85" s="14"/>
      <c r="K85" s="29">
        <v>0.1</v>
      </c>
      <c r="L85" s="14" cm="1">
        <f t="array" ref="L85">1-POWER(1-INDEX(LapseRate,A85),1/12)</f>
        <v>8.7416109546967213E-3</v>
      </c>
      <c r="M85" s="14"/>
      <c r="N85" s="32">
        <v>0.01</v>
      </c>
      <c r="O85" s="32">
        <v>0.01</v>
      </c>
      <c r="Q85" s="16" cm="1">
        <f t="array" ref="Q85">INDEX(Inflation,A85)+0.02</f>
        <v>7.0000000000000007E-2</v>
      </c>
      <c r="R85" s="16" cm="1">
        <f t="array" ref="R85">INDEX(LapseRate,A85)*0.5</f>
        <v>0.05</v>
      </c>
      <c r="S85" s="16" cm="1">
        <f t="array" ref="S85">INDEX(LapseRate,A85)*1.5</f>
        <v>0.15000000000000002</v>
      </c>
      <c r="T85" s="16" cm="1">
        <f t="array" ref="T85">INDEX(Yield,A85)*INDEX(YieldUp,A85)</f>
        <v>5.9999999999999995E-4</v>
      </c>
      <c r="U85" s="16" cm="1">
        <f t="array" ref="U85">INDEX(Yield,A85)*INDEX(YieldDown,A85)</f>
        <v>5.9999999999999995E-4</v>
      </c>
    </row>
    <row r="86" spans="1:21" x14ac:dyDescent="0.2">
      <c r="A86" s="13">
        <v>84</v>
      </c>
      <c r="C86" s="28">
        <v>0.05</v>
      </c>
      <c r="D86" s="14">
        <f t="shared" si="1"/>
        <v>1.4013909823249699</v>
      </c>
      <c r="E86" s="14"/>
      <c r="F86" s="15" cm="1">
        <f t="array" ref="F86">Expense*INDEX(InflationFactor,A86)</f>
        <v>7.0069549116248497</v>
      </c>
      <c r="G86" s="15"/>
      <c r="H86" s="28">
        <v>0.06</v>
      </c>
      <c r="I86" s="14" cm="1">
        <f t="array" ref="I86">1/POWER(1+INDEX(Yield,A86),1/12)</f>
        <v>0.9951560277146928</v>
      </c>
      <c r="J86" s="14"/>
      <c r="K86" s="29">
        <v>0.1</v>
      </c>
      <c r="L86" s="14" cm="1">
        <f t="array" ref="L86">1-POWER(1-INDEX(LapseRate,A86),1/12)</f>
        <v>8.7416109546967213E-3</v>
      </c>
      <c r="M86" s="14"/>
      <c r="N86" s="32">
        <v>0.01</v>
      </c>
      <c r="O86" s="32">
        <v>0.01</v>
      </c>
      <c r="Q86" s="16" cm="1">
        <f t="array" ref="Q86">INDEX(Inflation,A86)+0.02</f>
        <v>7.0000000000000007E-2</v>
      </c>
      <c r="R86" s="16" cm="1">
        <f t="array" ref="R86">INDEX(LapseRate,A86)*0.5</f>
        <v>0.05</v>
      </c>
      <c r="S86" s="16" cm="1">
        <f t="array" ref="S86">INDEX(LapseRate,A86)*1.5</f>
        <v>0.15000000000000002</v>
      </c>
      <c r="T86" s="16" cm="1">
        <f t="array" ref="T86">INDEX(Yield,A86)*INDEX(YieldUp,A86)</f>
        <v>5.9999999999999995E-4</v>
      </c>
      <c r="U86" s="16" cm="1">
        <f t="array" ref="U86">INDEX(Yield,A86)*INDEX(YieldDown,A86)</f>
        <v>5.9999999999999995E-4</v>
      </c>
    </row>
    <row r="87" spans="1:21" x14ac:dyDescent="0.2">
      <c r="A87" s="13">
        <v>85</v>
      </c>
      <c r="C87" s="28">
        <v>0.05</v>
      </c>
      <c r="D87" s="14">
        <f t="shared" si="1"/>
        <v>1.4071004226562502</v>
      </c>
      <c r="E87" s="14"/>
      <c r="F87" s="15" cm="1">
        <f t="array" ref="F87">Expense*INDEX(InflationFactor,A87)</f>
        <v>7.0355021132812512</v>
      </c>
      <c r="G87" s="15"/>
      <c r="H87" s="28">
        <v>0.06</v>
      </c>
      <c r="I87" s="14" cm="1">
        <f t="array" ref="I87">1/POWER(1+INDEX(Yield,A87),1/12)</f>
        <v>0.9951560277146928</v>
      </c>
      <c r="J87" s="14"/>
      <c r="K87" s="29">
        <v>0.1</v>
      </c>
      <c r="L87" s="14" cm="1">
        <f t="array" ref="L87">1-POWER(1-INDEX(LapseRate,A87),1/12)</f>
        <v>8.7416109546967213E-3</v>
      </c>
      <c r="M87" s="14"/>
      <c r="N87" s="32">
        <v>0.01</v>
      </c>
      <c r="O87" s="32">
        <v>0.01</v>
      </c>
      <c r="Q87" s="16" cm="1">
        <f t="array" ref="Q87">INDEX(Inflation,A87)+0.02</f>
        <v>7.0000000000000007E-2</v>
      </c>
      <c r="R87" s="16" cm="1">
        <f t="array" ref="R87">INDEX(LapseRate,A87)*0.5</f>
        <v>0.05</v>
      </c>
      <c r="S87" s="16" cm="1">
        <f t="array" ref="S87">INDEX(LapseRate,A87)*1.5</f>
        <v>0.15000000000000002</v>
      </c>
      <c r="T87" s="16" cm="1">
        <f t="array" ref="T87">INDEX(Yield,A87)*INDEX(YieldUp,A87)</f>
        <v>5.9999999999999995E-4</v>
      </c>
      <c r="U87" s="16" cm="1">
        <f t="array" ref="U87">INDEX(Yield,A87)*INDEX(YieldDown,A87)</f>
        <v>5.9999999999999995E-4</v>
      </c>
    </row>
    <row r="88" spans="1:21" x14ac:dyDescent="0.2">
      <c r="A88" s="13">
        <v>86</v>
      </c>
      <c r="C88" s="28">
        <v>0.05</v>
      </c>
      <c r="D88" s="14">
        <f t="shared" si="1"/>
        <v>1.4128331239541758</v>
      </c>
      <c r="E88" s="14"/>
      <c r="F88" s="15" cm="1">
        <f t="array" ref="F88">Expense*INDEX(InflationFactor,A88)</f>
        <v>7.0641656197708791</v>
      </c>
      <c r="G88" s="15"/>
      <c r="H88" s="28">
        <v>0.06</v>
      </c>
      <c r="I88" s="14" cm="1">
        <f t="array" ref="I88">1/POWER(1+INDEX(Yield,A88),1/12)</f>
        <v>0.9951560277146928</v>
      </c>
      <c r="J88" s="14"/>
      <c r="K88" s="29">
        <v>0.1</v>
      </c>
      <c r="L88" s="14" cm="1">
        <f t="array" ref="L88">1-POWER(1-INDEX(LapseRate,A88),1/12)</f>
        <v>8.7416109546967213E-3</v>
      </c>
      <c r="M88" s="14"/>
      <c r="N88" s="32">
        <v>0.01</v>
      </c>
      <c r="O88" s="32">
        <v>0.01</v>
      </c>
      <c r="Q88" s="16" cm="1">
        <f t="array" ref="Q88">INDEX(Inflation,A88)+0.02</f>
        <v>7.0000000000000007E-2</v>
      </c>
      <c r="R88" s="16" cm="1">
        <f t="array" ref="R88">INDEX(LapseRate,A88)*0.5</f>
        <v>0.05</v>
      </c>
      <c r="S88" s="16" cm="1">
        <f t="array" ref="S88">INDEX(LapseRate,A88)*1.5</f>
        <v>0.15000000000000002</v>
      </c>
      <c r="T88" s="16" cm="1">
        <f t="array" ref="T88">INDEX(Yield,A88)*INDEX(YieldUp,A88)</f>
        <v>5.9999999999999995E-4</v>
      </c>
      <c r="U88" s="16" cm="1">
        <f t="array" ref="U88">INDEX(Yield,A88)*INDEX(YieldDown,A88)</f>
        <v>5.9999999999999995E-4</v>
      </c>
    </row>
    <row r="89" spans="1:21" x14ac:dyDescent="0.2">
      <c r="A89" s="13">
        <v>87</v>
      </c>
      <c r="C89" s="28">
        <v>0.05</v>
      </c>
      <c r="D89" s="14">
        <f t="shared" si="1"/>
        <v>1.4185891809868039</v>
      </c>
      <c r="E89" s="14"/>
      <c r="F89" s="15" cm="1">
        <f t="array" ref="F89">Expense*INDEX(InflationFactor,A89)</f>
        <v>7.0929459049340196</v>
      </c>
      <c r="G89" s="15"/>
      <c r="H89" s="28">
        <v>0.06</v>
      </c>
      <c r="I89" s="14" cm="1">
        <f t="array" ref="I89">1/POWER(1+INDEX(Yield,A89),1/12)</f>
        <v>0.9951560277146928</v>
      </c>
      <c r="J89" s="14"/>
      <c r="K89" s="29">
        <v>0.1</v>
      </c>
      <c r="L89" s="14" cm="1">
        <f t="array" ref="L89">1-POWER(1-INDEX(LapseRate,A89),1/12)</f>
        <v>8.7416109546967213E-3</v>
      </c>
      <c r="M89" s="14"/>
      <c r="N89" s="32">
        <v>0.01</v>
      </c>
      <c r="O89" s="32">
        <v>0.01</v>
      </c>
      <c r="Q89" s="16" cm="1">
        <f t="array" ref="Q89">INDEX(Inflation,A89)+0.02</f>
        <v>7.0000000000000007E-2</v>
      </c>
      <c r="R89" s="16" cm="1">
        <f t="array" ref="R89">INDEX(LapseRate,A89)*0.5</f>
        <v>0.05</v>
      </c>
      <c r="S89" s="16" cm="1">
        <f t="array" ref="S89">INDEX(LapseRate,A89)*1.5</f>
        <v>0.15000000000000002</v>
      </c>
      <c r="T89" s="16" cm="1">
        <f t="array" ref="T89">INDEX(Yield,A89)*INDEX(YieldUp,A89)</f>
        <v>5.9999999999999995E-4</v>
      </c>
      <c r="U89" s="16" cm="1">
        <f t="array" ref="U89">INDEX(Yield,A89)*INDEX(YieldDown,A89)</f>
        <v>5.9999999999999995E-4</v>
      </c>
    </row>
    <row r="90" spans="1:21" x14ac:dyDescent="0.2">
      <c r="A90" s="13">
        <v>88</v>
      </c>
      <c r="C90" s="28">
        <v>0.05</v>
      </c>
      <c r="D90" s="14">
        <f t="shared" si="1"/>
        <v>1.4243686889082883</v>
      </c>
      <c r="E90" s="14"/>
      <c r="F90" s="15" cm="1">
        <f t="array" ref="F90">Expense*INDEX(InflationFactor,A90)</f>
        <v>7.1218434445414411</v>
      </c>
      <c r="G90" s="15"/>
      <c r="H90" s="28">
        <v>0.06</v>
      </c>
      <c r="I90" s="14" cm="1">
        <f t="array" ref="I90">1/POWER(1+INDEX(Yield,A90),1/12)</f>
        <v>0.9951560277146928</v>
      </c>
      <c r="J90" s="14"/>
      <c r="K90" s="29">
        <v>0.1</v>
      </c>
      <c r="L90" s="14" cm="1">
        <f t="array" ref="L90">1-POWER(1-INDEX(LapseRate,A90),1/12)</f>
        <v>8.7416109546967213E-3</v>
      </c>
      <c r="M90" s="14"/>
      <c r="N90" s="32">
        <v>0.01</v>
      </c>
      <c r="O90" s="32">
        <v>0.01</v>
      </c>
      <c r="Q90" s="16" cm="1">
        <f t="array" ref="Q90">INDEX(Inflation,A90)+0.02</f>
        <v>7.0000000000000007E-2</v>
      </c>
      <c r="R90" s="16" cm="1">
        <f t="array" ref="R90">INDEX(LapseRate,A90)*0.5</f>
        <v>0.05</v>
      </c>
      <c r="S90" s="16" cm="1">
        <f t="array" ref="S90">INDEX(LapseRate,A90)*1.5</f>
        <v>0.15000000000000002</v>
      </c>
      <c r="T90" s="16" cm="1">
        <f t="array" ref="T90">INDEX(Yield,A90)*INDEX(YieldUp,A90)</f>
        <v>5.9999999999999995E-4</v>
      </c>
      <c r="U90" s="16" cm="1">
        <f t="array" ref="U90">INDEX(Yield,A90)*INDEX(YieldDown,A90)</f>
        <v>5.9999999999999995E-4</v>
      </c>
    </row>
    <row r="91" spans="1:21" x14ac:dyDescent="0.2">
      <c r="A91" s="13">
        <v>89</v>
      </c>
      <c r="C91" s="28">
        <v>0.05</v>
      </c>
      <c r="D91" s="14">
        <f t="shared" si="1"/>
        <v>1.4301717432604533</v>
      </c>
      <c r="E91" s="14"/>
      <c r="F91" s="15" cm="1">
        <f t="array" ref="F91">Expense*INDEX(InflationFactor,A91)</f>
        <v>7.1508587163022668</v>
      </c>
      <c r="G91" s="15"/>
      <c r="H91" s="28">
        <v>0.06</v>
      </c>
      <c r="I91" s="14" cm="1">
        <f t="array" ref="I91">1/POWER(1+INDEX(Yield,A91),1/12)</f>
        <v>0.9951560277146928</v>
      </c>
      <c r="J91" s="14"/>
      <c r="K91" s="29">
        <v>0.1</v>
      </c>
      <c r="L91" s="14" cm="1">
        <f t="array" ref="L91">1-POWER(1-INDEX(LapseRate,A91),1/12)</f>
        <v>8.7416109546967213E-3</v>
      </c>
      <c r="M91" s="14"/>
      <c r="N91" s="32">
        <v>0.01</v>
      </c>
      <c r="O91" s="32">
        <v>0.01</v>
      </c>
      <c r="Q91" s="16" cm="1">
        <f t="array" ref="Q91">INDEX(Inflation,A91)+0.02</f>
        <v>7.0000000000000007E-2</v>
      </c>
      <c r="R91" s="16" cm="1">
        <f t="array" ref="R91">INDEX(LapseRate,A91)*0.5</f>
        <v>0.05</v>
      </c>
      <c r="S91" s="16" cm="1">
        <f t="array" ref="S91">INDEX(LapseRate,A91)*1.5</f>
        <v>0.15000000000000002</v>
      </c>
      <c r="T91" s="16" cm="1">
        <f t="array" ref="T91">INDEX(Yield,A91)*INDEX(YieldUp,A91)</f>
        <v>5.9999999999999995E-4</v>
      </c>
      <c r="U91" s="16" cm="1">
        <f t="array" ref="U91">INDEX(Yield,A91)*INDEX(YieldDown,A91)</f>
        <v>5.9999999999999995E-4</v>
      </c>
    </row>
    <row r="92" spans="1:21" x14ac:dyDescent="0.2">
      <c r="A92" s="13">
        <v>90</v>
      </c>
      <c r="C92" s="28">
        <v>0.05</v>
      </c>
      <c r="D92" s="14">
        <f t="shared" si="1"/>
        <v>1.4359984399743726</v>
      </c>
      <c r="E92" s="14"/>
      <c r="F92" s="15" cm="1">
        <f t="array" ref="F92">Expense*INDEX(InflationFactor,A92)</f>
        <v>7.1799921998718634</v>
      </c>
      <c r="G92" s="15"/>
      <c r="H92" s="28">
        <v>0.06</v>
      </c>
      <c r="I92" s="14" cm="1">
        <f t="array" ref="I92">1/POWER(1+INDEX(Yield,A92),1/12)</f>
        <v>0.9951560277146928</v>
      </c>
      <c r="J92" s="14"/>
      <c r="K92" s="29">
        <v>0.1</v>
      </c>
      <c r="L92" s="14" cm="1">
        <f t="array" ref="L92">1-POWER(1-INDEX(LapseRate,A92),1/12)</f>
        <v>8.7416109546967213E-3</v>
      </c>
      <c r="M92" s="14"/>
      <c r="N92" s="32">
        <v>0.01</v>
      </c>
      <c r="O92" s="32">
        <v>0.01</v>
      </c>
      <c r="Q92" s="16" cm="1">
        <f t="array" ref="Q92">INDEX(Inflation,A92)+0.02</f>
        <v>7.0000000000000007E-2</v>
      </c>
      <c r="R92" s="16" cm="1">
        <f t="array" ref="R92">INDEX(LapseRate,A92)*0.5</f>
        <v>0.05</v>
      </c>
      <c r="S92" s="16" cm="1">
        <f t="array" ref="S92">INDEX(LapseRate,A92)*1.5</f>
        <v>0.15000000000000002</v>
      </c>
      <c r="T92" s="16" cm="1">
        <f t="array" ref="T92">INDEX(Yield,A92)*INDEX(YieldUp,A92)</f>
        <v>5.9999999999999995E-4</v>
      </c>
      <c r="U92" s="16" cm="1">
        <f t="array" ref="U92">INDEX(Yield,A92)*INDEX(YieldDown,A92)</f>
        <v>5.9999999999999995E-4</v>
      </c>
    </row>
    <row r="93" spans="1:21" x14ac:dyDescent="0.2">
      <c r="A93" s="13">
        <v>91</v>
      </c>
      <c r="C93" s="28">
        <v>0.05</v>
      </c>
      <c r="D93" s="14">
        <f t="shared" si="1"/>
        <v>1.4418488753719541</v>
      </c>
      <c r="E93" s="14"/>
      <c r="F93" s="15" cm="1">
        <f t="array" ref="F93">Expense*INDEX(InflationFactor,A93)</f>
        <v>7.20924437685977</v>
      </c>
      <c r="G93" s="15"/>
      <c r="H93" s="28">
        <v>0.06</v>
      </c>
      <c r="I93" s="14" cm="1">
        <f t="array" ref="I93">1/POWER(1+INDEX(Yield,A93),1/12)</f>
        <v>0.9951560277146928</v>
      </c>
      <c r="J93" s="14"/>
      <c r="K93" s="29">
        <v>0.1</v>
      </c>
      <c r="L93" s="14" cm="1">
        <f t="array" ref="L93">1-POWER(1-INDEX(LapseRate,A93),1/12)</f>
        <v>8.7416109546967213E-3</v>
      </c>
      <c r="M93" s="14"/>
      <c r="N93" s="32">
        <v>0.01</v>
      </c>
      <c r="O93" s="32">
        <v>0.01</v>
      </c>
      <c r="Q93" s="16" cm="1">
        <f t="array" ref="Q93">INDEX(Inflation,A93)+0.02</f>
        <v>7.0000000000000007E-2</v>
      </c>
      <c r="R93" s="16" cm="1">
        <f t="array" ref="R93">INDEX(LapseRate,A93)*0.5</f>
        <v>0.05</v>
      </c>
      <c r="S93" s="16" cm="1">
        <f t="array" ref="S93">INDEX(LapseRate,A93)*1.5</f>
        <v>0.15000000000000002</v>
      </c>
      <c r="T93" s="16" cm="1">
        <f t="array" ref="T93">INDEX(Yield,A93)*INDEX(YieldUp,A93)</f>
        <v>5.9999999999999995E-4</v>
      </c>
      <c r="U93" s="16" cm="1">
        <f t="array" ref="U93">INDEX(Yield,A93)*INDEX(YieldDown,A93)</f>
        <v>5.9999999999999995E-4</v>
      </c>
    </row>
    <row r="94" spans="1:21" x14ac:dyDescent="0.2">
      <c r="A94" s="13">
        <v>92</v>
      </c>
      <c r="C94" s="28">
        <v>0.05</v>
      </c>
      <c r="D94" s="14">
        <f t="shared" si="1"/>
        <v>1.4477231461675335</v>
      </c>
      <c r="E94" s="14"/>
      <c r="F94" s="15" cm="1">
        <f t="array" ref="F94">Expense*INDEX(InflationFactor,A94)</f>
        <v>7.2386157308376671</v>
      </c>
      <c r="G94" s="15"/>
      <c r="H94" s="28">
        <v>0.06</v>
      </c>
      <c r="I94" s="14" cm="1">
        <f t="array" ref="I94">1/POWER(1+INDEX(Yield,A94),1/12)</f>
        <v>0.9951560277146928</v>
      </c>
      <c r="J94" s="14"/>
      <c r="K94" s="29">
        <v>0.1</v>
      </c>
      <c r="L94" s="14" cm="1">
        <f t="array" ref="L94">1-POWER(1-INDEX(LapseRate,A94),1/12)</f>
        <v>8.7416109546967213E-3</v>
      </c>
      <c r="M94" s="14"/>
      <c r="N94" s="32">
        <v>0.01</v>
      </c>
      <c r="O94" s="32">
        <v>0.01</v>
      </c>
      <c r="Q94" s="16" cm="1">
        <f t="array" ref="Q94">INDEX(Inflation,A94)+0.02</f>
        <v>7.0000000000000007E-2</v>
      </c>
      <c r="R94" s="16" cm="1">
        <f t="array" ref="R94">INDEX(LapseRate,A94)*0.5</f>
        <v>0.05</v>
      </c>
      <c r="S94" s="16" cm="1">
        <f t="array" ref="S94">INDEX(LapseRate,A94)*1.5</f>
        <v>0.15000000000000002</v>
      </c>
      <c r="T94" s="16" cm="1">
        <f t="array" ref="T94">INDEX(Yield,A94)*INDEX(YieldUp,A94)</f>
        <v>5.9999999999999995E-4</v>
      </c>
      <c r="U94" s="16" cm="1">
        <f t="array" ref="U94">INDEX(Yield,A94)*INDEX(YieldDown,A94)</f>
        <v>5.9999999999999995E-4</v>
      </c>
    </row>
    <row r="95" spans="1:21" x14ac:dyDescent="0.2">
      <c r="A95" s="13">
        <v>93</v>
      </c>
      <c r="C95" s="28">
        <v>0.05</v>
      </c>
      <c r="D95" s="14">
        <f t="shared" si="1"/>
        <v>1.4536213494694727</v>
      </c>
      <c r="E95" s="14"/>
      <c r="F95" s="15" cm="1">
        <f t="array" ref="F95">Expense*INDEX(InflationFactor,A95)</f>
        <v>7.2681067473473639</v>
      </c>
      <c r="G95" s="15"/>
      <c r="H95" s="28">
        <v>0.06</v>
      </c>
      <c r="I95" s="14" cm="1">
        <f t="array" ref="I95">1/POWER(1+INDEX(Yield,A95),1/12)</f>
        <v>0.9951560277146928</v>
      </c>
      <c r="J95" s="14"/>
      <c r="K95" s="29">
        <v>0.1</v>
      </c>
      <c r="L95" s="14" cm="1">
        <f t="array" ref="L95">1-POWER(1-INDEX(LapseRate,A95),1/12)</f>
        <v>8.7416109546967213E-3</v>
      </c>
      <c r="M95" s="14"/>
      <c r="N95" s="32">
        <v>0.01</v>
      </c>
      <c r="O95" s="32">
        <v>0.01</v>
      </c>
      <c r="Q95" s="16" cm="1">
        <f t="array" ref="Q95">INDEX(Inflation,A95)+0.02</f>
        <v>7.0000000000000007E-2</v>
      </c>
      <c r="R95" s="16" cm="1">
        <f t="array" ref="R95">INDEX(LapseRate,A95)*0.5</f>
        <v>0.05</v>
      </c>
      <c r="S95" s="16" cm="1">
        <f t="array" ref="S95">INDEX(LapseRate,A95)*1.5</f>
        <v>0.15000000000000002</v>
      </c>
      <c r="T95" s="16" cm="1">
        <f t="array" ref="T95">INDEX(Yield,A95)*INDEX(YieldUp,A95)</f>
        <v>5.9999999999999995E-4</v>
      </c>
      <c r="U95" s="16" cm="1">
        <f t="array" ref="U95">INDEX(Yield,A95)*INDEX(YieldDown,A95)</f>
        <v>5.9999999999999995E-4</v>
      </c>
    </row>
    <row r="96" spans="1:21" x14ac:dyDescent="0.2">
      <c r="A96" s="13">
        <v>94</v>
      </c>
      <c r="C96" s="28">
        <v>0.05</v>
      </c>
      <c r="D96" s="14">
        <f t="shared" si="1"/>
        <v>1.4595435827817653</v>
      </c>
      <c r="E96" s="14"/>
      <c r="F96" s="15" cm="1">
        <f t="array" ref="F96">Expense*INDEX(InflationFactor,A96)</f>
        <v>7.2977179139088264</v>
      </c>
      <c r="G96" s="15"/>
      <c r="H96" s="28">
        <v>0.06</v>
      </c>
      <c r="I96" s="14" cm="1">
        <f t="array" ref="I96">1/POWER(1+INDEX(Yield,A96),1/12)</f>
        <v>0.9951560277146928</v>
      </c>
      <c r="J96" s="14"/>
      <c r="K96" s="29">
        <v>0.1</v>
      </c>
      <c r="L96" s="14" cm="1">
        <f t="array" ref="L96">1-POWER(1-INDEX(LapseRate,A96),1/12)</f>
        <v>8.7416109546967213E-3</v>
      </c>
      <c r="M96" s="14"/>
      <c r="N96" s="32">
        <v>0.01</v>
      </c>
      <c r="O96" s="32">
        <v>0.01</v>
      </c>
      <c r="Q96" s="16" cm="1">
        <f t="array" ref="Q96">INDEX(Inflation,A96)+0.02</f>
        <v>7.0000000000000007E-2</v>
      </c>
      <c r="R96" s="16" cm="1">
        <f t="array" ref="R96">INDEX(LapseRate,A96)*0.5</f>
        <v>0.05</v>
      </c>
      <c r="S96" s="16" cm="1">
        <f t="array" ref="S96">INDEX(LapseRate,A96)*1.5</f>
        <v>0.15000000000000002</v>
      </c>
      <c r="T96" s="16" cm="1">
        <f t="array" ref="T96">INDEX(Yield,A96)*INDEX(YieldUp,A96)</f>
        <v>5.9999999999999995E-4</v>
      </c>
      <c r="U96" s="16" cm="1">
        <f t="array" ref="U96">INDEX(Yield,A96)*INDEX(YieldDown,A96)</f>
        <v>5.9999999999999995E-4</v>
      </c>
    </row>
    <row r="97" spans="1:21" x14ac:dyDescent="0.2">
      <c r="A97" s="13">
        <v>95</v>
      </c>
      <c r="C97" s="28">
        <v>0.05</v>
      </c>
      <c r="D97" s="14">
        <f t="shared" si="1"/>
        <v>1.4654899440056477</v>
      </c>
      <c r="E97" s="14"/>
      <c r="F97" s="15" cm="1">
        <f t="array" ref="F97">Expense*INDEX(InflationFactor,A97)</f>
        <v>7.3274497200282385</v>
      </c>
      <c r="G97" s="15"/>
      <c r="H97" s="28">
        <v>0.06</v>
      </c>
      <c r="I97" s="14" cm="1">
        <f t="array" ref="I97">1/POWER(1+INDEX(Yield,A97),1/12)</f>
        <v>0.9951560277146928</v>
      </c>
      <c r="J97" s="14"/>
      <c r="K97" s="29">
        <v>0.1</v>
      </c>
      <c r="L97" s="14" cm="1">
        <f t="array" ref="L97">1-POWER(1-INDEX(LapseRate,A97),1/12)</f>
        <v>8.7416109546967213E-3</v>
      </c>
      <c r="M97" s="14"/>
      <c r="N97" s="32">
        <v>0.01</v>
      </c>
      <c r="O97" s="32">
        <v>0.01</v>
      </c>
      <c r="Q97" s="16" cm="1">
        <f t="array" ref="Q97">INDEX(Inflation,A97)+0.02</f>
        <v>7.0000000000000007E-2</v>
      </c>
      <c r="R97" s="16" cm="1">
        <f t="array" ref="R97">INDEX(LapseRate,A97)*0.5</f>
        <v>0.05</v>
      </c>
      <c r="S97" s="16" cm="1">
        <f t="array" ref="S97">INDEX(LapseRate,A97)*1.5</f>
        <v>0.15000000000000002</v>
      </c>
      <c r="T97" s="16" cm="1">
        <f t="array" ref="T97">INDEX(Yield,A97)*INDEX(YieldUp,A97)</f>
        <v>5.9999999999999995E-4</v>
      </c>
      <c r="U97" s="16" cm="1">
        <f t="array" ref="U97">INDEX(Yield,A97)*INDEX(YieldDown,A97)</f>
        <v>5.9999999999999995E-4</v>
      </c>
    </row>
    <row r="98" spans="1:21" x14ac:dyDescent="0.2">
      <c r="A98" s="13">
        <v>96</v>
      </c>
      <c r="C98" s="28">
        <v>0.05</v>
      </c>
      <c r="D98" s="14">
        <f t="shared" si="1"/>
        <v>1.4714605314412186</v>
      </c>
      <c r="E98" s="14"/>
      <c r="F98" s="15" cm="1">
        <f t="array" ref="F98">Expense*INDEX(InflationFactor,A98)</f>
        <v>7.3573026572060929</v>
      </c>
      <c r="G98" s="15"/>
      <c r="H98" s="28">
        <v>0.06</v>
      </c>
      <c r="I98" s="14" cm="1">
        <f t="array" ref="I98">1/POWER(1+INDEX(Yield,A98),1/12)</f>
        <v>0.9951560277146928</v>
      </c>
      <c r="J98" s="14"/>
      <c r="K98" s="29">
        <v>0.1</v>
      </c>
      <c r="L98" s="14" cm="1">
        <f t="array" ref="L98">1-POWER(1-INDEX(LapseRate,A98),1/12)</f>
        <v>8.7416109546967213E-3</v>
      </c>
      <c r="M98" s="14"/>
      <c r="N98" s="32">
        <v>0.01</v>
      </c>
      <c r="O98" s="32">
        <v>0.01</v>
      </c>
      <c r="Q98" s="16" cm="1">
        <f t="array" ref="Q98">INDEX(Inflation,A98)+0.02</f>
        <v>7.0000000000000007E-2</v>
      </c>
      <c r="R98" s="16" cm="1">
        <f t="array" ref="R98">INDEX(LapseRate,A98)*0.5</f>
        <v>0.05</v>
      </c>
      <c r="S98" s="16" cm="1">
        <f t="array" ref="S98">INDEX(LapseRate,A98)*1.5</f>
        <v>0.15000000000000002</v>
      </c>
      <c r="T98" s="16" cm="1">
        <f t="array" ref="T98">INDEX(Yield,A98)*INDEX(YieldUp,A98)</f>
        <v>5.9999999999999995E-4</v>
      </c>
      <c r="U98" s="16" cm="1">
        <f t="array" ref="U98">INDEX(Yield,A98)*INDEX(YieldDown,A98)</f>
        <v>5.9999999999999995E-4</v>
      </c>
    </row>
    <row r="99" spans="1:21" x14ac:dyDescent="0.2">
      <c r="A99" s="13">
        <v>97</v>
      </c>
      <c r="C99" s="28">
        <v>0.05</v>
      </c>
      <c r="D99" s="14">
        <f t="shared" si="1"/>
        <v>1.4774554437890626</v>
      </c>
      <c r="E99" s="14"/>
      <c r="F99" s="15" cm="1">
        <f t="array" ref="F99">Expense*INDEX(InflationFactor,A99)</f>
        <v>7.3872772189453126</v>
      </c>
      <c r="G99" s="15"/>
      <c r="H99" s="28">
        <v>0.06</v>
      </c>
      <c r="I99" s="14" cm="1">
        <f t="array" ref="I99">1/POWER(1+INDEX(Yield,A99),1/12)</f>
        <v>0.9951560277146928</v>
      </c>
      <c r="J99" s="14"/>
      <c r="K99" s="29">
        <v>0.1</v>
      </c>
      <c r="L99" s="14" cm="1">
        <f t="array" ref="L99">1-POWER(1-INDEX(LapseRate,A99),1/12)</f>
        <v>8.7416109546967213E-3</v>
      </c>
      <c r="M99" s="14"/>
      <c r="N99" s="32">
        <v>0.01</v>
      </c>
      <c r="O99" s="32">
        <v>0.01</v>
      </c>
      <c r="Q99" s="16" cm="1">
        <f t="array" ref="Q99">INDEX(Inflation,A99)+0.02</f>
        <v>7.0000000000000007E-2</v>
      </c>
      <c r="R99" s="16" cm="1">
        <f t="array" ref="R99">INDEX(LapseRate,A99)*0.5</f>
        <v>0.05</v>
      </c>
      <c r="S99" s="16" cm="1">
        <f t="array" ref="S99">INDEX(LapseRate,A99)*1.5</f>
        <v>0.15000000000000002</v>
      </c>
      <c r="T99" s="16" cm="1">
        <f t="array" ref="T99">INDEX(Yield,A99)*INDEX(YieldUp,A99)</f>
        <v>5.9999999999999995E-4</v>
      </c>
      <c r="U99" s="16" cm="1">
        <f t="array" ref="U99">INDEX(Yield,A99)*INDEX(YieldDown,A99)</f>
        <v>5.9999999999999995E-4</v>
      </c>
    </row>
    <row r="100" spans="1:21" x14ac:dyDescent="0.2">
      <c r="A100" s="13">
        <v>98</v>
      </c>
      <c r="C100" s="28">
        <v>0.05</v>
      </c>
      <c r="D100" s="14">
        <f t="shared" si="1"/>
        <v>1.4834747801518848</v>
      </c>
      <c r="E100" s="14"/>
      <c r="F100" s="15" cm="1">
        <f t="array" ref="F100">Expense*INDEX(InflationFactor,A100)</f>
        <v>7.4173739007594239</v>
      </c>
      <c r="G100" s="15"/>
      <c r="H100" s="28">
        <v>0.06</v>
      </c>
      <c r="I100" s="14" cm="1">
        <f t="array" ref="I100">1/POWER(1+INDEX(Yield,A100),1/12)</f>
        <v>0.9951560277146928</v>
      </c>
      <c r="J100" s="14"/>
      <c r="K100" s="29">
        <v>0.1</v>
      </c>
      <c r="L100" s="14" cm="1">
        <f t="array" ref="L100">1-POWER(1-INDEX(LapseRate,A100),1/12)</f>
        <v>8.7416109546967213E-3</v>
      </c>
      <c r="M100" s="14"/>
      <c r="N100" s="32">
        <v>0.01</v>
      </c>
      <c r="O100" s="32">
        <v>0.01</v>
      </c>
      <c r="Q100" s="16" cm="1">
        <f t="array" ref="Q100">INDEX(Inflation,A100)+0.02</f>
        <v>7.0000000000000007E-2</v>
      </c>
      <c r="R100" s="16" cm="1">
        <f t="array" ref="R100">INDEX(LapseRate,A100)*0.5</f>
        <v>0.05</v>
      </c>
      <c r="S100" s="16" cm="1">
        <f t="array" ref="S100">INDEX(LapseRate,A100)*1.5</f>
        <v>0.15000000000000002</v>
      </c>
      <c r="T100" s="16" cm="1">
        <f t="array" ref="T100">INDEX(Yield,A100)*INDEX(YieldUp,A100)</f>
        <v>5.9999999999999995E-4</v>
      </c>
      <c r="U100" s="16" cm="1">
        <f t="array" ref="U100">INDEX(Yield,A100)*INDEX(YieldDown,A100)</f>
        <v>5.9999999999999995E-4</v>
      </c>
    </row>
    <row r="101" spans="1:21" x14ac:dyDescent="0.2">
      <c r="A101" s="13">
        <v>99</v>
      </c>
      <c r="C101" s="28">
        <v>0.05</v>
      </c>
      <c r="D101" s="14">
        <f t="shared" si="1"/>
        <v>1.489518640036144</v>
      </c>
      <c r="E101" s="14"/>
      <c r="F101" s="15" cm="1">
        <f t="array" ref="F101">Expense*INDEX(InflationFactor,A101)</f>
        <v>7.4475932001807195</v>
      </c>
      <c r="G101" s="15"/>
      <c r="H101" s="28">
        <v>0.06</v>
      </c>
      <c r="I101" s="14" cm="1">
        <f t="array" ref="I101">1/POWER(1+INDEX(Yield,A101),1/12)</f>
        <v>0.9951560277146928</v>
      </c>
      <c r="J101" s="14"/>
      <c r="K101" s="29">
        <v>0.1</v>
      </c>
      <c r="L101" s="14" cm="1">
        <f t="array" ref="L101">1-POWER(1-INDEX(LapseRate,A101),1/12)</f>
        <v>8.7416109546967213E-3</v>
      </c>
      <c r="M101" s="14"/>
      <c r="N101" s="32">
        <v>0.01</v>
      </c>
      <c r="O101" s="32">
        <v>0.01</v>
      </c>
      <c r="Q101" s="16" cm="1">
        <f t="array" ref="Q101">INDEX(Inflation,A101)+0.02</f>
        <v>7.0000000000000007E-2</v>
      </c>
      <c r="R101" s="16" cm="1">
        <f t="array" ref="R101">INDEX(LapseRate,A101)*0.5</f>
        <v>0.05</v>
      </c>
      <c r="S101" s="16" cm="1">
        <f t="array" ref="S101">INDEX(LapseRate,A101)*1.5</f>
        <v>0.15000000000000002</v>
      </c>
      <c r="T101" s="16" cm="1">
        <f t="array" ref="T101">INDEX(Yield,A101)*INDEX(YieldUp,A101)</f>
        <v>5.9999999999999995E-4</v>
      </c>
      <c r="U101" s="16" cm="1">
        <f t="array" ref="U101">INDEX(Yield,A101)*INDEX(YieldDown,A101)</f>
        <v>5.9999999999999995E-4</v>
      </c>
    </row>
    <row r="102" spans="1:21" x14ac:dyDescent="0.2">
      <c r="A102" s="13">
        <v>100</v>
      </c>
      <c r="C102" s="28">
        <v>0.05</v>
      </c>
      <c r="D102" s="14">
        <f t="shared" si="1"/>
        <v>1.4955871233537028</v>
      </c>
      <c r="E102" s="14"/>
      <c r="F102" s="15" cm="1">
        <f t="array" ref="F102">Expense*INDEX(InflationFactor,A102)</f>
        <v>7.477935616768514</v>
      </c>
      <c r="G102" s="15"/>
      <c r="H102" s="28">
        <v>0.06</v>
      </c>
      <c r="I102" s="14" cm="1">
        <f t="array" ref="I102">1/POWER(1+INDEX(Yield,A102),1/12)</f>
        <v>0.9951560277146928</v>
      </c>
      <c r="J102" s="14"/>
      <c r="K102" s="29">
        <v>0.1</v>
      </c>
      <c r="L102" s="14" cm="1">
        <f t="array" ref="L102">1-POWER(1-INDEX(LapseRate,A102),1/12)</f>
        <v>8.7416109546967213E-3</v>
      </c>
      <c r="M102" s="14"/>
      <c r="N102" s="32">
        <v>0.01</v>
      </c>
      <c r="O102" s="32">
        <v>0.01</v>
      </c>
      <c r="Q102" s="16" cm="1">
        <f t="array" ref="Q102">INDEX(Inflation,A102)+0.02</f>
        <v>7.0000000000000007E-2</v>
      </c>
      <c r="R102" s="16" cm="1">
        <f t="array" ref="R102">INDEX(LapseRate,A102)*0.5</f>
        <v>0.05</v>
      </c>
      <c r="S102" s="16" cm="1">
        <f t="array" ref="S102">INDEX(LapseRate,A102)*1.5</f>
        <v>0.15000000000000002</v>
      </c>
      <c r="T102" s="16" cm="1">
        <f t="array" ref="T102">INDEX(Yield,A102)*INDEX(YieldUp,A102)</f>
        <v>5.9999999999999995E-4</v>
      </c>
      <c r="U102" s="16" cm="1">
        <f t="array" ref="U102">INDEX(Yield,A102)*INDEX(YieldDown,A102)</f>
        <v>5.9999999999999995E-4</v>
      </c>
    </row>
    <row r="103" spans="1:21" x14ac:dyDescent="0.2">
      <c r="A103" s="13">
        <v>101</v>
      </c>
      <c r="C103" s="28">
        <v>0.05</v>
      </c>
      <c r="D103" s="14">
        <f t="shared" si="1"/>
        <v>1.5016803304234763</v>
      </c>
      <c r="E103" s="14"/>
      <c r="F103" s="15" cm="1">
        <f t="array" ref="F103">Expense*INDEX(InflationFactor,A103)</f>
        <v>7.5084016521173815</v>
      </c>
      <c r="G103" s="15"/>
      <c r="H103" s="28">
        <v>0.06</v>
      </c>
      <c r="I103" s="14" cm="1">
        <f t="array" ref="I103">1/POWER(1+INDEX(Yield,A103),1/12)</f>
        <v>0.9951560277146928</v>
      </c>
      <c r="J103" s="14"/>
      <c r="K103" s="29">
        <v>0.1</v>
      </c>
      <c r="L103" s="14" cm="1">
        <f t="array" ref="L103">1-POWER(1-INDEX(LapseRate,A103),1/12)</f>
        <v>8.7416109546967213E-3</v>
      </c>
      <c r="M103" s="14"/>
      <c r="N103" s="32">
        <v>0.01</v>
      </c>
      <c r="O103" s="32">
        <v>0.01</v>
      </c>
      <c r="Q103" s="16" cm="1">
        <f t="array" ref="Q103">INDEX(Inflation,A103)+0.02</f>
        <v>7.0000000000000007E-2</v>
      </c>
      <c r="R103" s="16" cm="1">
        <f t="array" ref="R103">INDEX(LapseRate,A103)*0.5</f>
        <v>0.05</v>
      </c>
      <c r="S103" s="16" cm="1">
        <f t="array" ref="S103">INDEX(LapseRate,A103)*1.5</f>
        <v>0.15000000000000002</v>
      </c>
      <c r="T103" s="16" cm="1">
        <f t="array" ref="T103">INDEX(Yield,A103)*INDEX(YieldUp,A103)</f>
        <v>5.9999999999999995E-4</v>
      </c>
      <c r="U103" s="16" cm="1">
        <f t="array" ref="U103">INDEX(Yield,A103)*INDEX(YieldDown,A103)</f>
        <v>5.9999999999999995E-4</v>
      </c>
    </row>
    <row r="104" spans="1:21" x14ac:dyDescent="0.2">
      <c r="A104" s="13">
        <v>102</v>
      </c>
      <c r="C104" s="28">
        <v>0.05</v>
      </c>
      <c r="D104" s="14">
        <f t="shared" si="1"/>
        <v>1.5077983619730913</v>
      </c>
      <c r="E104" s="14"/>
      <c r="F104" s="15" cm="1">
        <f t="array" ref="F104">Expense*INDEX(InflationFactor,A104)</f>
        <v>7.5389918098654558</v>
      </c>
      <c r="G104" s="15"/>
      <c r="H104" s="28">
        <v>0.06</v>
      </c>
      <c r="I104" s="14" cm="1">
        <f t="array" ref="I104">1/POWER(1+INDEX(Yield,A104),1/12)</f>
        <v>0.9951560277146928</v>
      </c>
      <c r="J104" s="14"/>
      <c r="K104" s="29">
        <v>0.1</v>
      </c>
      <c r="L104" s="14" cm="1">
        <f t="array" ref="L104">1-POWER(1-INDEX(LapseRate,A104),1/12)</f>
        <v>8.7416109546967213E-3</v>
      </c>
      <c r="M104" s="14"/>
      <c r="N104" s="32">
        <v>0.01</v>
      </c>
      <c r="O104" s="32">
        <v>0.01</v>
      </c>
      <c r="Q104" s="16" cm="1">
        <f t="array" ref="Q104">INDEX(Inflation,A104)+0.02</f>
        <v>7.0000000000000007E-2</v>
      </c>
      <c r="R104" s="16" cm="1">
        <f t="array" ref="R104">INDEX(LapseRate,A104)*0.5</f>
        <v>0.05</v>
      </c>
      <c r="S104" s="16" cm="1">
        <f t="array" ref="S104">INDEX(LapseRate,A104)*1.5</f>
        <v>0.15000000000000002</v>
      </c>
      <c r="T104" s="16" cm="1">
        <f t="array" ref="T104">INDEX(Yield,A104)*INDEX(YieldUp,A104)</f>
        <v>5.9999999999999995E-4</v>
      </c>
      <c r="U104" s="16" cm="1">
        <f t="array" ref="U104">INDEX(Yield,A104)*INDEX(YieldDown,A104)</f>
        <v>5.9999999999999995E-4</v>
      </c>
    </row>
    <row r="105" spans="1:21" x14ac:dyDescent="0.2">
      <c r="A105" s="13">
        <v>103</v>
      </c>
      <c r="C105" s="28">
        <v>0.05</v>
      </c>
      <c r="D105" s="14">
        <f t="shared" si="1"/>
        <v>1.5139413191405517</v>
      </c>
      <c r="E105" s="14"/>
      <c r="F105" s="15" cm="1">
        <f t="array" ref="F105">Expense*INDEX(InflationFactor,A105)</f>
        <v>7.5697065957027583</v>
      </c>
      <c r="G105" s="15"/>
      <c r="H105" s="28">
        <v>0.06</v>
      </c>
      <c r="I105" s="14" cm="1">
        <f t="array" ref="I105">1/POWER(1+INDEX(Yield,A105),1/12)</f>
        <v>0.9951560277146928</v>
      </c>
      <c r="J105" s="14"/>
      <c r="K105" s="29">
        <v>0.1</v>
      </c>
      <c r="L105" s="14" cm="1">
        <f t="array" ref="L105">1-POWER(1-INDEX(LapseRate,A105),1/12)</f>
        <v>8.7416109546967213E-3</v>
      </c>
      <c r="M105" s="14"/>
      <c r="N105" s="32">
        <v>0.01</v>
      </c>
      <c r="O105" s="32">
        <v>0.01</v>
      </c>
      <c r="Q105" s="16" cm="1">
        <f t="array" ref="Q105">INDEX(Inflation,A105)+0.02</f>
        <v>7.0000000000000007E-2</v>
      </c>
      <c r="R105" s="16" cm="1">
        <f t="array" ref="R105">INDEX(LapseRate,A105)*0.5</f>
        <v>0.05</v>
      </c>
      <c r="S105" s="16" cm="1">
        <f t="array" ref="S105">INDEX(LapseRate,A105)*1.5</f>
        <v>0.15000000000000002</v>
      </c>
      <c r="T105" s="16" cm="1">
        <f t="array" ref="T105">INDEX(Yield,A105)*INDEX(YieldUp,A105)</f>
        <v>5.9999999999999995E-4</v>
      </c>
      <c r="U105" s="16" cm="1">
        <f t="array" ref="U105">INDEX(Yield,A105)*INDEX(YieldDown,A105)</f>
        <v>5.9999999999999995E-4</v>
      </c>
    </row>
    <row r="106" spans="1:21" x14ac:dyDescent="0.2">
      <c r="A106" s="13">
        <v>104</v>
      </c>
      <c r="C106" s="28">
        <v>0.05</v>
      </c>
      <c r="D106" s="14">
        <f t="shared" si="1"/>
        <v>1.5201093034759103</v>
      </c>
      <c r="E106" s="14"/>
      <c r="F106" s="15" cm="1">
        <f t="array" ref="F106">Expense*INDEX(InflationFactor,A106)</f>
        <v>7.6005465173795521</v>
      </c>
      <c r="G106" s="15"/>
      <c r="H106" s="28">
        <v>0.06</v>
      </c>
      <c r="I106" s="14" cm="1">
        <f t="array" ref="I106">1/POWER(1+INDEX(Yield,A106),1/12)</f>
        <v>0.9951560277146928</v>
      </c>
      <c r="J106" s="14"/>
      <c r="K106" s="29">
        <v>0.1</v>
      </c>
      <c r="L106" s="14" cm="1">
        <f t="array" ref="L106">1-POWER(1-INDEX(LapseRate,A106),1/12)</f>
        <v>8.7416109546967213E-3</v>
      </c>
      <c r="M106" s="14"/>
      <c r="N106" s="32">
        <v>0.01</v>
      </c>
      <c r="O106" s="32">
        <v>0.01</v>
      </c>
      <c r="Q106" s="16" cm="1">
        <f t="array" ref="Q106">INDEX(Inflation,A106)+0.02</f>
        <v>7.0000000000000007E-2</v>
      </c>
      <c r="R106" s="16" cm="1">
        <f t="array" ref="R106">INDEX(LapseRate,A106)*0.5</f>
        <v>0.05</v>
      </c>
      <c r="S106" s="16" cm="1">
        <f t="array" ref="S106">INDEX(LapseRate,A106)*1.5</f>
        <v>0.15000000000000002</v>
      </c>
      <c r="T106" s="16" cm="1">
        <f t="array" ref="T106">INDEX(Yield,A106)*INDEX(YieldUp,A106)</f>
        <v>5.9999999999999995E-4</v>
      </c>
      <c r="U106" s="16" cm="1">
        <f t="array" ref="U106">INDEX(Yield,A106)*INDEX(YieldDown,A106)</f>
        <v>5.9999999999999995E-4</v>
      </c>
    </row>
    <row r="107" spans="1:21" x14ac:dyDescent="0.2">
      <c r="A107" s="13">
        <v>105</v>
      </c>
      <c r="C107" s="28">
        <v>0.05</v>
      </c>
      <c r="D107" s="14">
        <f t="shared" si="1"/>
        <v>1.5263024169429464</v>
      </c>
      <c r="E107" s="14"/>
      <c r="F107" s="15" cm="1">
        <f t="array" ref="F107">Expense*INDEX(InflationFactor,A107)</f>
        <v>7.631512084714732</v>
      </c>
      <c r="G107" s="15"/>
      <c r="H107" s="28">
        <v>0.06</v>
      </c>
      <c r="I107" s="14" cm="1">
        <f t="array" ref="I107">1/POWER(1+INDEX(Yield,A107),1/12)</f>
        <v>0.9951560277146928</v>
      </c>
      <c r="J107" s="14"/>
      <c r="K107" s="29">
        <v>0.1</v>
      </c>
      <c r="L107" s="14" cm="1">
        <f t="array" ref="L107">1-POWER(1-INDEX(LapseRate,A107),1/12)</f>
        <v>8.7416109546967213E-3</v>
      </c>
      <c r="M107" s="14"/>
      <c r="N107" s="32">
        <v>0.01</v>
      </c>
      <c r="O107" s="32">
        <v>0.01</v>
      </c>
      <c r="Q107" s="16" cm="1">
        <f t="array" ref="Q107">INDEX(Inflation,A107)+0.02</f>
        <v>7.0000000000000007E-2</v>
      </c>
      <c r="R107" s="16" cm="1">
        <f t="array" ref="R107">INDEX(LapseRate,A107)*0.5</f>
        <v>0.05</v>
      </c>
      <c r="S107" s="16" cm="1">
        <f t="array" ref="S107">INDEX(LapseRate,A107)*1.5</f>
        <v>0.15000000000000002</v>
      </c>
      <c r="T107" s="16" cm="1">
        <f t="array" ref="T107">INDEX(Yield,A107)*INDEX(YieldUp,A107)</f>
        <v>5.9999999999999995E-4</v>
      </c>
      <c r="U107" s="16" cm="1">
        <f t="array" ref="U107">INDEX(Yield,A107)*INDEX(YieldDown,A107)</f>
        <v>5.9999999999999995E-4</v>
      </c>
    </row>
    <row r="108" spans="1:21" x14ac:dyDescent="0.2">
      <c r="A108" s="13">
        <v>106</v>
      </c>
      <c r="C108" s="28">
        <v>0.05</v>
      </c>
      <c r="D108" s="14">
        <f t="shared" si="1"/>
        <v>1.5325207619208536</v>
      </c>
      <c r="E108" s="14"/>
      <c r="F108" s="15" cm="1">
        <f t="array" ref="F108">Expense*INDEX(InflationFactor,A108)</f>
        <v>7.6626038096042679</v>
      </c>
      <c r="G108" s="15"/>
      <c r="H108" s="28">
        <v>0.06</v>
      </c>
      <c r="I108" s="14" cm="1">
        <f t="array" ref="I108">1/POWER(1+INDEX(Yield,A108),1/12)</f>
        <v>0.9951560277146928</v>
      </c>
      <c r="J108" s="14"/>
      <c r="K108" s="29">
        <v>0.1</v>
      </c>
      <c r="L108" s="14" cm="1">
        <f t="array" ref="L108">1-POWER(1-INDEX(LapseRate,A108),1/12)</f>
        <v>8.7416109546967213E-3</v>
      </c>
      <c r="M108" s="14"/>
      <c r="N108" s="32">
        <v>0.01</v>
      </c>
      <c r="O108" s="32">
        <v>0.01</v>
      </c>
      <c r="Q108" s="16" cm="1">
        <f t="array" ref="Q108">INDEX(Inflation,A108)+0.02</f>
        <v>7.0000000000000007E-2</v>
      </c>
      <c r="R108" s="16" cm="1">
        <f t="array" ref="R108">INDEX(LapseRate,A108)*0.5</f>
        <v>0.05</v>
      </c>
      <c r="S108" s="16" cm="1">
        <f t="array" ref="S108">INDEX(LapseRate,A108)*1.5</f>
        <v>0.15000000000000002</v>
      </c>
      <c r="T108" s="16" cm="1">
        <f t="array" ref="T108">INDEX(Yield,A108)*INDEX(YieldUp,A108)</f>
        <v>5.9999999999999995E-4</v>
      </c>
      <c r="U108" s="16" cm="1">
        <f t="array" ref="U108">INDEX(Yield,A108)*INDEX(YieldDown,A108)</f>
        <v>5.9999999999999995E-4</v>
      </c>
    </row>
    <row r="109" spans="1:21" x14ac:dyDescent="0.2">
      <c r="A109" s="13">
        <v>107</v>
      </c>
      <c r="C109" s="28">
        <v>0.05</v>
      </c>
      <c r="D109" s="14">
        <f t="shared" si="1"/>
        <v>1.5387644412059303</v>
      </c>
      <c r="E109" s="14"/>
      <c r="F109" s="15" cm="1">
        <f t="array" ref="F109">Expense*INDEX(InflationFactor,A109)</f>
        <v>7.6938222060296511</v>
      </c>
      <c r="G109" s="15"/>
      <c r="H109" s="28">
        <v>0.06</v>
      </c>
      <c r="I109" s="14" cm="1">
        <f t="array" ref="I109">1/POWER(1+INDEX(Yield,A109),1/12)</f>
        <v>0.9951560277146928</v>
      </c>
      <c r="J109" s="14"/>
      <c r="K109" s="29">
        <v>0.1</v>
      </c>
      <c r="L109" s="14" cm="1">
        <f t="array" ref="L109">1-POWER(1-INDEX(LapseRate,A109),1/12)</f>
        <v>8.7416109546967213E-3</v>
      </c>
      <c r="M109" s="14"/>
      <c r="N109" s="32">
        <v>0.01</v>
      </c>
      <c r="O109" s="32">
        <v>0.01</v>
      </c>
      <c r="Q109" s="16" cm="1">
        <f t="array" ref="Q109">INDEX(Inflation,A109)+0.02</f>
        <v>7.0000000000000007E-2</v>
      </c>
      <c r="R109" s="16" cm="1">
        <f t="array" ref="R109">INDEX(LapseRate,A109)*0.5</f>
        <v>0.05</v>
      </c>
      <c r="S109" s="16" cm="1">
        <f t="array" ref="S109">INDEX(LapseRate,A109)*1.5</f>
        <v>0.15000000000000002</v>
      </c>
      <c r="T109" s="16" cm="1">
        <f t="array" ref="T109">INDEX(Yield,A109)*INDEX(YieldUp,A109)</f>
        <v>5.9999999999999995E-4</v>
      </c>
      <c r="U109" s="16" cm="1">
        <f t="array" ref="U109">INDEX(Yield,A109)*INDEX(YieldDown,A109)</f>
        <v>5.9999999999999995E-4</v>
      </c>
    </row>
    <row r="110" spans="1:21" x14ac:dyDescent="0.2">
      <c r="A110" s="13">
        <v>108</v>
      </c>
      <c r="C110" s="28">
        <v>0.05</v>
      </c>
      <c r="D110" s="14">
        <f t="shared" si="1"/>
        <v>1.5450335580132795</v>
      </c>
      <c r="E110" s="14"/>
      <c r="F110" s="15" cm="1">
        <f t="array" ref="F110">Expense*INDEX(InflationFactor,A110)</f>
        <v>7.7251677900663971</v>
      </c>
      <c r="G110" s="15"/>
      <c r="H110" s="28">
        <v>0.06</v>
      </c>
      <c r="I110" s="14" cm="1">
        <f t="array" ref="I110">1/POWER(1+INDEX(Yield,A110),1/12)</f>
        <v>0.9951560277146928</v>
      </c>
      <c r="J110" s="14"/>
      <c r="K110" s="29">
        <v>0.1</v>
      </c>
      <c r="L110" s="14" cm="1">
        <f t="array" ref="L110">1-POWER(1-INDEX(LapseRate,A110),1/12)</f>
        <v>8.7416109546967213E-3</v>
      </c>
      <c r="M110" s="14"/>
      <c r="N110" s="32">
        <v>0.01</v>
      </c>
      <c r="O110" s="32">
        <v>0.01</v>
      </c>
      <c r="Q110" s="16" cm="1">
        <f t="array" ref="Q110">INDEX(Inflation,A110)+0.02</f>
        <v>7.0000000000000007E-2</v>
      </c>
      <c r="R110" s="16" cm="1">
        <f t="array" ref="R110">INDEX(LapseRate,A110)*0.5</f>
        <v>0.05</v>
      </c>
      <c r="S110" s="16" cm="1">
        <f t="array" ref="S110">INDEX(LapseRate,A110)*1.5</f>
        <v>0.15000000000000002</v>
      </c>
      <c r="T110" s="16" cm="1">
        <f t="array" ref="T110">INDEX(Yield,A110)*INDEX(YieldUp,A110)</f>
        <v>5.9999999999999995E-4</v>
      </c>
      <c r="U110" s="16" cm="1">
        <f t="array" ref="U110">INDEX(Yield,A110)*INDEX(YieldDown,A110)</f>
        <v>5.9999999999999995E-4</v>
      </c>
    </row>
    <row r="111" spans="1:21" x14ac:dyDescent="0.2">
      <c r="A111" s="13">
        <v>109</v>
      </c>
      <c r="C111" s="28">
        <v>0.05</v>
      </c>
      <c r="D111" s="14">
        <f t="shared" si="1"/>
        <v>1.5513282159785158</v>
      </c>
      <c r="E111" s="14"/>
      <c r="F111" s="15" cm="1">
        <f t="array" ref="F111">Expense*INDEX(InflationFactor,A111)</f>
        <v>7.7566410798925789</v>
      </c>
      <c r="G111" s="15"/>
      <c r="H111" s="28">
        <v>0.06</v>
      </c>
      <c r="I111" s="14" cm="1">
        <f t="array" ref="I111">1/POWER(1+INDEX(Yield,A111),1/12)</f>
        <v>0.9951560277146928</v>
      </c>
      <c r="J111" s="14"/>
      <c r="K111" s="29">
        <v>0.1</v>
      </c>
      <c r="L111" s="14" cm="1">
        <f t="array" ref="L111">1-POWER(1-INDEX(LapseRate,A111),1/12)</f>
        <v>8.7416109546967213E-3</v>
      </c>
      <c r="M111" s="14"/>
      <c r="N111" s="32">
        <v>0.01</v>
      </c>
      <c r="O111" s="32">
        <v>0.01</v>
      </c>
      <c r="Q111" s="16" cm="1">
        <f t="array" ref="Q111">INDEX(Inflation,A111)+0.02</f>
        <v>7.0000000000000007E-2</v>
      </c>
      <c r="R111" s="16" cm="1">
        <f t="array" ref="R111">INDEX(LapseRate,A111)*0.5</f>
        <v>0.05</v>
      </c>
      <c r="S111" s="16" cm="1">
        <f t="array" ref="S111">INDEX(LapseRate,A111)*1.5</f>
        <v>0.15000000000000002</v>
      </c>
      <c r="T111" s="16" cm="1">
        <f t="array" ref="T111">INDEX(Yield,A111)*INDEX(YieldUp,A111)</f>
        <v>5.9999999999999995E-4</v>
      </c>
      <c r="U111" s="16" cm="1">
        <f t="array" ref="U111">INDEX(Yield,A111)*INDEX(YieldDown,A111)</f>
        <v>5.9999999999999995E-4</v>
      </c>
    </row>
    <row r="112" spans="1:21" x14ac:dyDescent="0.2">
      <c r="A112" s="13">
        <v>110</v>
      </c>
      <c r="C112" s="28">
        <v>0.05</v>
      </c>
      <c r="D112" s="14">
        <f t="shared" si="1"/>
        <v>1.5576485191594791</v>
      </c>
      <c r="E112" s="14"/>
      <c r="F112" s="15" cm="1">
        <f t="array" ref="F112">Expense*INDEX(InflationFactor,A112)</f>
        <v>7.7882425957973958</v>
      </c>
      <c r="G112" s="15"/>
      <c r="H112" s="28">
        <v>0.06</v>
      </c>
      <c r="I112" s="14" cm="1">
        <f t="array" ref="I112">1/POWER(1+INDEX(Yield,A112),1/12)</f>
        <v>0.9951560277146928</v>
      </c>
      <c r="J112" s="14"/>
      <c r="K112" s="29">
        <v>0.1</v>
      </c>
      <c r="L112" s="14" cm="1">
        <f t="array" ref="L112">1-POWER(1-INDEX(LapseRate,A112),1/12)</f>
        <v>8.7416109546967213E-3</v>
      </c>
      <c r="M112" s="14"/>
      <c r="N112" s="32">
        <v>0.01</v>
      </c>
      <c r="O112" s="32">
        <v>0.01</v>
      </c>
      <c r="Q112" s="16" cm="1">
        <f t="array" ref="Q112">INDEX(Inflation,A112)+0.02</f>
        <v>7.0000000000000007E-2</v>
      </c>
      <c r="R112" s="16" cm="1">
        <f t="array" ref="R112">INDEX(LapseRate,A112)*0.5</f>
        <v>0.05</v>
      </c>
      <c r="S112" s="16" cm="1">
        <f t="array" ref="S112">INDEX(LapseRate,A112)*1.5</f>
        <v>0.15000000000000002</v>
      </c>
      <c r="T112" s="16" cm="1">
        <f t="array" ref="T112">INDEX(Yield,A112)*INDEX(YieldUp,A112)</f>
        <v>5.9999999999999995E-4</v>
      </c>
      <c r="U112" s="16" cm="1">
        <f t="array" ref="U112">INDEX(Yield,A112)*INDEX(YieldDown,A112)</f>
        <v>5.9999999999999995E-4</v>
      </c>
    </row>
    <row r="113" spans="1:21" x14ac:dyDescent="0.2">
      <c r="A113" s="13">
        <v>111</v>
      </c>
      <c r="C113" s="28">
        <v>0.05</v>
      </c>
      <c r="D113" s="14">
        <f t="shared" si="1"/>
        <v>1.5639945720379511</v>
      </c>
      <c r="E113" s="14"/>
      <c r="F113" s="15" cm="1">
        <f t="array" ref="F113">Expense*INDEX(InflationFactor,A113)</f>
        <v>7.8199728601897558</v>
      </c>
      <c r="G113" s="15"/>
      <c r="H113" s="28">
        <v>0.06</v>
      </c>
      <c r="I113" s="14" cm="1">
        <f t="array" ref="I113">1/POWER(1+INDEX(Yield,A113),1/12)</f>
        <v>0.9951560277146928</v>
      </c>
      <c r="J113" s="14"/>
      <c r="K113" s="29">
        <v>0.1</v>
      </c>
      <c r="L113" s="14" cm="1">
        <f t="array" ref="L113">1-POWER(1-INDEX(LapseRate,A113),1/12)</f>
        <v>8.7416109546967213E-3</v>
      </c>
      <c r="M113" s="14"/>
      <c r="N113" s="32">
        <v>0.01</v>
      </c>
      <c r="O113" s="32">
        <v>0.01</v>
      </c>
      <c r="Q113" s="16" cm="1">
        <f t="array" ref="Q113">INDEX(Inflation,A113)+0.02</f>
        <v>7.0000000000000007E-2</v>
      </c>
      <c r="R113" s="16" cm="1">
        <f t="array" ref="R113">INDEX(LapseRate,A113)*0.5</f>
        <v>0.05</v>
      </c>
      <c r="S113" s="16" cm="1">
        <f t="array" ref="S113">INDEX(LapseRate,A113)*1.5</f>
        <v>0.15000000000000002</v>
      </c>
      <c r="T113" s="16" cm="1">
        <f t="array" ref="T113">INDEX(Yield,A113)*INDEX(YieldUp,A113)</f>
        <v>5.9999999999999995E-4</v>
      </c>
      <c r="U113" s="16" cm="1">
        <f t="array" ref="U113">INDEX(Yield,A113)*INDEX(YieldDown,A113)</f>
        <v>5.9999999999999995E-4</v>
      </c>
    </row>
    <row r="114" spans="1:21" x14ac:dyDescent="0.2">
      <c r="A114" s="13">
        <v>112</v>
      </c>
      <c r="C114" s="28">
        <v>0.05</v>
      </c>
      <c r="D114" s="14">
        <f t="shared" si="1"/>
        <v>1.5703664795213879</v>
      </c>
      <c r="E114" s="14"/>
      <c r="F114" s="15" cm="1">
        <f t="array" ref="F114">Expense*INDEX(InflationFactor,A114)</f>
        <v>7.8518323976069393</v>
      </c>
      <c r="G114" s="15"/>
      <c r="H114" s="28">
        <v>0.06</v>
      </c>
      <c r="I114" s="14" cm="1">
        <f t="array" ref="I114">1/POWER(1+INDEX(Yield,A114),1/12)</f>
        <v>0.9951560277146928</v>
      </c>
      <c r="J114" s="14"/>
      <c r="K114" s="29">
        <v>0.1</v>
      </c>
      <c r="L114" s="14" cm="1">
        <f t="array" ref="L114">1-POWER(1-INDEX(LapseRate,A114),1/12)</f>
        <v>8.7416109546967213E-3</v>
      </c>
      <c r="M114" s="14"/>
      <c r="N114" s="32">
        <v>0.01</v>
      </c>
      <c r="O114" s="32">
        <v>0.01</v>
      </c>
      <c r="Q114" s="16" cm="1">
        <f t="array" ref="Q114">INDEX(Inflation,A114)+0.02</f>
        <v>7.0000000000000007E-2</v>
      </c>
      <c r="R114" s="16" cm="1">
        <f t="array" ref="R114">INDEX(LapseRate,A114)*0.5</f>
        <v>0.05</v>
      </c>
      <c r="S114" s="16" cm="1">
        <f t="array" ref="S114">INDEX(LapseRate,A114)*1.5</f>
        <v>0.15000000000000002</v>
      </c>
      <c r="T114" s="16" cm="1">
        <f t="array" ref="T114">INDEX(Yield,A114)*INDEX(YieldUp,A114)</f>
        <v>5.9999999999999995E-4</v>
      </c>
      <c r="U114" s="16" cm="1">
        <f t="array" ref="U114">INDEX(Yield,A114)*INDEX(YieldDown,A114)</f>
        <v>5.9999999999999995E-4</v>
      </c>
    </row>
    <row r="115" spans="1:21" x14ac:dyDescent="0.2">
      <c r="A115" s="13">
        <v>113</v>
      </c>
      <c r="C115" s="28">
        <v>0.05</v>
      </c>
      <c r="D115" s="14">
        <f t="shared" si="1"/>
        <v>1.5767643469446502</v>
      </c>
      <c r="E115" s="14"/>
      <c r="F115" s="15" cm="1">
        <f t="array" ref="F115">Expense*INDEX(InflationFactor,A115)</f>
        <v>7.8838217347232504</v>
      </c>
      <c r="G115" s="15"/>
      <c r="H115" s="28">
        <v>0.06</v>
      </c>
      <c r="I115" s="14" cm="1">
        <f t="array" ref="I115">1/POWER(1+INDEX(Yield,A115),1/12)</f>
        <v>0.9951560277146928</v>
      </c>
      <c r="J115" s="14"/>
      <c r="K115" s="29">
        <v>0.1</v>
      </c>
      <c r="L115" s="14" cm="1">
        <f t="array" ref="L115">1-POWER(1-INDEX(LapseRate,A115),1/12)</f>
        <v>8.7416109546967213E-3</v>
      </c>
      <c r="M115" s="14"/>
      <c r="N115" s="32">
        <v>0.01</v>
      </c>
      <c r="O115" s="32">
        <v>0.01</v>
      </c>
      <c r="Q115" s="16" cm="1">
        <f t="array" ref="Q115">INDEX(Inflation,A115)+0.02</f>
        <v>7.0000000000000007E-2</v>
      </c>
      <c r="R115" s="16" cm="1">
        <f t="array" ref="R115">INDEX(LapseRate,A115)*0.5</f>
        <v>0.05</v>
      </c>
      <c r="S115" s="16" cm="1">
        <f t="array" ref="S115">INDEX(LapseRate,A115)*1.5</f>
        <v>0.15000000000000002</v>
      </c>
      <c r="T115" s="16" cm="1">
        <f t="array" ref="T115">INDEX(Yield,A115)*INDEX(YieldUp,A115)</f>
        <v>5.9999999999999995E-4</v>
      </c>
      <c r="U115" s="16" cm="1">
        <f t="array" ref="U115">INDEX(Yield,A115)*INDEX(YieldDown,A115)</f>
        <v>5.9999999999999995E-4</v>
      </c>
    </row>
    <row r="116" spans="1:21" x14ac:dyDescent="0.2">
      <c r="A116" s="13">
        <v>114</v>
      </c>
      <c r="C116" s="28">
        <v>0.05</v>
      </c>
      <c r="D116" s="14">
        <f t="shared" si="1"/>
        <v>1.5831882800717458</v>
      </c>
      <c r="E116" s="14"/>
      <c r="F116" s="15" cm="1">
        <f t="array" ref="F116">Expense*INDEX(InflationFactor,A116)</f>
        <v>7.9159414003587294</v>
      </c>
      <c r="G116" s="15"/>
      <c r="H116" s="28">
        <v>0.06</v>
      </c>
      <c r="I116" s="14" cm="1">
        <f t="array" ref="I116">1/POWER(1+INDEX(Yield,A116),1/12)</f>
        <v>0.9951560277146928</v>
      </c>
      <c r="J116" s="14"/>
      <c r="K116" s="29">
        <v>0.1</v>
      </c>
      <c r="L116" s="14" cm="1">
        <f t="array" ref="L116">1-POWER(1-INDEX(LapseRate,A116),1/12)</f>
        <v>8.7416109546967213E-3</v>
      </c>
      <c r="M116" s="14"/>
      <c r="N116" s="32">
        <v>0.01</v>
      </c>
      <c r="O116" s="32">
        <v>0.01</v>
      </c>
      <c r="Q116" s="16" cm="1">
        <f t="array" ref="Q116">INDEX(Inflation,A116)+0.02</f>
        <v>7.0000000000000007E-2</v>
      </c>
      <c r="R116" s="16" cm="1">
        <f t="array" ref="R116">INDEX(LapseRate,A116)*0.5</f>
        <v>0.05</v>
      </c>
      <c r="S116" s="16" cm="1">
        <f t="array" ref="S116">INDEX(LapseRate,A116)*1.5</f>
        <v>0.15000000000000002</v>
      </c>
      <c r="T116" s="16" cm="1">
        <f t="array" ref="T116">INDEX(Yield,A116)*INDEX(YieldUp,A116)</f>
        <v>5.9999999999999995E-4</v>
      </c>
      <c r="U116" s="16" cm="1">
        <f t="array" ref="U116">INDEX(Yield,A116)*INDEX(YieldDown,A116)</f>
        <v>5.9999999999999995E-4</v>
      </c>
    </row>
    <row r="117" spans="1:21" x14ac:dyDescent="0.2">
      <c r="A117" s="13">
        <v>115</v>
      </c>
      <c r="C117" s="28">
        <v>0.05</v>
      </c>
      <c r="D117" s="14">
        <f t="shared" si="1"/>
        <v>1.5896383850975795</v>
      </c>
      <c r="E117" s="14"/>
      <c r="F117" s="15" cm="1">
        <f t="array" ref="F117">Expense*INDEX(InflationFactor,A117)</f>
        <v>7.9481919254878974</v>
      </c>
      <c r="G117" s="15"/>
      <c r="H117" s="28">
        <v>0.06</v>
      </c>
      <c r="I117" s="14" cm="1">
        <f t="array" ref="I117">1/POWER(1+INDEX(Yield,A117),1/12)</f>
        <v>0.9951560277146928</v>
      </c>
      <c r="J117" s="14"/>
      <c r="K117" s="29">
        <v>0.1</v>
      </c>
      <c r="L117" s="14" cm="1">
        <f t="array" ref="L117">1-POWER(1-INDEX(LapseRate,A117),1/12)</f>
        <v>8.7416109546967213E-3</v>
      </c>
      <c r="M117" s="14"/>
      <c r="N117" s="32">
        <v>0.01</v>
      </c>
      <c r="O117" s="32">
        <v>0.01</v>
      </c>
      <c r="Q117" s="16" cm="1">
        <f t="array" ref="Q117">INDEX(Inflation,A117)+0.02</f>
        <v>7.0000000000000007E-2</v>
      </c>
      <c r="R117" s="16" cm="1">
        <f t="array" ref="R117">INDEX(LapseRate,A117)*0.5</f>
        <v>0.05</v>
      </c>
      <c r="S117" s="16" cm="1">
        <f t="array" ref="S117">INDEX(LapseRate,A117)*1.5</f>
        <v>0.15000000000000002</v>
      </c>
      <c r="T117" s="16" cm="1">
        <f t="array" ref="T117">INDEX(Yield,A117)*INDEX(YieldUp,A117)</f>
        <v>5.9999999999999995E-4</v>
      </c>
      <c r="U117" s="16" cm="1">
        <f t="array" ref="U117">INDEX(Yield,A117)*INDEX(YieldDown,A117)</f>
        <v>5.9999999999999995E-4</v>
      </c>
    </row>
    <row r="118" spans="1:21" x14ac:dyDescent="0.2">
      <c r="A118" s="13">
        <v>116</v>
      </c>
      <c r="C118" s="28">
        <v>0.05</v>
      </c>
      <c r="D118" s="14">
        <f t="shared" si="1"/>
        <v>1.5961147686497059</v>
      </c>
      <c r="E118" s="14"/>
      <c r="F118" s="15" cm="1">
        <f t="array" ref="F118">Expense*INDEX(InflationFactor,A118)</f>
        <v>7.9805738432485294</v>
      </c>
      <c r="G118" s="15"/>
      <c r="H118" s="28">
        <v>0.06</v>
      </c>
      <c r="I118" s="14" cm="1">
        <f t="array" ref="I118">1/POWER(1+INDEX(Yield,A118),1/12)</f>
        <v>0.9951560277146928</v>
      </c>
      <c r="J118" s="14"/>
      <c r="K118" s="29">
        <v>0.1</v>
      </c>
      <c r="L118" s="14" cm="1">
        <f t="array" ref="L118">1-POWER(1-INDEX(LapseRate,A118),1/12)</f>
        <v>8.7416109546967213E-3</v>
      </c>
      <c r="M118" s="14"/>
      <c r="N118" s="32">
        <v>0.01</v>
      </c>
      <c r="O118" s="32">
        <v>0.01</v>
      </c>
      <c r="Q118" s="16" cm="1">
        <f t="array" ref="Q118">INDEX(Inflation,A118)+0.02</f>
        <v>7.0000000000000007E-2</v>
      </c>
      <c r="R118" s="16" cm="1">
        <f t="array" ref="R118">INDEX(LapseRate,A118)*0.5</f>
        <v>0.05</v>
      </c>
      <c r="S118" s="16" cm="1">
        <f t="array" ref="S118">INDEX(LapseRate,A118)*1.5</f>
        <v>0.15000000000000002</v>
      </c>
      <c r="T118" s="16" cm="1">
        <f t="array" ref="T118">INDEX(Yield,A118)*INDEX(YieldUp,A118)</f>
        <v>5.9999999999999995E-4</v>
      </c>
      <c r="U118" s="16" cm="1">
        <f t="array" ref="U118">INDEX(Yield,A118)*INDEX(YieldDown,A118)</f>
        <v>5.9999999999999995E-4</v>
      </c>
    </row>
    <row r="119" spans="1:21" x14ac:dyDescent="0.2">
      <c r="A119" s="13">
        <v>117</v>
      </c>
      <c r="C119" s="28">
        <v>0.05</v>
      </c>
      <c r="D119" s="14">
        <f t="shared" si="1"/>
        <v>1.602617537790094</v>
      </c>
      <c r="E119" s="14"/>
      <c r="F119" s="15" cm="1">
        <f t="array" ref="F119">Expense*INDEX(InflationFactor,A119)</f>
        <v>8.0130876889504705</v>
      </c>
      <c r="G119" s="15"/>
      <c r="H119" s="28">
        <v>0.06</v>
      </c>
      <c r="I119" s="14" cm="1">
        <f t="array" ref="I119">1/POWER(1+INDEX(Yield,A119),1/12)</f>
        <v>0.9951560277146928</v>
      </c>
      <c r="J119" s="14"/>
      <c r="K119" s="29">
        <v>0.1</v>
      </c>
      <c r="L119" s="14" cm="1">
        <f t="array" ref="L119">1-POWER(1-INDEX(LapseRate,A119),1/12)</f>
        <v>8.7416109546967213E-3</v>
      </c>
      <c r="M119" s="14"/>
      <c r="N119" s="32">
        <v>0.01</v>
      </c>
      <c r="O119" s="32">
        <v>0.01</v>
      </c>
      <c r="Q119" s="16" cm="1">
        <f t="array" ref="Q119">INDEX(Inflation,A119)+0.02</f>
        <v>7.0000000000000007E-2</v>
      </c>
      <c r="R119" s="16" cm="1">
        <f t="array" ref="R119">INDEX(LapseRate,A119)*0.5</f>
        <v>0.05</v>
      </c>
      <c r="S119" s="16" cm="1">
        <f t="array" ref="S119">INDEX(LapseRate,A119)*1.5</f>
        <v>0.15000000000000002</v>
      </c>
      <c r="T119" s="16" cm="1">
        <f t="array" ref="T119">INDEX(Yield,A119)*INDEX(YieldUp,A119)</f>
        <v>5.9999999999999995E-4</v>
      </c>
      <c r="U119" s="16" cm="1">
        <f t="array" ref="U119">INDEX(Yield,A119)*INDEX(YieldDown,A119)</f>
        <v>5.9999999999999995E-4</v>
      </c>
    </row>
    <row r="120" spans="1:21" x14ac:dyDescent="0.2">
      <c r="A120" s="13">
        <v>118</v>
      </c>
      <c r="C120" s="28">
        <v>0.05</v>
      </c>
      <c r="D120" s="14">
        <f t="shared" si="1"/>
        <v>1.6091468000168963</v>
      </c>
      <c r="E120" s="14"/>
      <c r="F120" s="15" cm="1">
        <f t="array" ref="F120">Expense*INDEX(InflationFactor,A120)</f>
        <v>8.0457340000844813</v>
      </c>
      <c r="G120" s="15"/>
      <c r="H120" s="28">
        <v>0.06</v>
      </c>
      <c r="I120" s="14" cm="1">
        <f t="array" ref="I120">1/POWER(1+INDEX(Yield,A120),1/12)</f>
        <v>0.9951560277146928</v>
      </c>
      <c r="J120" s="14"/>
      <c r="K120" s="29">
        <v>0.1</v>
      </c>
      <c r="L120" s="14" cm="1">
        <f t="array" ref="L120">1-POWER(1-INDEX(LapseRate,A120),1/12)</f>
        <v>8.7416109546967213E-3</v>
      </c>
      <c r="M120" s="14"/>
      <c r="N120" s="32">
        <v>0.01</v>
      </c>
      <c r="O120" s="32">
        <v>0.01</v>
      </c>
      <c r="Q120" s="16" cm="1">
        <f t="array" ref="Q120">INDEX(Inflation,A120)+0.02</f>
        <v>7.0000000000000007E-2</v>
      </c>
      <c r="R120" s="16" cm="1">
        <f t="array" ref="R120">INDEX(LapseRate,A120)*0.5</f>
        <v>0.05</v>
      </c>
      <c r="S120" s="16" cm="1">
        <f t="array" ref="S120">INDEX(LapseRate,A120)*1.5</f>
        <v>0.15000000000000002</v>
      </c>
      <c r="T120" s="16" cm="1">
        <f t="array" ref="T120">INDEX(Yield,A120)*INDEX(YieldUp,A120)</f>
        <v>5.9999999999999995E-4</v>
      </c>
      <c r="U120" s="16" cm="1">
        <f t="array" ref="U120">INDEX(Yield,A120)*INDEX(YieldDown,A120)</f>
        <v>5.9999999999999995E-4</v>
      </c>
    </row>
    <row r="121" spans="1:21" x14ac:dyDescent="0.2">
      <c r="A121" s="13">
        <v>119</v>
      </c>
      <c r="C121" s="28">
        <v>0.05</v>
      </c>
      <c r="D121" s="14">
        <f t="shared" si="1"/>
        <v>1.6157026632662268</v>
      </c>
      <c r="E121" s="14"/>
      <c r="F121" s="15" cm="1">
        <f t="array" ref="F121">Expense*INDEX(InflationFactor,A121)</f>
        <v>8.0785133163311347</v>
      </c>
      <c r="G121" s="15"/>
      <c r="H121" s="28">
        <v>0.06</v>
      </c>
      <c r="I121" s="14" cm="1">
        <f t="array" ref="I121">1/POWER(1+INDEX(Yield,A121),1/12)</f>
        <v>0.9951560277146928</v>
      </c>
      <c r="J121" s="14"/>
      <c r="K121" s="29">
        <v>0.1</v>
      </c>
      <c r="L121" s="14" cm="1">
        <f t="array" ref="L121">1-POWER(1-INDEX(LapseRate,A121),1/12)</f>
        <v>8.7416109546967213E-3</v>
      </c>
      <c r="M121" s="14"/>
      <c r="N121" s="32">
        <v>0.01</v>
      </c>
      <c r="O121" s="32">
        <v>0.01</v>
      </c>
      <c r="Q121" s="16" cm="1">
        <f t="array" ref="Q121">INDEX(Inflation,A121)+0.02</f>
        <v>7.0000000000000007E-2</v>
      </c>
      <c r="R121" s="16" cm="1">
        <f t="array" ref="R121">INDEX(LapseRate,A121)*0.5</f>
        <v>0.05</v>
      </c>
      <c r="S121" s="16" cm="1">
        <f t="array" ref="S121">INDEX(LapseRate,A121)*1.5</f>
        <v>0.15000000000000002</v>
      </c>
      <c r="T121" s="16" cm="1">
        <f t="array" ref="T121">INDEX(Yield,A121)*INDEX(YieldUp,A121)</f>
        <v>5.9999999999999995E-4</v>
      </c>
      <c r="U121" s="16" cm="1">
        <f t="array" ref="U121">INDEX(Yield,A121)*INDEX(YieldDown,A121)</f>
        <v>5.9999999999999995E-4</v>
      </c>
    </row>
    <row r="122" spans="1:21" x14ac:dyDescent="0.2">
      <c r="A122" s="13">
        <v>120</v>
      </c>
      <c r="C122" s="28">
        <v>0.05</v>
      </c>
      <c r="D122" s="14">
        <f t="shared" si="1"/>
        <v>1.6222852359139435</v>
      </c>
      <c r="E122" s="14"/>
      <c r="F122" s="15" cm="1">
        <f t="array" ref="F122">Expense*INDEX(InflationFactor,A122)</f>
        <v>8.1114261795697171</v>
      </c>
      <c r="G122" s="15"/>
      <c r="H122" s="28">
        <v>0.06</v>
      </c>
      <c r="I122" s="14" cm="1">
        <f t="array" ref="I122">1/POWER(1+INDEX(Yield,A122),1/12)</f>
        <v>0.9951560277146928</v>
      </c>
      <c r="J122" s="14"/>
      <c r="K122" s="29">
        <v>0.1</v>
      </c>
      <c r="L122" s="14" cm="1">
        <f t="array" ref="L122">1-POWER(1-INDEX(LapseRate,A122),1/12)</f>
        <v>8.7416109546967213E-3</v>
      </c>
      <c r="M122" s="14"/>
      <c r="N122" s="32">
        <v>0.01</v>
      </c>
      <c r="O122" s="32">
        <v>0.01</v>
      </c>
      <c r="Q122" s="16" cm="1">
        <f t="array" ref="Q122">INDEX(Inflation,A122)+0.02</f>
        <v>7.0000000000000007E-2</v>
      </c>
      <c r="R122" s="16" cm="1">
        <f t="array" ref="R122">INDEX(LapseRate,A122)*0.5</f>
        <v>0.05</v>
      </c>
      <c r="S122" s="16" cm="1">
        <f t="array" ref="S122">INDEX(LapseRate,A122)*1.5</f>
        <v>0.15000000000000002</v>
      </c>
      <c r="T122" s="16" cm="1">
        <f t="array" ref="T122">INDEX(Yield,A122)*INDEX(YieldUp,A122)</f>
        <v>5.9999999999999995E-4</v>
      </c>
      <c r="U122" s="16" cm="1">
        <f t="array" ref="U122">INDEX(Yield,A122)*INDEX(YieldDown,A122)</f>
        <v>5.9999999999999995E-4</v>
      </c>
    </row>
    <row r="123" spans="1:21" x14ac:dyDescent="0.2">
      <c r="A123" s="13">
        <v>121</v>
      </c>
      <c r="C123" s="28">
        <v>0.05</v>
      </c>
      <c r="D123" s="14">
        <f t="shared" si="1"/>
        <v>1.6288946267774416</v>
      </c>
      <c r="E123" s="14"/>
      <c r="F123" s="15" cm="1">
        <f t="array" ref="F123">Expense*INDEX(InflationFactor,A123)</f>
        <v>8.1444731338872085</v>
      </c>
      <c r="G123" s="15"/>
      <c r="H123" s="28">
        <v>0.06</v>
      </c>
      <c r="I123" s="14" cm="1">
        <f t="array" ref="I123">1/POWER(1+INDEX(Yield,A123),1/12)</f>
        <v>0.9951560277146928</v>
      </c>
      <c r="J123" s="14"/>
      <c r="K123" s="29">
        <v>0.1</v>
      </c>
      <c r="L123" s="14" cm="1">
        <f t="array" ref="L123">1-POWER(1-INDEX(LapseRate,A123),1/12)</f>
        <v>8.7416109546967213E-3</v>
      </c>
      <c r="M123" s="14"/>
      <c r="N123" s="32">
        <v>0.01</v>
      </c>
      <c r="O123" s="32">
        <v>0.01</v>
      </c>
      <c r="Q123" s="16" cm="1">
        <f t="array" ref="Q123">INDEX(Inflation,A123)+0.02</f>
        <v>7.0000000000000007E-2</v>
      </c>
      <c r="R123" s="16" cm="1">
        <f t="array" ref="R123">INDEX(LapseRate,A123)*0.5</f>
        <v>0.05</v>
      </c>
      <c r="S123" s="16" cm="1">
        <f t="array" ref="S123">INDEX(LapseRate,A123)*1.5</f>
        <v>0.15000000000000002</v>
      </c>
      <c r="T123" s="16" cm="1">
        <f t="array" ref="T123">INDEX(Yield,A123)*INDEX(YieldUp,A123)</f>
        <v>5.9999999999999995E-4</v>
      </c>
      <c r="U123" s="16" cm="1">
        <f t="array" ref="U123">INDEX(Yield,A123)*INDEX(YieldDown,A123)</f>
        <v>5.9999999999999995E-4</v>
      </c>
    </row>
    <row r="124" spans="1:21" x14ac:dyDescent="0.2">
      <c r="A124" s="13">
        <v>122</v>
      </c>
      <c r="C124" s="28">
        <v>0.05</v>
      </c>
      <c r="D124" s="14">
        <f t="shared" si="1"/>
        <v>1.6355309451174531</v>
      </c>
      <c r="E124" s="14"/>
      <c r="F124" s="15" cm="1">
        <f t="array" ref="F124">Expense*INDEX(InflationFactor,A124)</f>
        <v>8.1776547255872654</v>
      </c>
      <c r="G124" s="15"/>
      <c r="H124" s="28">
        <v>0.06</v>
      </c>
      <c r="I124" s="14" cm="1">
        <f t="array" ref="I124">1/POWER(1+INDEX(Yield,A124),1/12)</f>
        <v>0.9951560277146928</v>
      </c>
      <c r="J124" s="14"/>
      <c r="K124" s="29">
        <v>0.1</v>
      </c>
      <c r="L124" s="14" cm="1">
        <f t="array" ref="L124">1-POWER(1-INDEX(LapseRate,A124),1/12)</f>
        <v>8.7416109546967213E-3</v>
      </c>
      <c r="M124" s="14"/>
      <c r="N124" s="32">
        <v>0.01</v>
      </c>
      <c r="O124" s="32">
        <v>0.01</v>
      </c>
      <c r="Q124" s="16" cm="1">
        <f t="array" ref="Q124">INDEX(Inflation,A124)+0.02</f>
        <v>7.0000000000000007E-2</v>
      </c>
      <c r="R124" s="16" cm="1">
        <f t="array" ref="R124">INDEX(LapseRate,A124)*0.5</f>
        <v>0.05</v>
      </c>
      <c r="S124" s="16" cm="1">
        <f t="array" ref="S124">INDEX(LapseRate,A124)*1.5</f>
        <v>0.15000000000000002</v>
      </c>
      <c r="T124" s="16" cm="1">
        <f t="array" ref="T124">INDEX(Yield,A124)*INDEX(YieldUp,A124)</f>
        <v>5.9999999999999995E-4</v>
      </c>
      <c r="U124" s="16" cm="1">
        <f t="array" ref="U124">INDEX(Yield,A124)*INDEX(YieldDown,A124)</f>
        <v>5.9999999999999995E-4</v>
      </c>
    </row>
    <row r="125" spans="1:21" x14ac:dyDescent="0.2">
      <c r="A125" s="13">
        <v>123</v>
      </c>
      <c r="C125" s="28">
        <v>0.05</v>
      </c>
      <c r="D125" s="14">
        <f t="shared" si="1"/>
        <v>1.6421943006398487</v>
      </c>
      <c r="E125" s="14"/>
      <c r="F125" s="15" cm="1">
        <f t="array" ref="F125">Expense*INDEX(InflationFactor,A125)</f>
        <v>8.210971503199243</v>
      </c>
      <c r="G125" s="15"/>
      <c r="H125" s="28">
        <v>0.06</v>
      </c>
      <c r="I125" s="14" cm="1">
        <f t="array" ref="I125">1/POWER(1+INDEX(Yield,A125),1/12)</f>
        <v>0.9951560277146928</v>
      </c>
      <c r="J125" s="14"/>
      <c r="K125" s="29">
        <v>0.1</v>
      </c>
      <c r="L125" s="14" cm="1">
        <f t="array" ref="L125">1-POWER(1-INDEX(LapseRate,A125),1/12)</f>
        <v>8.7416109546967213E-3</v>
      </c>
      <c r="M125" s="14"/>
      <c r="N125" s="32">
        <v>0.01</v>
      </c>
      <c r="O125" s="32">
        <v>0.01</v>
      </c>
      <c r="Q125" s="16" cm="1">
        <f t="array" ref="Q125">INDEX(Inflation,A125)+0.02</f>
        <v>7.0000000000000007E-2</v>
      </c>
      <c r="R125" s="16" cm="1">
        <f t="array" ref="R125">INDEX(LapseRate,A125)*0.5</f>
        <v>0.05</v>
      </c>
      <c r="S125" s="16" cm="1">
        <f t="array" ref="S125">INDEX(LapseRate,A125)*1.5</f>
        <v>0.15000000000000002</v>
      </c>
      <c r="T125" s="16" cm="1">
        <f t="array" ref="T125">INDEX(Yield,A125)*INDEX(YieldUp,A125)</f>
        <v>5.9999999999999995E-4</v>
      </c>
      <c r="U125" s="16" cm="1">
        <f t="array" ref="U125">INDEX(Yield,A125)*INDEX(YieldDown,A125)</f>
        <v>5.9999999999999995E-4</v>
      </c>
    </row>
    <row r="126" spans="1:21" x14ac:dyDescent="0.2">
      <c r="A126" s="13">
        <v>124</v>
      </c>
      <c r="C126" s="28">
        <v>0.05</v>
      </c>
      <c r="D126" s="14">
        <f t="shared" si="1"/>
        <v>1.6488848034974575</v>
      </c>
      <c r="E126" s="14"/>
      <c r="F126" s="15" cm="1">
        <f t="array" ref="F126">Expense*INDEX(InflationFactor,A126)</f>
        <v>8.2444240174872867</v>
      </c>
      <c r="G126" s="15"/>
      <c r="H126" s="28">
        <v>0.06</v>
      </c>
      <c r="I126" s="14" cm="1">
        <f t="array" ref="I126">1/POWER(1+INDEX(Yield,A126),1/12)</f>
        <v>0.9951560277146928</v>
      </c>
      <c r="J126" s="14"/>
      <c r="K126" s="29">
        <v>0.1</v>
      </c>
      <c r="L126" s="14" cm="1">
        <f t="array" ref="L126">1-POWER(1-INDEX(LapseRate,A126),1/12)</f>
        <v>8.7416109546967213E-3</v>
      </c>
      <c r="M126" s="14"/>
      <c r="N126" s="32">
        <v>0.01</v>
      </c>
      <c r="O126" s="32">
        <v>0.01</v>
      </c>
      <c r="Q126" s="16" cm="1">
        <f t="array" ref="Q126">INDEX(Inflation,A126)+0.02</f>
        <v>7.0000000000000007E-2</v>
      </c>
      <c r="R126" s="16" cm="1">
        <f t="array" ref="R126">INDEX(LapseRate,A126)*0.5</f>
        <v>0.05</v>
      </c>
      <c r="S126" s="16" cm="1">
        <f t="array" ref="S126">INDEX(LapseRate,A126)*1.5</f>
        <v>0.15000000000000002</v>
      </c>
      <c r="T126" s="16" cm="1">
        <f t="array" ref="T126">INDEX(Yield,A126)*INDEX(YieldUp,A126)</f>
        <v>5.9999999999999995E-4</v>
      </c>
      <c r="U126" s="16" cm="1">
        <f t="array" ref="U126">INDEX(Yield,A126)*INDEX(YieldDown,A126)</f>
        <v>5.9999999999999995E-4</v>
      </c>
    </row>
    <row r="127" spans="1:21" x14ac:dyDescent="0.2">
      <c r="A127" s="13">
        <v>125</v>
      </c>
      <c r="C127" s="28">
        <v>0.05</v>
      </c>
      <c r="D127" s="14">
        <f t="shared" si="1"/>
        <v>1.6556025642918828</v>
      </c>
      <c r="E127" s="14"/>
      <c r="F127" s="15" cm="1">
        <f t="array" ref="F127">Expense*INDEX(InflationFactor,A127)</f>
        <v>8.2780128214594146</v>
      </c>
      <c r="G127" s="15"/>
      <c r="H127" s="28">
        <v>0.06</v>
      </c>
      <c r="I127" s="14" cm="1">
        <f t="array" ref="I127">1/POWER(1+INDEX(Yield,A127),1/12)</f>
        <v>0.9951560277146928</v>
      </c>
      <c r="J127" s="14"/>
      <c r="K127" s="29">
        <v>0.1</v>
      </c>
      <c r="L127" s="14" cm="1">
        <f t="array" ref="L127">1-POWER(1-INDEX(LapseRate,A127),1/12)</f>
        <v>8.7416109546967213E-3</v>
      </c>
      <c r="M127" s="14"/>
      <c r="N127" s="32">
        <v>0.01</v>
      </c>
      <c r="O127" s="32">
        <v>0.01</v>
      </c>
      <c r="Q127" s="16" cm="1">
        <f t="array" ref="Q127">INDEX(Inflation,A127)+0.02</f>
        <v>7.0000000000000007E-2</v>
      </c>
      <c r="R127" s="16" cm="1">
        <f t="array" ref="R127">INDEX(LapseRate,A127)*0.5</f>
        <v>0.05</v>
      </c>
      <c r="S127" s="16" cm="1">
        <f t="array" ref="S127">INDEX(LapseRate,A127)*1.5</f>
        <v>0.15000000000000002</v>
      </c>
      <c r="T127" s="16" cm="1">
        <f t="array" ref="T127">INDEX(Yield,A127)*INDEX(YieldUp,A127)</f>
        <v>5.9999999999999995E-4</v>
      </c>
      <c r="U127" s="16" cm="1">
        <f t="array" ref="U127">INDEX(Yield,A127)*INDEX(YieldDown,A127)</f>
        <v>5.9999999999999995E-4</v>
      </c>
    </row>
    <row r="128" spans="1:21" x14ac:dyDescent="0.2">
      <c r="A128" s="13">
        <v>126</v>
      </c>
      <c r="C128" s="28">
        <v>0.05</v>
      </c>
      <c r="D128" s="14">
        <f t="shared" si="1"/>
        <v>1.6623476940753332</v>
      </c>
      <c r="E128" s="14"/>
      <c r="F128" s="15" cm="1">
        <f t="array" ref="F128">Expense*INDEX(InflationFactor,A128)</f>
        <v>8.3117384703766657</v>
      </c>
      <c r="G128" s="15"/>
      <c r="H128" s="28">
        <v>0.06</v>
      </c>
      <c r="I128" s="14" cm="1">
        <f t="array" ref="I128">1/POWER(1+INDEX(Yield,A128),1/12)</f>
        <v>0.9951560277146928</v>
      </c>
      <c r="J128" s="14"/>
      <c r="K128" s="29">
        <v>0.1</v>
      </c>
      <c r="L128" s="14" cm="1">
        <f t="array" ref="L128">1-POWER(1-INDEX(LapseRate,A128),1/12)</f>
        <v>8.7416109546967213E-3</v>
      </c>
      <c r="M128" s="14"/>
      <c r="N128" s="32">
        <v>0.01</v>
      </c>
      <c r="O128" s="32">
        <v>0.01</v>
      </c>
      <c r="Q128" s="16" cm="1">
        <f t="array" ref="Q128">INDEX(Inflation,A128)+0.02</f>
        <v>7.0000000000000007E-2</v>
      </c>
      <c r="R128" s="16" cm="1">
        <f t="array" ref="R128">INDEX(LapseRate,A128)*0.5</f>
        <v>0.05</v>
      </c>
      <c r="S128" s="16" cm="1">
        <f t="array" ref="S128">INDEX(LapseRate,A128)*1.5</f>
        <v>0.15000000000000002</v>
      </c>
      <c r="T128" s="16" cm="1">
        <f t="array" ref="T128">INDEX(Yield,A128)*INDEX(YieldUp,A128)</f>
        <v>5.9999999999999995E-4</v>
      </c>
      <c r="U128" s="16" cm="1">
        <f t="array" ref="U128">INDEX(Yield,A128)*INDEX(YieldDown,A128)</f>
        <v>5.9999999999999995E-4</v>
      </c>
    </row>
    <row r="129" spans="1:21" x14ac:dyDescent="0.2">
      <c r="A129" s="13">
        <v>127</v>
      </c>
      <c r="C129" s="28">
        <v>0.05</v>
      </c>
      <c r="D129" s="14">
        <f t="shared" si="1"/>
        <v>1.6691203043524587</v>
      </c>
      <c r="E129" s="14"/>
      <c r="F129" s="15" cm="1">
        <f t="array" ref="F129">Expense*INDEX(InflationFactor,A129)</f>
        <v>8.3456015217622941</v>
      </c>
      <c r="G129" s="15"/>
      <c r="H129" s="28">
        <v>0.06</v>
      </c>
      <c r="I129" s="14" cm="1">
        <f t="array" ref="I129">1/POWER(1+INDEX(Yield,A129),1/12)</f>
        <v>0.9951560277146928</v>
      </c>
      <c r="J129" s="14"/>
      <c r="K129" s="29">
        <v>0.1</v>
      </c>
      <c r="L129" s="14" cm="1">
        <f t="array" ref="L129">1-POWER(1-INDEX(LapseRate,A129),1/12)</f>
        <v>8.7416109546967213E-3</v>
      </c>
      <c r="M129" s="14"/>
      <c r="N129" s="32">
        <v>0.01</v>
      </c>
      <c r="O129" s="32">
        <v>0.01</v>
      </c>
      <c r="Q129" s="16" cm="1">
        <f t="array" ref="Q129">INDEX(Inflation,A129)+0.02</f>
        <v>7.0000000000000007E-2</v>
      </c>
      <c r="R129" s="16" cm="1">
        <f t="array" ref="R129">INDEX(LapseRate,A129)*0.5</f>
        <v>0.05</v>
      </c>
      <c r="S129" s="16" cm="1">
        <f t="array" ref="S129">INDEX(LapseRate,A129)*1.5</f>
        <v>0.15000000000000002</v>
      </c>
      <c r="T129" s="16" cm="1">
        <f t="array" ref="T129">INDEX(Yield,A129)*INDEX(YieldUp,A129)</f>
        <v>5.9999999999999995E-4</v>
      </c>
      <c r="U129" s="16" cm="1">
        <f t="array" ref="U129">INDEX(Yield,A129)*INDEX(YieldDown,A129)</f>
        <v>5.9999999999999995E-4</v>
      </c>
    </row>
    <row r="130" spans="1:21" x14ac:dyDescent="0.2">
      <c r="A130" s="13">
        <v>128</v>
      </c>
      <c r="C130" s="28">
        <v>0.05</v>
      </c>
      <c r="D130" s="14">
        <f t="shared" si="1"/>
        <v>1.6759205070821912</v>
      </c>
      <c r="E130" s="14"/>
      <c r="F130" s="15" cm="1">
        <f t="array" ref="F130">Expense*INDEX(InflationFactor,A130)</f>
        <v>8.3796025354109567</v>
      </c>
      <c r="G130" s="15"/>
      <c r="H130" s="28">
        <v>0.06</v>
      </c>
      <c r="I130" s="14" cm="1">
        <f t="array" ref="I130">1/POWER(1+INDEX(Yield,A130),1/12)</f>
        <v>0.9951560277146928</v>
      </c>
      <c r="J130" s="14"/>
      <c r="K130" s="29">
        <v>0.1</v>
      </c>
      <c r="L130" s="14" cm="1">
        <f t="array" ref="L130">1-POWER(1-INDEX(LapseRate,A130),1/12)</f>
        <v>8.7416109546967213E-3</v>
      </c>
      <c r="M130" s="14"/>
      <c r="N130" s="32">
        <v>0.01</v>
      </c>
      <c r="O130" s="32">
        <v>0.01</v>
      </c>
      <c r="Q130" s="16" cm="1">
        <f t="array" ref="Q130">INDEX(Inflation,A130)+0.02</f>
        <v>7.0000000000000007E-2</v>
      </c>
      <c r="R130" s="16" cm="1">
        <f t="array" ref="R130">INDEX(LapseRate,A130)*0.5</f>
        <v>0.05</v>
      </c>
      <c r="S130" s="16" cm="1">
        <f t="array" ref="S130">INDEX(LapseRate,A130)*1.5</f>
        <v>0.15000000000000002</v>
      </c>
      <c r="T130" s="16" cm="1">
        <f t="array" ref="T130">INDEX(Yield,A130)*INDEX(YieldUp,A130)</f>
        <v>5.9999999999999995E-4</v>
      </c>
      <c r="U130" s="16" cm="1">
        <f t="array" ref="U130">INDEX(Yield,A130)*INDEX(YieldDown,A130)</f>
        <v>5.9999999999999995E-4</v>
      </c>
    </row>
    <row r="131" spans="1:21" x14ac:dyDescent="0.2">
      <c r="A131" s="13">
        <v>129</v>
      </c>
      <c r="C131" s="28">
        <v>0.05</v>
      </c>
      <c r="D131" s="14">
        <f t="shared" ref="D131:D194" si="2">IF(A131=1,1,POWER(1+INDEX(Inflation,A131-1),(A131-1)/12))</f>
        <v>1.6827484146795986</v>
      </c>
      <c r="E131" s="14"/>
      <c r="F131" s="15" cm="1">
        <f t="array" ref="F131">Expense*INDEX(InflationFactor,A131)</f>
        <v>8.4137420733979926</v>
      </c>
      <c r="G131" s="15"/>
      <c r="H131" s="28">
        <v>0.06</v>
      </c>
      <c r="I131" s="14" cm="1">
        <f t="array" ref="I131">1/POWER(1+INDEX(Yield,A131),1/12)</f>
        <v>0.9951560277146928</v>
      </c>
      <c r="J131" s="14"/>
      <c r="K131" s="29">
        <v>0.1</v>
      </c>
      <c r="L131" s="14" cm="1">
        <f t="array" ref="L131">1-POWER(1-INDEX(LapseRate,A131),1/12)</f>
        <v>8.7416109546967213E-3</v>
      </c>
      <c r="M131" s="14"/>
      <c r="N131" s="32">
        <v>0.01</v>
      </c>
      <c r="O131" s="32">
        <v>0.01</v>
      </c>
      <c r="Q131" s="16" cm="1">
        <f t="array" ref="Q131">INDEX(Inflation,A131)+0.02</f>
        <v>7.0000000000000007E-2</v>
      </c>
      <c r="R131" s="16" cm="1">
        <f t="array" ref="R131">INDEX(LapseRate,A131)*0.5</f>
        <v>0.05</v>
      </c>
      <c r="S131" s="16" cm="1">
        <f t="array" ref="S131">INDEX(LapseRate,A131)*1.5</f>
        <v>0.15000000000000002</v>
      </c>
      <c r="T131" s="16" cm="1">
        <f t="array" ref="T131">INDEX(Yield,A131)*INDEX(YieldUp,A131)</f>
        <v>5.9999999999999995E-4</v>
      </c>
      <c r="U131" s="16" cm="1">
        <f t="array" ref="U131">INDEX(Yield,A131)*INDEX(YieldDown,A131)</f>
        <v>5.9999999999999995E-4</v>
      </c>
    </row>
    <row r="132" spans="1:21" x14ac:dyDescent="0.2">
      <c r="A132" s="13">
        <v>130</v>
      </c>
      <c r="C132" s="28">
        <v>0.05</v>
      </c>
      <c r="D132" s="14">
        <f t="shared" si="2"/>
        <v>1.6896041400177413</v>
      </c>
      <c r="E132" s="14"/>
      <c r="F132" s="15" cm="1">
        <f t="array" ref="F132">Expense*INDEX(InflationFactor,A132)</f>
        <v>8.4480207000887066</v>
      </c>
      <c r="G132" s="15"/>
      <c r="H132" s="28">
        <v>0.06</v>
      </c>
      <c r="I132" s="14" cm="1">
        <f t="array" ref="I132">1/POWER(1+INDEX(Yield,A132),1/12)</f>
        <v>0.9951560277146928</v>
      </c>
      <c r="J132" s="14"/>
      <c r="K132" s="29">
        <v>0.1</v>
      </c>
      <c r="L132" s="14" cm="1">
        <f t="array" ref="L132">1-POWER(1-INDEX(LapseRate,A132),1/12)</f>
        <v>8.7416109546967213E-3</v>
      </c>
      <c r="M132" s="14"/>
      <c r="N132" s="32">
        <v>0.01</v>
      </c>
      <c r="O132" s="32">
        <v>0.01</v>
      </c>
      <c r="Q132" s="16" cm="1">
        <f t="array" ref="Q132">INDEX(Inflation,A132)+0.02</f>
        <v>7.0000000000000007E-2</v>
      </c>
      <c r="R132" s="16" cm="1">
        <f t="array" ref="R132">INDEX(LapseRate,A132)*0.5</f>
        <v>0.05</v>
      </c>
      <c r="S132" s="16" cm="1">
        <f t="array" ref="S132">INDEX(LapseRate,A132)*1.5</f>
        <v>0.15000000000000002</v>
      </c>
      <c r="T132" s="16" cm="1">
        <f t="array" ref="T132">INDEX(Yield,A132)*INDEX(YieldUp,A132)</f>
        <v>5.9999999999999995E-4</v>
      </c>
      <c r="U132" s="16" cm="1">
        <f t="array" ref="U132">INDEX(Yield,A132)*INDEX(YieldDown,A132)</f>
        <v>5.9999999999999995E-4</v>
      </c>
    </row>
    <row r="133" spans="1:21" x14ac:dyDescent="0.2">
      <c r="A133" s="13">
        <v>131</v>
      </c>
      <c r="C133" s="28">
        <v>0.05</v>
      </c>
      <c r="D133" s="14">
        <f t="shared" si="2"/>
        <v>1.6964877964295382</v>
      </c>
      <c r="E133" s="14"/>
      <c r="F133" s="15" cm="1">
        <f t="array" ref="F133">Expense*INDEX(InflationFactor,A133)</f>
        <v>8.4824389821476913</v>
      </c>
      <c r="G133" s="15"/>
      <c r="H133" s="28">
        <v>0.06</v>
      </c>
      <c r="I133" s="14" cm="1">
        <f t="array" ref="I133">1/POWER(1+INDEX(Yield,A133),1/12)</f>
        <v>0.9951560277146928</v>
      </c>
      <c r="J133" s="14"/>
      <c r="K133" s="29">
        <v>0.1</v>
      </c>
      <c r="L133" s="14" cm="1">
        <f t="array" ref="L133">1-POWER(1-INDEX(LapseRate,A133),1/12)</f>
        <v>8.7416109546967213E-3</v>
      </c>
      <c r="M133" s="14"/>
      <c r="N133" s="32">
        <v>0.01</v>
      </c>
      <c r="O133" s="32">
        <v>0.01</v>
      </c>
      <c r="Q133" s="16" cm="1">
        <f t="array" ref="Q133">INDEX(Inflation,A133)+0.02</f>
        <v>7.0000000000000007E-2</v>
      </c>
      <c r="R133" s="16" cm="1">
        <f t="array" ref="R133">INDEX(LapseRate,A133)*0.5</f>
        <v>0.05</v>
      </c>
      <c r="S133" s="16" cm="1">
        <f t="array" ref="S133">INDEX(LapseRate,A133)*1.5</f>
        <v>0.15000000000000002</v>
      </c>
      <c r="T133" s="16" cm="1">
        <f t="array" ref="T133">INDEX(Yield,A133)*INDEX(YieldUp,A133)</f>
        <v>5.9999999999999995E-4</v>
      </c>
      <c r="U133" s="16" cm="1">
        <f t="array" ref="U133">INDEX(Yield,A133)*INDEX(YieldDown,A133)</f>
        <v>5.9999999999999995E-4</v>
      </c>
    </row>
    <row r="134" spans="1:21" x14ac:dyDescent="0.2">
      <c r="A134" s="13">
        <v>132</v>
      </c>
      <c r="C134" s="28">
        <v>0.05</v>
      </c>
      <c r="D134" s="14">
        <f t="shared" si="2"/>
        <v>1.7033994977096409</v>
      </c>
      <c r="E134" s="14"/>
      <c r="F134" s="15" cm="1">
        <f t="array" ref="F134">Expense*INDEX(InflationFactor,A134)</f>
        <v>8.5169974885482045</v>
      </c>
      <c r="G134" s="15"/>
      <c r="H134" s="28">
        <v>0.06</v>
      </c>
      <c r="I134" s="14" cm="1">
        <f t="array" ref="I134">1/POWER(1+INDEX(Yield,A134),1/12)</f>
        <v>0.9951560277146928</v>
      </c>
      <c r="J134" s="14"/>
      <c r="K134" s="29">
        <v>0.1</v>
      </c>
      <c r="L134" s="14" cm="1">
        <f t="array" ref="L134">1-POWER(1-INDEX(LapseRate,A134),1/12)</f>
        <v>8.7416109546967213E-3</v>
      </c>
      <c r="M134" s="14"/>
      <c r="N134" s="32">
        <v>0.01</v>
      </c>
      <c r="O134" s="32">
        <v>0.01</v>
      </c>
      <c r="Q134" s="16" cm="1">
        <f t="array" ref="Q134">INDEX(Inflation,A134)+0.02</f>
        <v>7.0000000000000007E-2</v>
      </c>
      <c r="R134" s="16" cm="1">
        <f t="array" ref="R134">INDEX(LapseRate,A134)*0.5</f>
        <v>0.05</v>
      </c>
      <c r="S134" s="16" cm="1">
        <f t="array" ref="S134">INDEX(LapseRate,A134)*1.5</f>
        <v>0.15000000000000002</v>
      </c>
      <c r="T134" s="16" cm="1">
        <f t="array" ref="T134">INDEX(Yield,A134)*INDEX(YieldUp,A134)</f>
        <v>5.9999999999999995E-4</v>
      </c>
      <c r="U134" s="16" cm="1">
        <f t="array" ref="U134">INDEX(Yield,A134)*INDEX(YieldDown,A134)</f>
        <v>5.9999999999999995E-4</v>
      </c>
    </row>
    <row r="135" spans="1:21" x14ac:dyDescent="0.2">
      <c r="A135" s="13">
        <v>133</v>
      </c>
      <c r="C135" s="28">
        <v>0.05</v>
      </c>
      <c r="D135" s="14">
        <f t="shared" si="2"/>
        <v>1.7103393581163138</v>
      </c>
      <c r="E135" s="14"/>
      <c r="F135" s="15" cm="1">
        <f t="array" ref="F135">Expense*INDEX(InflationFactor,A135)</f>
        <v>8.5516967905815697</v>
      </c>
      <c r="G135" s="15"/>
      <c r="H135" s="28">
        <v>0.06</v>
      </c>
      <c r="I135" s="14" cm="1">
        <f t="array" ref="I135">1/POWER(1+INDEX(Yield,A135),1/12)</f>
        <v>0.9951560277146928</v>
      </c>
      <c r="J135" s="14"/>
      <c r="K135" s="29">
        <v>0.1</v>
      </c>
      <c r="L135" s="14" cm="1">
        <f t="array" ref="L135">1-POWER(1-INDEX(LapseRate,A135),1/12)</f>
        <v>8.7416109546967213E-3</v>
      </c>
      <c r="M135" s="14"/>
      <c r="N135" s="32">
        <v>0.01</v>
      </c>
      <c r="O135" s="32">
        <v>0.01</v>
      </c>
      <c r="Q135" s="16" cm="1">
        <f t="array" ref="Q135">INDEX(Inflation,A135)+0.02</f>
        <v>7.0000000000000007E-2</v>
      </c>
      <c r="R135" s="16" cm="1">
        <f t="array" ref="R135">INDEX(LapseRate,A135)*0.5</f>
        <v>0.05</v>
      </c>
      <c r="S135" s="16" cm="1">
        <f t="array" ref="S135">INDEX(LapseRate,A135)*1.5</f>
        <v>0.15000000000000002</v>
      </c>
      <c r="T135" s="16" cm="1">
        <f t="array" ref="T135">INDEX(Yield,A135)*INDEX(YieldUp,A135)</f>
        <v>5.9999999999999995E-4</v>
      </c>
      <c r="U135" s="16" cm="1">
        <f t="array" ref="U135">INDEX(Yield,A135)*INDEX(YieldDown,A135)</f>
        <v>5.9999999999999995E-4</v>
      </c>
    </row>
    <row r="136" spans="1:21" x14ac:dyDescent="0.2">
      <c r="A136" s="13">
        <v>134</v>
      </c>
      <c r="C136" s="28">
        <v>0.05</v>
      </c>
      <c r="D136" s="14">
        <f t="shared" si="2"/>
        <v>1.7173074923733258</v>
      </c>
      <c r="E136" s="14"/>
      <c r="F136" s="15" cm="1">
        <f t="array" ref="F136">Expense*INDEX(InflationFactor,A136)</f>
        <v>8.5865374618666284</v>
      </c>
      <c r="G136" s="15"/>
      <c r="H136" s="28">
        <v>0.06</v>
      </c>
      <c r="I136" s="14" cm="1">
        <f t="array" ref="I136">1/POWER(1+INDEX(Yield,A136),1/12)</f>
        <v>0.9951560277146928</v>
      </c>
      <c r="J136" s="14"/>
      <c r="K136" s="29">
        <v>0.1</v>
      </c>
      <c r="L136" s="14" cm="1">
        <f t="array" ref="L136">1-POWER(1-INDEX(LapseRate,A136),1/12)</f>
        <v>8.7416109546967213E-3</v>
      </c>
      <c r="M136" s="14"/>
      <c r="N136" s="32">
        <v>0.01</v>
      </c>
      <c r="O136" s="32">
        <v>0.01</v>
      </c>
      <c r="Q136" s="16" cm="1">
        <f t="array" ref="Q136">INDEX(Inflation,A136)+0.02</f>
        <v>7.0000000000000007E-2</v>
      </c>
      <c r="R136" s="16" cm="1">
        <f t="array" ref="R136">INDEX(LapseRate,A136)*0.5</f>
        <v>0.05</v>
      </c>
      <c r="S136" s="16" cm="1">
        <f t="array" ref="S136">INDEX(LapseRate,A136)*1.5</f>
        <v>0.15000000000000002</v>
      </c>
      <c r="T136" s="16" cm="1">
        <f t="array" ref="T136">INDEX(Yield,A136)*INDEX(YieldUp,A136)</f>
        <v>5.9999999999999995E-4</v>
      </c>
      <c r="U136" s="16" cm="1">
        <f t="array" ref="U136">INDEX(Yield,A136)*INDEX(YieldDown,A136)</f>
        <v>5.9999999999999995E-4</v>
      </c>
    </row>
    <row r="137" spans="1:21" x14ac:dyDescent="0.2">
      <c r="A137" s="13">
        <v>135</v>
      </c>
      <c r="C137" s="28">
        <v>0.05</v>
      </c>
      <c r="D137" s="14">
        <f t="shared" si="2"/>
        <v>1.7243040156718414</v>
      </c>
      <c r="E137" s="14"/>
      <c r="F137" s="15" cm="1">
        <f t="array" ref="F137">Expense*INDEX(InflationFactor,A137)</f>
        <v>8.6215200783592074</v>
      </c>
      <c r="G137" s="15"/>
      <c r="H137" s="28">
        <v>0.06</v>
      </c>
      <c r="I137" s="14" cm="1">
        <f t="array" ref="I137">1/POWER(1+INDEX(Yield,A137),1/12)</f>
        <v>0.9951560277146928</v>
      </c>
      <c r="J137" s="14"/>
      <c r="K137" s="29">
        <v>0.1</v>
      </c>
      <c r="L137" s="14" cm="1">
        <f t="array" ref="L137">1-POWER(1-INDEX(LapseRate,A137),1/12)</f>
        <v>8.7416109546967213E-3</v>
      </c>
      <c r="M137" s="14"/>
      <c r="N137" s="32">
        <v>0.01</v>
      </c>
      <c r="O137" s="32">
        <v>0.01</v>
      </c>
      <c r="Q137" s="16" cm="1">
        <f t="array" ref="Q137">INDEX(Inflation,A137)+0.02</f>
        <v>7.0000000000000007E-2</v>
      </c>
      <c r="R137" s="16" cm="1">
        <f t="array" ref="R137">INDEX(LapseRate,A137)*0.5</f>
        <v>0.05</v>
      </c>
      <c r="S137" s="16" cm="1">
        <f t="array" ref="S137">INDEX(LapseRate,A137)*1.5</f>
        <v>0.15000000000000002</v>
      </c>
      <c r="T137" s="16" cm="1">
        <f t="array" ref="T137">INDEX(Yield,A137)*INDEX(YieldUp,A137)</f>
        <v>5.9999999999999995E-4</v>
      </c>
      <c r="U137" s="16" cm="1">
        <f t="array" ref="U137">INDEX(Yield,A137)*INDEX(YieldDown,A137)</f>
        <v>5.9999999999999995E-4</v>
      </c>
    </row>
    <row r="138" spans="1:21" x14ac:dyDescent="0.2">
      <c r="A138" s="13">
        <v>136</v>
      </c>
      <c r="C138" s="28">
        <v>0.05</v>
      </c>
      <c r="D138" s="14">
        <f t="shared" si="2"/>
        <v>1.7313290436723303</v>
      </c>
      <c r="E138" s="14"/>
      <c r="F138" s="15" cm="1">
        <f t="array" ref="F138">Expense*INDEX(InflationFactor,A138)</f>
        <v>8.6566452183616516</v>
      </c>
      <c r="G138" s="15"/>
      <c r="H138" s="28">
        <v>0.06</v>
      </c>
      <c r="I138" s="14" cm="1">
        <f t="array" ref="I138">1/POWER(1+INDEX(Yield,A138),1/12)</f>
        <v>0.9951560277146928</v>
      </c>
      <c r="J138" s="14"/>
      <c r="K138" s="29">
        <v>0.1</v>
      </c>
      <c r="L138" s="14" cm="1">
        <f t="array" ref="L138">1-POWER(1-INDEX(LapseRate,A138),1/12)</f>
        <v>8.7416109546967213E-3</v>
      </c>
      <c r="M138" s="14"/>
      <c r="N138" s="32">
        <v>0.01</v>
      </c>
      <c r="O138" s="32">
        <v>0.01</v>
      </c>
      <c r="Q138" s="16" cm="1">
        <f t="array" ref="Q138">INDEX(Inflation,A138)+0.02</f>
        <v>7.0000000000000007E-2</v>
      </c>
      <c r="R138" s="16" cm="1">
        <f t="array" ref="R138">INDEX(LapseRate,A138)*0.5</f>
        <v>0.05</v>
      </c>
      <c r="S138" s="16" cm="1">
        <f t="array" ref="S138">INDEX(LapseRate,A138)*1.5</f>
        <v>0.15000000000000002</v>
      </c>
      <c r="T138" s="16" cm="1">
        <f t="array" ref="T138">INDEX(Yield,A138)*INDEX(YieldUp,A138)</f>
        <v>5.9999999999999995E-4</v>
      </c>
      <c r="U138" s="16" cm="1">
        <f t="array" ref="U138">INDEX(Yield,A138)*INDEX(YieldDown,A138)</f>
        <v>5.9999999999999995E-4</v>
      </c>
    </row>
    <row r="139" spans="1:21" x14ac:dyDescent="0.2">
      <c r="A139" s="13">
        <v>137</v>
      </c>
      <c r="C139" s="28">
        <v>0.05</v>
      </c>
      <c r="D139" s="14">
        <f t="shared" si="2"/>
        <v>1.7383826925064769</v>
      </c>
      <c r="E139" s="14"/>
      <c r="F139" s="15" cm="1">
        <f t="array" ref="F139">Expense*INDEX(InflationFactor,A139)</f>
        <v>8.6919134625323853</v>
      </c>
      <c r="G139" s="15"/>
      <c r="H139" s="28">
        <v>0.06</v>
      </c>
      <c r="I139" s="14" cm="1">
        <f t="array" ref="I139">1/POWER(1+INDEX(Yield,A139),1/12)</f>
        <v>0.9951560277146928</v>
      </c>
      <c r="J139" s="14"/>
      <c r="K139" s="29">
        <v>0.1</v>
      </c>
      <c r="L139" s="14" cm="1">
        <f t="array" ref="L139">1-POWER(1-INDEX(LapseRate,A139),1/12)</f>
        <v>8.7416109546967213E-3</v>
      </c>
      <c r="M139" s="14"/>
      <c r="N139" s="32">
        <v>0.01</v>
      </c>
      <c r="O139" s="32">
        <v>0.01</v>
      </c>
      <c r="Q139" s="16" cm="1">
        <f t="array" ref="Q139">INDEX(Inflation,A139)+0.02</f>
        <v>7.0000000000000007E-2</v>
      </c>
      <c r="R139" s="16" cm="1">
        <f t="array" ref="R139">INDEX(LapseRate,A139)*0.5</f>
        <v>0.05</v>
      </c>
      <c r="S139" s="16" cm="1">
        <f t="array" ref="S139">INDEX(LapseRate,A139)*1.5</f>
        <v>0.15000000000000002</v>
      </c>
      <c r="T139" s="16" cm="1">
        <f t="array" ref="T139">INDEX(Yield,A139)*INDEX(YieldUp,A139)</f>
        <v>5.9999999999999995E-4</v>
      </c>
      <c r="U139" s="16" cm="1">
        <f t="array" ref="U139">INDEX(Yield,A139)*INDEX(YieldDown,A139)</f>
        <v>5.9999999999999995E-4</v>
      </c>
    </row>
    <row r="140" spans="1:21" x14ac:dyDescent="0.2">
      <c r="A140" s="13">
        <v>138</v>
      </c>
      <c r="C140" s="28">
        <v>0.05</v>
      </c>
      <c r="D140" s="14">
        <f t="shared" si="2"/>
        <v>1.7454650787791</v>
      </c>
      <c r="E140" s="14"/>
      <c r="F140" s="15" cm="1">
        <f t="array" ref="F140">Expense*INDEX(InflationFactor,A140)</f>
        <v>8.7273253938954998</v>
      </c>
      <c r="G140" s="15"/>
      <c r="H140" s="28">
        <v>0.06</v>
      </c>
      <c r="I140" s="14" cm="1">
        <f t="array" ref="I140">1/POWER(1+INDEX(Yield,A140),1/12)</f>
        <v>0.9951560277146928</v>
      </c>
      <c r="J140" s="14"/>
      <c r="K140" s="29">
        <v>0.1</v>
      </c>
      <c r="L140" s="14" cm="1">
        <f t="array" ref="L140">1-POWER(1-INDEX(LapseRate,A140),1/12)</f>
        <v>8.7416109546967213E-3</v>
      </c>
      <c r="M140" s="14"/>
      <c r="N140" s="32">
        <v>0.01</v>
      </c>
      <c r="O140" s="32">
        <v>0.01</v>
      </c>
      <c r="Q140" s="16" cm="1">
        <f t="array" ref="Q140">INDEX(Inflation,A140)+0.02</f>
        <v>7.0000000000000007E-2</v>
      </c>
      <c r="R140" s="16" cm="1">
        <f t="array" ref="R140">INDEX(LapseRate,A140)*0.5</f>
        <v>0.05</v>
      </c>
      <c r="S140" s="16" cm="1">
        <f t="array" ref="S140">INDEX(LapseRate,A140)*1.5</f>
        <v>0.15000000000000002</v>
      </c>
      <c r="T140" s="16" cm="1">
        <f t="array" ref="T140">INDEX(Yield,A140)*INDEX(YieldUp,A140)</f>
        <v>5.9999999999999995E-4</v>
      </c>
      <c r="U140" s="16" cm="1">
        <f t="array" ref="U140">INDEX(Yield,A140)*INDEX(YieldDown,A140)</f>
        <v>5.9999999999999995E-4</v>
      </c>
    </row>
    <row r="141" spans="1:21" x14ac:dyDescent="0.2">
      <c r="A141" s="13">
        <v>139</v>
      </c>
      <c r="C141" s="28">
        <v>0.05</v>
      </c>
      <c r="D141" s="14">
        <f t="shared" si="2"/>
        <v>1.7525763195700814</v>
      </c>
      <c r="E141" s="14"/>
      <c r="F141" s="15" cm="1">
        <f t="array" ref="F141">Expense*INDEX(InflationFactor,A141)</f>
        <v>8.7628815978504075</v>
      </c>
      <c r="G141" s="15"/>
      <c r="H141" s="28">
        <v>0.06</v>
      </c>
      <c r="I141" s="14" cm="1">
        <f t="array" ref="I141">1/POWER(1+INDEX(Yield,A141),1/12)</f>
        <v>0.9951560277146928</v>
      </c>
      <c r="J141" s="14"/>
      <c r="K141" s="29">
        <v>0.1</v>
      </c>
      <c r="L141" s="14" cm="1">
        <f t="array" ref="L141">1-POWER(1-INDEX(LapseRate,A141),1/12)</f>
        <v>8.7416109546967213E-3</v>
      </c>
      <c r="M141" s="14"/>
      <c r="N141" s="32">
        <v>0.01</v>
      </c>
      <c r="O141" s="32">
        <v>0.01</v>
      </c>
      <c r="Q141" s="16" cm="1">
        <f t="array" ref="Q141">INDEX(Inflation,A141)+0.02</f>
        <v>7.0000000000000007E-2</v>
      </c>
      <c r="R141" s="16" cm="1">
        <f t="array" ref="R141">INDEX(LapseRate,A141)*0.5</f>
        <v>0.05</v>
      </c>
      <c r="S141" s="16" cm="1">
        <f t="array" ref="S141">INDEX(LapseRate,A141)*1.5</f>
        <v>0.15000000000000002</v>
      </c>
      <c r="T141" s="16" cm="1">
        <f t="array" ref="T141">INDEX(Yield,A141)*INDEX(YieldUp,A141)</f>
        <v>5.9999999999999995E-4</v>
      </c>
      <c r="U141" s="16" cm="1">
        <f t="array" ref="U141">INDEX(Yield,A141)*INDEX(YieldDown,A141)</f>
        <v>5.9999999999999995E-4</v>
      </c>
    </row>
    <row r="142" spans="1:21" x14ac:dyDescent="0.2">
      <c r="A142" s="13">
        <v>140</v>
      </c>
      <c r="C142" s="28">
        <v>0.05</v>
      </c>
      <c r="D142" s="14">
        <f t="shared" si="2"/>
        <v>1.7597165324363009</v>
      </c>
      <c r="E142" s="14"/>
      <c r="F142" s="15" cm="1">
        <f t="array" ref="F142">Expense*INDEX(InflationFactor,A142)</f>
        <v>8.798582662181504</v>
      </c>
      <c r="G142" s="15"/>
      <c r="H142" s="28">
        <v>0.06</v>
      </c>
      <c r="I142" s="14" cm="1">
        <f t="array" ref="I142">1/POWER(1+INDEX(Yield,A142),1/12)</f>
        <v>0.9951560277146928</v>
      </c>
      <c r="J142" s="14"/>
      <c r="K142" s="29">
        <v>0.1</v>
      </c>
      <c r="L142" s="14" cm="1">
        <f t="array" ref="L142">1-POWER(1-INDEX(LapseRate,A142),1/12)</f>
        <v>8.7416109546967213E-3</v>
      </c>
      <c r="M142" s="14"/>
      <c r="N142" s="32">
        <v>0.01</v>
      </c>
      <c r="O142" s="32">
        <v>0.01</v>
      </c>
      <c r="Q142" s="16" cm="1">
        <f t="array" ref="Q142">INDEX(Inflation,A142)+0.02</f>
        <v>7.0000000000000007E-2</v>
      </c>
      <c r="R142" s="16" cm="1">
        <f t="array" ref="R142">INDEX(LapseRate,A142)*0.5</f>
        <v>0.05</v>
      </c>
      <c r="S142" s="16" cm="1">
        <f t="array" ref="S142">INDEX(LapseRate,A142)*1.5</f>
        <v>0.15000000000000002</v>
      </c>
      <c r="T142" s="16" cm="1">
        <f t="array" ref="T142">INDEX(Yield,A142)*INDEX(YieldUp,A142)</f>
        <v>5.9999999999999995E-4</v>
      </c>
      <c r="U142" s="16" cm="1">
        <f t="array" ref="U142">INDEX(Yield,A142)*INDEX(YieldDown,A142)</f>
        <v>5.9999999999999995E-4</v>
      </c>
    </row>
    <row r="143" spans="1:21" x14ac:dyDescent="0.2">
      <c r="A143" s="13">
        <v>141</v>
      </c>
      <c r="C143" s="28">
        <v>0.05</v>
      </c>
      <c r="D143" s="14">
        <f t="shared" si="2"/>
        <v>1.7668858354135786</v>
      </c>
      <c r="E143" s="14"/>
      <c r="F143" s="15" cm="1">
        <f t="array" ref="F143">Expense*INDEX(InflationFactor,A143)</f>
        <v>8.8344291770678929</v>
      </c>
      <c r="G143" s="15"/>
      <c r="H143" s="28">
        <v>0.06</v>
      </c>
      <c r="I143" s="14" cm="1">
        <f t="array" ref="I143">1/POWER(1+INDEX(Yield,A143),1/12)</f>
        <v>0.9951560277146928</v>
      </c>
      <c r="J143" s="14"/>
      <c r="K143" s="29">
        <v>0.1</v>
      </c>
      <c r="L143" s="14" cm="1">
        <f t="array" ref="L143">1-POWER(1-INDEX(LapseRate,A143),1/12)</f>
        <v>8.7416109546967213E-3</v>
      </c>
      <c r="M143" s="14"/>
      <c r="N143" s="32">
        <v>0.01</v>
      </c>
      <c r="O143" s="32">
        <v>0.01</v>
      </c>
      <c r="Q143" s="16" cm="1">
        <f t="array" ref="Q143">INDEX(Inflation,A143)+0.02</f>
        <v>7.0000000000000007E-2</v>
      </c>
      <c r="R143" s="16" cm="1">
        <f t="array" ref="R143">INDEX(LapseRate,A143)*0.5</f>
        <v>0.05</v>
      </c>
      <c r="S143" s="16" cm="1">
        <f t="array" ref="S143">INDEX(LapseRate,A143)*1.5</f>
        <v>0.15000000000000002</v>
      </c>
      <c r="T143" s="16" cm="1">
        <f t="array" ref="T143">INDEX(Yield,A143)*INDEX(YieldUp,A143)</f>
        <v>5.9999999999999995E-4</v>
      </c>
      <c r="U143" s="16" cm="1">
        <f t="array" ref="U143">INDEX(Yield,A143)*INDEX(YieldDown,A143)</f>
        <v>5.9999999999999995E-4</v>
      </c>
    </row>
    <row r="144" spans="1:21" x14ac:dyDescent="0.2">
      <c r="A144" s="13">
        <v>142</v>
      </c>
      <c r="C144" s="28">
        <v>0.05</v>
      </c>
      <c r="D144" s="14">
        <f t="shared" si="2"/>
        <v>1.7740843470186285</v>
      </c>
      <c r="E144" s="14"/>
      <c r="F144" s="15" cm="1">
        <f t="array" ref="F144">Expense*INDEX(InflationFactor,A144)</f>
        <v>8.8704217350931422</v>
      </c>
      <c r="G144" s="15"/>
      <c r="H144" s="28">
        <v>0.06</v>
      </c>
      <c r="I144" s="14" cm="1">
        <f t="array" ref="I144">1/POWER(1+INDEX(Yield,A144),1/12)</f>
        <v>0.9951560277146928</v>
      </c>
      <c r="J144" s="14"/>
      <c r="K144" s="29">
        <v>0.1</v>
      </c>
      <c r="L144" s="14" cm="1">
        <f t="array" ref="L144">1-POWER(1-INDEX(LapseRate,A144),1/12)</f>
        <v>8.7416109546967213E-3</v>
      </c>
      <c r="M144" s="14"/>
      <c r="N144" s="32">
        <v>0.01</v>
      </c>
      <c r="O144" s="32">
        <v>0.01</v>
      </c>
      <c r="Q144" s="16" cm="1">
        <f t="array" ref="Q144">INDEX(Inflation,A144)+0.02</f>
        <v>7.0000000000000007E-2</v>
      </c>
      <c r="R144" s="16" cm="1">
        <f t="array" ref="R144">INDEX(LapseRate,A144)*0.5</f>
        <v>0.05</v>
      </c>
      <c r="S144" s="16" cm="1">
        <f t="array" ref="S144">INDEX(LapseRate,A144)*1.5</f>
        <v>0.15000000000000002</v>
      </c>
      <c r="T144" s="16" cm="1">
        <f t="array" ref="T144">INDEX(Yield,A144)*INDEX(YieldUp,A144)</f>
        <v>5.9999999999999995E-4</v>
      </c>
      <c r="U144" s="16" cm="1">
        <f t="array" ref="U144">INDEX(Yield,A144)*INDEX(YieldDown,A144)</f>
        <v>5.9999999999999995E-4</v>
      </c>
    </row>
    <row r="145" spans="1:21" x14ac:dyDescent="0.2">
      <c r="A145" s="13">
        <v>143</v>
      </c>
      <c r="C145" s="28">
        <v>0.05</v>
      </c>
      <c r="D145" s="14">
        <f t="shared" si="2"/>
        <v>1.7813121862510153</v>
      </c>
      <c r="E145" s="14"/>
      <c r="F145" s="15" cm="1">
        <f t="array" ref="F145">Expense*INDEX(InflationFactor,A145)</f>
        <v>8.9065609312550755</v>
      </c>
      <c r="G145" s="15"/>
      <c r="H145" s="28">
        <v>0.06</v>
      </c>
      <c r="I145" s="14" cm="1">
        <f t="array" ref="I145">1/POWER(1+INDEX(Yield,A145),1/12)</f>
        <v>0.9951560277146928</v>
      </c>
      <c r="J145" s="14"/>
      <c r="K145" s="29">
        <v>0.1</v>
      </c>
      <c r="L145" s="14" cm="1">
        <f t="array" ref="L145">1-POWER(1-INDEX(LapseRate,A145),1/12)</f>
        <v>8.7416109546967213E-3</v>
      </c>
      <c r="M145" s="14"/>
      <c r="N145" s="32">
        <v>0.01</v>
      </c>
      <c r="O145" s="32">
        <v>0.01</v>
      </c>
      <c r="Q145" s="16" cm="1">
        <f t="array" ref="Q145">INDEX(Inflation,A145)+0.02</f>
        <v>7.0000000000000007E-2</v>
      </c>
      <c r="R145" s="16" cm="1">
        <f t="array" ref="R145">INDEX(LapseRate,A145)*0.5</f>
        <v>0.05</v>
      </c>
      <c r="S145" s="16" cm="1">
        <f t="array" ref="S145">INDEX(LapseRate,A145)*1.5</f>
        <v>0.15000000000000002</v>
      </c>
      <c r="T145" s="16" cm="1">
        <f t="array" ref="T145">INDEX(Yield,A145)*INDEX(YieldUp,A145)</f>
        <v>5.9999999999999995E-4</v>
      </c>
      <c r="U145" s="16" cm="1">
        <f t="array" ref="U145">INDEX(Yield,A145)*INDEX(YieldDown,A145)</f>
        <v>5.9999999999999995E-4</v>
      </c>
    </row>
    <row r="146" spans="1:21" x14ac:dyDescent="0.2">
      <c r="A146" s="13">
        <v>144</v>
      </c>
      <c r="C146" s="28">
        <v>0.05</v>
      </c>
      <c r="D146" s="14">
        <f t="shared" si="2"/>
        <v>1.7885694725951229</v>
      </c>
      <c r="E146" s="14"/>
      <c r="F146" s="15" cm="1">
        <f t="array" ref="F146">Expense*INDEX(InflationFactor,A146)</f>
        <v>8.9428473629756144</v>
      </c>
      <c r="G146" s="15"/>
      <c r="H146" s="28">
        <v>0.06</v>
      </c>
      <c r="I146" s="14" cm="1">
        <f t="array" ref="I146">1/POWER(1+INDEX(Yield,A146),1/12)</f>
        <v>0.9951560277146928</v>
      </c>
      <c r="J146" s="14"/>
      <c r="K146" s="29">
        <v>0.1</v>
      </c>
      <c r="L146" s="14" cm="1">
        <f t="array" ref="L146">1-POWER(1-INDEX(LapseRate,A146),1/12)</f>
        <v>8.7416109546967213E-3</v>
      </c>
      <c r="M146" s="14"/>
      <c r="N146" s="32">
        <v>0.01</v>
      </c>
      <c r="O146" s="32">
        <v>0.01</v>
      </c>
      <c r="Q146" s="16" cm="1">
        <f t="array" ref="Q146">INDEX(Inflation,A146)+0.02</f>
        <v>7.0000000000000007E-2</v>
      </c>
      <c r="R146" s="16" cm="1">
        <f t="array" ref="R146">INDEX(LapseRate,A146)*0.5</f>
        <v>0.05</v>
      </c>
      <c r="S146" s="16" cm="1">
        <f t="array" ref="S146">INDEX(LapseRate,A146)*1.5</f>
        <v>0.15000000000000002</v>
      </c>
      <c r="T146" s="16" cm="1">
        <f t="array" ref="T146">INDEX(Yield,A146)*INDEX(YieldUp,A146)</f>
        <v>5.9999999999999995E-4</v>
      </c>
      <c r="U146" s="16" cm="1">
        <f t="array" ref="U146">INDEX(Yield,A146)*INDEX(YieldDown,A146)</f>
        <v>5.9999999999999995E-4</v>
      </c>
    </row>
    <row r="147" spans="1:21" x14ac:dyDescent="0.2">
      <c r="A147" s="13">
        <v>145</v>
      </c>
      <c r="C147" s="28">
        <v>0.05</v>
      </c>
      <c r="D147" s="14">
        <f t="shared" si="2"/>
        <v>1.7958563260221292</v>
      </c>
      <c r="E147" s="14"/>
      <c r="F147" s="15" cm="1">
        <f t="array" ref="F147">Expense*INDEX(InflationFactor,A147)</f>
        <v>8.9792816301106466</v>
      </c>
      <c r="G147" s="15"/>
      <c r="H147" s="28">
        <v>0.06</v>
      </c>
      <c r="I147" s="14" cm="1">
        <f t="array" ref="I147">1/POWER(1+INDEX(Yield,A147),1/12)</f>
        <v>0.9951560277146928</v>
      </c>
      <c r="J147" s="14"/>
      <c r="K147" s="29">
        <v>0.1</v>
      </c>
      <c r="L147" s="14" cm="1">
        <f t="array" ref="L147">1-POWER(1-INDEX(LapseRate,A147),1/12)</f>
        <v>8.7416109546967213E-3</v>
      </c>
      <c r="M147" s="14"/>
      <c r="N147" s="32">
        <v>0.01</v>
      </c>
      <c r="O147" s="32">
        <v>0.01</v>
      </c>
      <c r="Q147" s="16" cm="1">
        <f t="array" ref="Q147">INDEX(Inflation,A147)+0.02</f>
        <v>7.0000000000000007E-2</v>
      </c>
      <c r="R147" s="16" cm="1">
        <f t="array" ref="R147">INDEX(LapseRate,A147)*0.5</f>
        <v>0.05</v>
      </c>
      <c r="S147" s="16" cm="1">
        <f t="array" ref="S147">INDEX(LapseRate,A147)*1.5</f>
        <v>0.15000000000000002</v>
      </c>
      <c r="T147" s="16" cm="1">
        <f t="array" ref="T147">INDEX(Yield,A147)*INDEX(YieldUp,A147)</f>
        <v>5.9999999999999995E-4</v>
      </c>
      <c r="U147" s="16" cm="1">
        <f t="array" ref="U147">INDEX(Yield,A147)*INDEX(YieldDown,A147)</f>
        <v>5.9999999999999995E-4</v>
      </c>
    </row>
    <row r="148" spans="1:21" x14ac:dyDescent="0.2">
      <c r="A148" s="13">
        <v>146</v>
      </c>
      <c r="C148" s="28">
        <v>0.05</v>
      </c>
      <c r="D148" s="14">
        <f t="shared" si="2"/>
        <v>1.8031728669919922</v>
      </c>
      <c r="E148" s="14"/>
      <c r="F148" s="15" cm="1">
        <f t="array" ref="F148">Expense*INDEX(InflationFactor,A148)</f>
        <v>9.0158643349599608</v>
      </c>
      <c r="G148" s="15"/>
      <c r="H148" s="28">
        <v>0.06</v>
      </c>
      <c r="I148" s="14" cm="1">
        <f t="array" ref="I148">1/POWER(1+INDEX(Yield,A148),1/12)</f>
        <v>0.9951560277146928</v>
      </c>
      <c r="J148" s="14"/>
      <c r="K148" s="29">
        <v>0.1</v>
      </c>
      <c r="L148" s="14" cm="1">
        <f t="array" ref="L148">1-POWER(1-INDEX(LapseRate,A148),1/12)</f>
        <v>8.7416109546967213E-3</v>
      </c>
      <c r="M148" s="14"/>
      <c r="N148" s="32">
        <v>0.01</v>
      </c>
      <c r="O148" s="32">
        <v>0.01</v>
      </c>
      <c r="Q148" s="16" cm="1">
        <f t="array" ref="Q148">INDEX(Inflation,A148)+0.02</f>
        <v>7.0000000000000007E-2</v>
      </c>
      <c r="R148" s="16" cm="1">
        <f t="array" ref="R148">INDEX(LapseRate,A148)*0.5</f>
        <v>0.05</v>
      </c>
      <c r="S148" s="16" cm="1">
        <f t="array" ref="S148">INDEX(LapseRate,A148)*1.5</f>
        <v>0.15000000000000002</v>
      </c>
      <c r="T148" s="16" cm="1">
        <f t="array" ref="T148">INDEX(Yield,A148)*INDEX(YieldUp,A148)</f>
        <v>5.9999999999999995E-4</v>
      </c>
      <c r="U148" s="16" cm="1">
        <f t="array" ref="U148">INDEX(Yield,A148)*INDEX(YieldDown,A148)</f>
        <v>5.9999999999999995E-4</v>
      </c>
    </row>
    <row r="149" spans="1:21" x14ac:dyDescent="0.2">
      <c r="A149" s="13">
        <v>147</v>
      </c>
      <c r="C149" s="28">
        <v>0.05</v>
      </c>
      <c r="D149" s="14">
        <f t="shared" si="2"/>
        <v>1.8105192164554336</v>
      </c>
      <c r="E149" s="14"/>
      <c r="F149" s="15" cm="1">
        <f t="array" ref="F149">Expense*INDEX(InflationFactor,A149)</f>
        <v>9.0525960822771676</v>
      </c>
      <c r="G149" s="15"/>
      <c r="H149" s="28">
        <v>0.06</v>
      </c>
      <c r="I149" s="14" cm="1">
        <f t="array" ref="I149">1/POWER(1+INDEX(Yield,A149),1/12)</f>
        <v>0.9951560277146928</v>
      </c>
      <c r="J149" s="14"/>
      <c r="K149" s="29">
        <v>0.1</v>
      </c>
      <c r="L149" s="14" cm="1">
        <f t="array" ref="L149">1-POWER(1-INDEX(LapseRate,A149),1/12)</f>
        <v>8.7416109546967213E-3</v>
      </c>
      <c r="M149" s="14"/>
      <c r="N149" s="32">
        <v>0.01</v>
      </c>
      <c r="O149" s="32">
        <v>0.01</v>
      </c>
      <c r="Q149" s="16" cm="1">
        <f t="array" ref="Q149">INDEX(Inflation,A149)+0.02</f>
        <v>7.0000000000000007E-2</v>
      </c>
      <c r="R149" s="16" cm="1">
        <f t="array" ref="R149">INDEX(LapseRate,A149)*0.5</f>
        <v>0.05</v>
      </c>
      <c r="S149" s="16" cm="1">
        <f t="array" ref="S149">INDEX(LapseRate,A149)*1.5</f>
        <v>0.15000000000000002</v>
      </c>
      <c r="T149" s="16" cm="1">
        <f t="array" ref="T149">INDEX(Yield,A149)*INDEX(YieldUp,A149)</f>
        <v>5.9999999999999995E-4</v>
      </c>
      <c r="U149" s="16" cm="1">
        <f t="array" ref="U149">INDEX(Yield,A149)*INDEX(YieldDown,A149)</f>
        <v>5.9999999999999995E-4</v>
      </c>
    </row>
    <row r="150" spans="1:21" x14ac:dyDescent="0.2">
      <c r="A150" s="13">
        <v>148</v>
      </c>
      <c r="C150" s="28">
        <v>0.05</v>
      </c>
      <c r="D150" s="14">
        <f t="shared" si="2"/>
        <v>1.817895495855947</v>
      </c>
      <c r="E150" s="14"/>
      <c r="F150" s="15" cm="1">
        <f t="array" ref="F150">Expense*INDEX(InflationFactor,A150)</f>
        <v>9.0894774792797346</v>
      </c>
      <c r="G150" s="15"/>
      <c r="H150" s="28">
        <v>0.06</v>
      </c>
      <c r="I150" s="14" cm="1">
        <f t="array" ref="I150">1/POWER(1+INDEX(Yield,A150),1/12)</f>
        <v>0.9951560277146928</v>
      </c>
      <c r="J150" s="14"/>
      <c r="K150" s="29">
        <v>0.1</v>
      </c>
      <c r="L150" s="14" cm="1">
        <f t="array" ref="L150">1-POWER(1-INDEX(LapseRate,A150),1/12)</f>
        <v>8.7416109546967213E-3</v>
      </c>
      <c r="M150" s="14"/>
      <c r="N150" s="32">
        <v>0.01</v>
      </c>
      <c r="O150" s="32">
        <v>0.01</v>
      </c>
      <c r="Q150" s="16" cm="1">
        <f t="array" ref="Q150">INDEX(Inflation,A150)+0.02</f>
        <v>7.0000000000000007E-2</v>
      </c>
      <c r="R150" s="16" cm="1">
        <f t="array" ref="R150">INDEX(LapseRate,A150)*0.5</f>
        <v>0.05</v>
      </c>
      <c r="S150" s="16" cm="1">
        <f t="array" ref="S150">INDEX(LapseRate,A150)*1.5</f>
        <v>0.15000000000000002</v>
      </c>
      <c r="T150" s="16" cm="1">
        <f t="array" ref="T150">INDEX(Yield,A150)*INDEX(YieldUp,A150)</f>
        <v>5.9999999999999995E-4</v>
      </c>
      <c r="U150" s="16" cm="1">
        <f t="array" ref="U150">INDEX(Yield,A150)*INDEX(YieldDown,A150)</f>
        <v>5.9999999999999995E-4</v>
      </c>
    </row>
    <row r="151" spans="1:21" x14ac:dyDescent="0.2">
      <c r="A151" s="13">
        <v>149</v>
      </c>
      <c r="C151" s="28">
        <v>0.05</v>
      </c>
      <c r="D151" s="14">
        <f t="shared" si="2"/>
        <v>1.8253018271318009</v>
      </c>
      <c r="E151" s="14"/>
      <c r="F151" s="15" cm="1">
        <f t="array" ref="F151">Expense*INDEX(InflationFactor,A151)</f>
        <v>9.1265091356590045</v>
      </c>
      <c r="G151" s="15"/>
      <c r="H151" s="28">
        <v>0.06</v>
      </c>
      <c r="I151" s="14" cm="1">
        <f t="array" ref="I151">1/POWER(1+INDEX(Yield,A151),1/12)</f>
        <v>0.9951560277146928</v>
      </c>
      <c r="J151" s="14"/>
      <c r="K151" s="29">
        <v>0.1</v>
      </c>
      <c r="L151" s="14" cm="1">
        <f t="array" ref="L151">1-POWER(1-INDEX(LapseRate,A151),1/12)</f>
        <v>8.7416109546967213E-3</v>
      </c>
      <c r="M151" s="14"/>
      <c r="N151" s="32">
        <v>0.01</v>
      </c>
      <c r="O151" s="32">
        <v>0.01</v>
      </c>
      <c r="Q151" s="16" cm="1">
        <f t="array" ref="Q151">INDEX(Inflation,A151)+0.02</f>
        <v>7.0000000000000007E-2</v>
      </c>
      <c r="R151" s="16" cm="1">
        <f t="array" ref="R151">INDEX(LapseRate,A151)*0.5</f>
        <v>0.05</v>
      </c>
      <c r="S151" s="16" cm="1">
        <f t="array" ref="S151">INDEX(LapseRate,A151)*1.5</f>
        <v>0.15000000000000002</v>
      </c>
      <c r="T151" s="16" cm="1">
        <f t="array" ref="T151">INDEX(Yield,A151)*INDEX(YieldUp,A151)</f>
        <v>5.9999999999999995E-4</v>
      </c>
      <c r="U151" s="16" cm="1">
        <f t="array" ref="U151">INDEX(Yield,A151)*INDEX(YieldDown,A151)</f>
        <v>5.9999999999999995E-4</v>
      </c>
    </row>
    <row r="152" spans="1:21" x14ac:dyDescent="0.2">
      <c r="A152" s="13">
        <v>150</v>
      </c>
      <c r="C152" s="28">
        <v>0.05</v>
      </c>
      <c r="D152" s="14">
        <f t="shared" si="2"/>
        <v>1.8327383327180551</v>
      </c>
      <c r="E152" s="14"/>
      <c r="F152" s="15" cm="1">
        <f t="array" ref="F152">Expense*INDEX(InflationFactor,A152)</f>
        <v>9.1636916635902761</v>
      </c>
      <c r="G152" s="15"/>
      <c r="H152" s="28">
        <v>0.06</v>
      </c>
      <c r="I152" s="14" cm="1">
        <f t="array" ref="I152">1/POWER(1+INDEX(Yield,A152),1/12)</f>
        <v>0.9951560277146928</v>
      </c>
      <c r="J152" s="14"/>
      <c r="K152" s="29">
        <v>0.1</v>
      </c>
      <c r="L152" s="14" cm="1">
        <f t="array" ref="L152">1-POWER(1-INDEX(LapseRate,A152),1/12)</f>
        <v>8.7416109546967213E-3</v>
      </c>
      <c r="M152" s="14"/>
      <c r="N152" s="32">
        <v>0.01</v>
      </c>
      <c r="O152" s="32">
        <v>0.01</v>
      </c>
      <c r="Q152" s="16" cm="1">
        <f t="array" ref="Q152">INDEX(Inflation,A152)+0.02</f>
        <v>7.0000000000000007E-2</v>
      </c>
      <c r="R152" s="16" cm="1">
        <f t="array" ref="R152">INDEX(LapseRate,A152)*0.5</f>
        <v>0.05</v>
      </c>
      <c r="S152" s="16" cm="1">
        <f t="array" ref="S152">INDEX(LapseRate,A152)*1.5</f>
        <v>0.15000000000000002</v>
      </c>
      <c r="T152" s="16" cm="1">
        <f t="array" ref="T152">INDEX(Yield,A152)*INDEX(YieldUp,A152)</f>
        <v>5.9999999999999995E-4</v>
      </c>
      <c r="U152" s="16" cm="1">
        <f t="array" ref="U152">INDEX(Yield,A152)*INDEX(YieldDown,A152)</f>
        <v>5.9999999999999995E-4</v>
      </c>
    </row>
    <row r="153" spans="1:21" x14ac:dyDescent="0.2">
      <c r="A153" s="13">
        <v>151</v>
      </c>
      <c r="C153" s="28">
        <v>0.05</v>
      </c>
      <c r="D153" s="14">
        <f t="shared" si="2"/>
        <v>1.8402051355485858</v>
      </c>
      <c r="E153" s="14"/>
      <c r="F153" s="15" cm="1">
        <f t="array" ref="F153">Expense*INDEX(InflationFactor,A153)</f>
        <v>9.2010256777429298</v>
      </c>
      <c r="G153" s="15"/>
      <c r="H153" s="28">
        <v>0.06</v>
      </c>
      <c r="I153" s="14" cm="1">
        <f t="array" ref="I153">1/POWER(1+INDEX(Yield,A153),1/12)</f>
        <v>0.9951560277146928</v>
      </c>
      <c r="J153" s="14"/>
      <c r="K153" s="29">
        <v>0.1</v>
      </c>
      <c r="L153" s="14" cm="1">
        <f t="array" ref="L153">1-POWER(1-INDEX(LapseRate,A153),1/12)</f>
        <v>8.7416109546967213E-3</v>
      </c>
      <c r="M153" s="14"/>
      <c r="N153" s="32">
        <v>0.01</v>
      </c>
      <c r="O153" s="32">
        <v>0.01</v>
      </c>
      <c r="Q153" s="16" cm="1">
        <f t="array" ref="Q153">INDEX(Inflation,A153)+0.02</f>
        <v>7.0000000000000007E-2</v>
      </c>
      <c r="R153" s="16" cm="1">
        <f t="array" ref="R153">INDEX(LapseRate,A153)*0.5</f>
        <v>0.05</v>
      </c>
      <c r="S153" s="16" cm="1">
        <f t="array" ref="S153">INDEX(LapseRate,A153)*1.5</f>
        <v>0.15000000000000002</v>
      </c>
      <c r="T153" s="16" cm="1">
        <f t="array" ref="T153">INDEX(Yield,A153)*INDEX(YieldUp,A153)</f>
        <v>5.9999999999999995E-4</v>
      </c>
      <c r="U153" s="16" cm="1">
        <f t="array" ref="U153">INDEX(Yield,A153)*INDEX(YieldDown,A153)</f>
        <v>5.9999999999999995E-4</v>
      </c>
    </row>
    <row r="154" spans="1:21" x14ac:dyDescent="0.2">
      <c r="A154" s="13">
        <v>152</v>
      </c>
      <c r="C154" s="28">
        <v>0.05</v>
      </c>
      <c r="D154" s="14">
        <f t="shared" si="2"/>
        <v>1.8477023590581159</v>
      </c>
      <c r="E154" s="14"/>
      <c r="F154" s="15" cm="1">
        <f t="array" ref="F154">Expense*INDEX(InflationFactor,A154)</f>
        <v>9.2385117952905791</v>
      </c>
      <c r="G154" s="15"/>
      <c r="H154" s="28">
        <v>0.06</v>
      </c>
      <c r="I154" s="14" cm="1">
        <f t="array" ref="I154">1/POWER(1+INDEX(Yield,A154),1/12)</f>
        <v>0.9951560277146928</v>
      </c>
      <c r="J154" s="14"/>
      <c r="K154" s="29">
        <v>0.1</v>
      </c>
      <c r="L154" s="14" cm="1">
        <f t="array" ref="L154">1-POWER(1-INDEX(LapseRate,A154),1/12)</f>
        <v>8.7416109546967213E-3</v>
      </c>
      <c r="M154" s="14"/>
      <c r="N154" s="32">
        <v>0.01</v>
      </c>
      <c r="O154" s="32">
        <v>0.01</v>
      </c>
      <c r="Q154" s="16" cm="1">
        <f t="array" ref="Q154">INDEX(Inflation,A154)+0.02</f>
        <v>7.0000000000000007E-2</v>
      </c>
      <c r="R154" s="16" cm="1">
        <f t="array" ref="R154">INDEX(LapseRate,A154)*0.5</f>
        <v>0.05</v>
      </c>
      <c r="S154" s="16" cm="1">
        <f t="array" ref="S154">INDEX(LapseRate,A154)*1.5</f>
        <v>0.15000000000000002</v>
      </c>
      <c r="T154" s="16" cm="1">
        <f t="array" ref="T154">INDEX(Yield,A154)*INDEX(YieldUp,A154)</f>
        <v>5.9999999999999995E-4</v>
      </c>
      <c r="U154" s="16" cm="1">
        <f t="array" ref="U154">INDEX(Yield,A154)*INDEX(YieldDown,A154)</f>
        <v>5.9999999999999995E-4</v>
      </c>
    </row>
    <row r="155" spans="1:21" x14ac:dyDescent="0.2">
      <c r="A155" s="13">
        <v>153</v>
      </c>
      <c r="C155" s="28">
        <v>0.05</v>
      </c>
      <c r="D155" s="14">
        <f t="shared" si="2"/>
        <v>1.8552301271842575</v>
      </c>
      <c r="E155" s="14"/>
      <c r="F155" s="15" cm="1">
        <f t="array" ref="F155">Expense*INDEX(InflationFactor,A155)</f>
        <v>9.2761506359212866</v>
      </c>
      <c r="G155" s="15"/>
      <c r="H155" s="28">
        <v>0.06</v>
      </c>
      <c r="I155" s="14" cm="1">
        <f t="array" ref="I155">1/POWER(1+INDEX(Yield,A155),1/12)</f>
        <v>0.9951560277146928</v>
      </c>
      <c r="J155" s="14"/>
      <c r="K155" s="29">
        <v>0.1</v>
      </c>
      <c r="L155" s="14" cm="1">
        <f t="array" ref="L155">1-POWER(1-INDEX(LapseRate,A155),1/12)</f>
        <v>8.7416109546967213E-3</v>
      </c>
      <c r="M155" s="14"/>
      <c r="N155" s="32">
        <v>0.01</v>
      </c>
      <c r="O155" s="32">
        <v>0.01</v>
      </c>
      <c r="Q155" s="16" cm="1">
        <f t="array" ref="Q155">INDEX(Inflation,A155)+0.02</f>
        <v>7.0000000000000007E-2</v>
      </c>
      <c r="R155" s="16" cm="1">
        <f t="array" ref="R155">INDEX(LapseRate,A155)*0.5</f>
        <v>0.05</v>
      </c>
      <c r="S155" s="16" cm="1">
        <f t="array" ref="S155">INDEX(LapseRate,A155)*1.5</f>
        <v>0.15000000000000002</v>
      </c>
      <c r="T155" s="16" cm="1">
        <f t="array" ref="T155">INDEX(Yield,A155)*INDEX(YieldUp,A155)</f>
        <v>5.9999999999999995E-4</v>
      </c>
      <c r="U155" s="16" cm="1">
        <f t="array" ref="U155">INDEX(Yield,A155)*INDEX(YieldDown,A155)</f>
        <v>5.9999999999999995E-4</v>
      </c>
    </row>
    <row r="156" spans="1:21" x14ac:dyDescent="0.2">
      <c r="A156" s="13">
        <v>154</v>
      </c>
      <c r="C156" s="28">
        <v>0.05</v>
      </c>
      <c r="D156" s="14">
        <f t="shared" si="2"/>
        <v>1.8627885643695599</v>
      </c>
      <c r="E156" s="14"/>
      <c r="F156" s="15" cm="1">
        <f t="array" ref="F156">Expense*INDEX(InflationFactor,A156)</f>
        <v>9.3139428218477995</v>
      </c>
      <c r="G156" s="15"/>
      <c r="H156" s="28">
        <v>0.06</v>
      </c>
      <c r="I156" s="14" cm="1">
        <f t="array" ref="I156">1/POWER(1+INDEX(Yield,A156),1/12)</f>
        <v>0.9951560277146928</v>
      </c>
      <c r="J156" s="14"/>
      <c r="K156" s="29">
        <v>0.1</v>
      </c>
      <c r="L156" s="14" cm="1">
        <f t="array" ref="L156">1-POWER(1-INDEX(LapseRate,A156),1/12)</f>
        <v>8.7416109546967213E-3</v>
      </c>
      <c r="M156" s="14"/>
      <c r="N156" s="32">
        <v>0.01</v>
      </c>
      <c r="O156" s="32">
        <v>0.01</v>
      </c>
      <c r="Q156" s="16" cm="1">
        <f t="array" ref="Q156">INDEX(Inflation,A156)+0.02</f>
        <v>7.0000000000000007E-2</v>
      </c>
      <c r="R156" s="16" cm="1">
        <f t="array" ref="R156">INDEX(LapseRate,A156)*0.5</f>
        <v>0.05</v>
      </c>
      <c r="S156" s="16" cm="1">
        <f t="array" ref="S156">INDEX(LapseRate,A156)*1.5</f>
        <v>0.15000000000000002</v>
      </c>
      <c r="T156" s="16" cm="1">
        <f t="array" ref="T156">INDEX(Yield,A156)*INDEX(YieldUp,A156)</f>
        <v>5.9999999999999995E-4</v>
      </c>
      <c r="U156" s="16" cm="1">
        <f t="array" ref="U156">INDEX(Yield,A156)*INDEX(YieldDown,A156)</f>
        <v>5.9999999999999995E-4</v>
      </c>
    </row>
    <row r="157" spans="1:21" x14ac:dyDescent="0.2">
      <c r="A157" s="13">
        <v>155</v>
      </c>
      <c r="C157" s="28">
        <v>0.05</v>
      </c>
      <c r="D157" s="14">
        <f t="shared" si="2"/>
        <v>1.8703777955635661</v>
      </c>
      <c r="E157" s="14"/>
      <c r="F157" s="15" cm="1">
        <f t="array" ref="F157">Expense*INDEX(InflationFactor,A157)</f>
        <v>9.3518889778178309</v>
      </c>
      <c r="G157" s="15"/>
      <c r="H157" s="28">
        <v>0.06</v>
      </c>
      <c r="I157" s="14" cm="1">
        <f t="array" ref="I157">1/POWER(1+INDEX(Yield,A157),1/12)</f>
        <v>0.9951560277146928</v>
      </c>
      <c r="J157" s="14"/>
      <c r="K157" s="29">
        <v>0.1</v>
      </c>
      <c r="L157" s="14" cm="1">
        <f t="array" ref="L157">1-POWER(1-INDEX(LapseRate,A157),1/12)</f>
        <v>8.7416109546967213E-3</v>
      </c>
      <c r="M157" s="14"/>
      <c r="N157" s="32">
        <v>0.01</v>
      </c>
      <c r="O157" s="32">
        <v>0.01</v>
      </c>
      <c r="Q157" s="16" cm="1">
        <f t="array" ref="Q157">INDEX(Inflation,A157)+0.02</f>
        <v>7.0000000000000007E-2</v>
      </c>
      <c r="R157" s="16" cm="1">
        <f t="array" ref="R157">INDEX(LapseRate,A157)*0.5</f>
        <v>0.05</v>
      </c>
      <c r="S157" s="16" cm="1">
        <f t="array" ref="S157">INDEX(LapseRate,A157)*1.5</f>
        <v>0.15000000000000002</v>
      </c>
      <c r="T157" s="16" cm="1">
        <f t="array" ref="T157">INDEX(Yield,A157)*INDEX(YieldUp,A157)</f>
        <v>5.9999999999999995E-4</v>
      </c>
      <c r="U157" s="16" cm="1">
        <f t="array" ref="U157">INDEX(Yield,A157)*INDEX(YieldDown,A157)</f>
        <v>5.9999999999999995E-4</v>
      </c>
    </row>
    <row r="158" spans="1:21" x14ac:dyDescent="0.2">
      <c r="A158" s="13">
        <v>156</v>
      </c>
      <c r="C158" s="28">
        <v>0.05</v>
      </c>
      <c r="D158" s="14">
        <f t="shared" si="2"/>
        <v>1.8779979462248793</v>
      </c>
      <c r="E158" s="14"/>
      <c r="F158" s="15" cm="1">
        <f t="array" ref="F158">Expense*INDEX(InflationFactor,A158)</f>
        <v>9.3899897311243965</v>
      </c>
      <c r="G158" s="15"/>
      <c r="H158" s="28">
        <v>0.06</v>
      </c>
      <c r="I158" s="14" cm="1">
        <f t="array" ref="I158">1/POWER(1+INDEX(Yield,A158),1/12)</f>
        <v>0.9951560277146928</v>
      </c>
      <c r="J158" s="14"/>
      <c r="K158" s="29">
        <v>0.1</v>
      </c>
      <c r="L158" s="14" cm="1">
        <f t="array" ref="L158">1-POWER(1-INDEX(LapseRate,A158),1/12)</f>
        <v>8.7416109546967213E-3</v>
      </c>
      <c r="M158" s="14"/>
      <c r="N158" s="32">
        <v>0.01</v>
      </c>
      <c r="O158" s="32">
        <v>0.01</v>
      </c>
      <c r="Q158" s="16" cm="1">
        <f t="array" ref="Q158">INDEX(Inflation,A158)+0.02</f>
        <v>7.0000000000000007E-2</v>
      </c>
      <c r="R158" s="16" cm="1">
        <f t="array" ref="R158">INDEX(LapseRate,A158)*0.5</f>
        <v>0.05</v>
      </c>
      <c r="S158" s="16" cm="1">
        <f t="array" ref="S158">INDEX(LapseRate,A158)*1.5</f>
        <v>0.15000000000000002</v>
      </c>
      <c r="T158" s="16" cm="1">
        <f t="array" ref="T158">INDEX(Yield,A158)*INDEX(YieldUp,A158)</f>
        <v>5.9999999999999995E-4</v>
      </c>
      <c r="U158" s="16" cm="1">
        <f t="array" ref="U158">INDEX(Yield,A158)*INDEX(YieldDown,A158)</f>
        <v>5.9999999999999995E-4</v>
      </c>
    </row>
    <row r="159" spans="1:21" x14ac:dyDescent="0.2">
      <c r="A159" s="13">
        <v>157</v>
      </c>
      <c r="C159" s="28">
        <v>0.05</v>
      </c>
      <c r="D159" s="14">
        <f t="shared" si="2"/>
        <v>1.885649142323236</v>
      </c>
      <c r="E159" s="14"/>
      <c r="F159" s="15" cm="1">
        <f t="array" ref="F159">Expense*INDEX(InflationFactor,A159)</f>
        <v>9.4282457116161797</v>
      </c>
      <c r="G159" s="15"/>
      <c r="H159" s="28">
        <v>0.06</v>
      </c>
      <c r="I159" s="14" cm="1">
        <f t="array" ref="I159">1/POWER(1+INDEX(Yield,A159),1/12)</f>
        <v>0.9951560277146928</v>
      </c>
      <c r="J159" s="14"/>
      <c r="K159" s="29">
        <v>0.1</v>
      </c>
      <c r="L159" s="14" cm="1">
        <f t="array" ref="L159">1-POWER(1-INDEX(LapseRate,A159),1/12)</f>
        <v>8.7416109546967213E-3</v>
      </c>
      <c r="M159" s="14"/>
      <c r="N159" s="32">
        <v>0.01</v>
      </c>
      <c r="O159" s="32">
        <v>0.01</v>
      </c>
      <c r="Q159" s="16" cm="1">
        <f t="array" ref="Q159">INDEX(Inflation,A159)+0.02</f>
        <v>7.0000000000000007E-2</v>
      </c>
      <c r="R159" s="16" cm="1">
        <f t="array" ref="R159">INDEX(LapseRate,A159)*0.5</f>
        <v>0.05</v>
      </c>
      <c r="S159" s="16" cm="1">
        <f t="array" ref="S159">INDEX(LapseRate,A159)*1.5</f>
        <v>0.15000000000000002</v>
      </c>
      <c r="T159" s="16" cm="1">
        <f t="array" ref="T159">INDEX(Yield,A159)*INDEX(YieldUp,A159)</f>
        <v>5.9999999999999995E-4</v>
      </c>
      <c r="U159" s="16" cm="1">
        <f t="array" ref="U159">INDEX(Yield,A159)*INDEX(YieldDown,A159)</f>
        <v>5.9999999999999995E-4</v>
      </c>
    </row>
    <row r="160" spans="1:21" x14ac:dyDescent="0.2">
      <c r="A160" s="13">
        <v>158</v>
      </c>
      <c r="C160" s="28">
        <v>0.05</v>
      </c>
      <c r="D160" s="14">
        <f t="shared" si="2"/>
        <v>1.893331510341592</v>
      </c>
      <c r="E160" s="14"/>
      <c r="F160" s="15" cm="1">
        <f t="array" ref="F160">Expense*INDEX(InflationFactor,A160)</f>
        <v>9.4666575517079607</v>
      </c>
      <c r="G160" s="15"/>
      <c r="H160" s="28">
        <v>0.06</v>
      </c>
      <c r="I160" s="14" cm="1">
        <f t="array" ref="I160">1/POWER(1+INDEX(Yield,A160),1/12)</f>
        <v>0.9951560277146928</v>
      </c>
      <c r="J160" s="14"/>
      <c r="K160" s="29">
        <v>0.1</v>
      </c>
      <c r="L160" s="14" cm="1">
        <f t="array" ref="L160">1-POWER(1-INDEX(LapseRate,A160),1/12)</f>
        <v>8.7416109546967213E-3</v>
      </c>
      <c r="M160" s="14"/>
      <c r="N160" s="32">
        <v>0.01</v>
      </c>
      <c r="O160" s="32">
        <v>0.01</v>
      </c>
      <c r="Q160" s="16" cm="1">
        <f t="array" ref="Q160">INDEX(Inflation,A160)+0.02</f>
        <v>7.0000000000000007E-2</v>
      </c>
      <c r="R160" s="16" cm="1">
        <f t="array" ref="R160">INDEX(LapseRate,A160)*0.5</f>
        <v>0.05</v>
      </c>
      <c r="S160" s="16" cm="1">
        <f t="array" ref="S160">INDEX(LapseRate,A160)*1.5</f>
        <v>0.15000000000000002</v>
      </c>
      <c r="T160" s="16" cm="1">
        <f t="array" ref="T160">INDEX(Yield,A160)*INDEX(YieldUp,A160)</f>
        <v>5.9999999999999995E-4</v>
      </c>
      <c r="U160" s="16" cm="1">
        <f t="array" ref="U160">INDEX(Yield,A160)*INDEX(YieldDown,A160)</f>
        <v>5.9999999999999995E-4</v>
      </c>
    </row>
    <row r="161" spans="1:21" x14ac:dyDescent="0.2">
      <c r="A161" s="13">
        <v>159</v>
      </c>
      <c r="C161" s="28">
        <v>0.05</v>
      </c>
      <c r="D161" s="14">
        <f t="shared" si="2"/>
        <v>1.9010451772782053</v>
      </c>
      <c r="E161" s="14"/>
      <c r="F161" s="15" cm="1">
        <f t="array" ref="F161">Expense*INDEX(InflationFactor,A161)</f>
        <v>9.5052258863910275</v>
      </c>
      <c r="G161" s="15"/>
      <c r="H161" s="28">
        <v>0.06</v>
      </c>
      <c r="I161" s="14" cm="1">
        <f t="array" ref="I161">1/POWER(1+INDEX(Yield,A161),1/12)</f>
        <v>0.9951560277146928</v>
      </c>
      <c r="J161" s="14"/>
      <c r="K161" s="29">
        <v>0.1</v>
      </c>
      <c r="L161" s="14" cm="1">
        <f t="array" ref="L161">1-POWER(1-INDEX(LapseRate,A161),1/12)</f>
        <v>8.7416109546967213E-3</v>
      </c>
      <c r="M161" s="14"/>
      <c r="N161" s="32">
        <v>0.01</v>
      </c>
      <c r="O161" s="32">
        <v>0.01</v>
      </c>
      <c r="Q161" s="16" cm="1">
        <f t="array" ref="Q161">INDEX(Inflation,A161)+0.02</f>
        <v>7.0000000000000007E-2</v>
      </c>
      <c r="R161" s="16" cm="1">
        <f t="array" ref="R161">INDEX(LapseRate,A161)*0.5</f>
        <v>0.05</v>
      </c>
      <c r="S161" s="16" cm="1">
        <f t="array" ref="S161">INDEX(LapseRate,A161)*1.5</f>
        <v>0.15000000000000002</v>
      </c>
      <c r="T161" s="16" cm="1">
        <f t="array" ref="T161">INDEX(Yield,A161)*INDEX(YieldUp,A161)</f>
        <v>5.9999999999999995E-4</v>
      </c>
      <c r="U161" s="16" cm="1">
        <f t="array" ref="U161">INDEX(Yield,A161)*INDEX(YieldDown,A161)</f>
        <v>5.9999999999999995E-4</v>
      </c>
    </row>
    <row r="162" spans="1:21" x14ac:dyDescent="0.2">
      <c r="A162" s="13">
        <v>160</v>
      </c>
      <c r="C162" s="28">
        <v>0.05</v>
      </c>
      <c r="D162" s="14">
        <f t="shared" si="2"/>
        <v>1.9087902706487443</v>
      </c>
      <c r="E162" s="14"/>
      <c r="F162" s="15" cm="1">
        <f t="array" ref="F162">Expense*INDEX(InflationFactor,A162)</f>
        <v>9.5439513532437221</v>
      </c>
      <c r="G162" s="15"/>
      <c r="H162" s="28">
        <v>0.06</v>
      </c>
      <c r="I162" s="14" cm="1">
        <f t="array" ref="I162">1/POWER(1+INDEX(Yield,A162),1/12)</f>
        <v>0.9951560277146928</v>
      </c>
      <c r="J162" s="14"/>
      <c r="K162" s="29">
        <v>0.1</v>
      </c>
      <c r="L162" s="14" cm="1">
        <f t="array" ref="L162">1-POWER(1-INDEX(LapseRate,A162),1/12)</f>
        <v>8.7416109546967213E-3</v>
      </c>
      <c r="M162" s="14"/>
      <c r="N162" s="32">
        <v>0.01</v>
      </c>
      <c r="O162" s="32">
        <v>0.01</v>
      </c>
      <c r="Q162" s="16" cm="1">
        <f t="array" ref="Q162">INDEX(Inflation,A162)+0.02</f>
        <v>7.0000000000000007E-2</v>
      </c>
      <c r="R162" s="16" cm="1">
        <f t="array" ref="R162">INDEX(LapseRate,A162)*0.5</f>
        <v>0.05</v>
      </c>
      <c r="S162" s="16" cm="1">
        <f t="array" ref="S162">INDEX(LapseRate,A162)*1.5</f>
        <v>0.15000000000000002</v>
      </c>
      <c r="T162" s="16" cm="1">
        <f t="array" ref="T162">INDEX(Yield,A162)*INDEX(YieldUp,A162)</f>
        <v>5.9999999999999995E-4</v>
      </c>
      <c r="U162" s="16" cm="1">
        <f t="array" ref="U162">INDEX(Yield,A162)*INDEX(YieldDown,A162)</f>
        <v>5.9999999999999995E-4</v>
      </c>
    </row>
    <row r="163" spans="1:21" x14ac:dyDescent="0.2">
      <c r="A163" s="13">
        <v>161</v>
      </c>
      <c r="C163" s="28">
        <v>0.05</v>
      </c>
      <c r="D163" s="14">
        <f t="shared" si="2"/>
        <v>1.9165669184883911</v>
      </c>
      <c r="E163" s="14"/>
      <c r="F163" s="15" cm="1">
        <f t="array" ref="F163">Expense*INDEX(InflationFactor,A163)</f>
        <v>9.5828345924419551</v>
      </c>
      <c r="G163" s="15"/>
      <c r="H163" s="28">
        <v>0.06</v>
      </c>
      <c r="I163" s="14" cm="1">
        <f t="array" ref="I163">1/POWER(1+INDEX(Yield,A163),1/12)</f>
        <v>0.9951560277146928</v>
      </c>
      <c r="J163" s="14"/>
      <c r="K163" s="29">
        <v>0.1</v>
      </c>
      <c r="L163" s="14" cm="1">
        <f t="array" ref="L163">1-POWER(1-INDEX(LapseRate,A163),1/12)</f>
        <v>8.7416109546967213E-3</v>
      </c>
      <c r="M163" s="14"/>
      <c r="N163" s="32">
        <v>0.01</v>
      </c>
      <c r="O163" s="32">
        <v>0.01</v>
      </c>
      <c r="Q163" s="16" cm="1">
        <f t="array" ref="Q163">INDEX(Inflation,A163)+0.02</f>
        <v>7.0000000000000007E-2</v>
      </c>
      <c r="R163" s="16" cm="1">
        <f t="array" ref="R163">INDEX(LapseRate,A163)*0.5</f>
        <v>0.05</v>
      </c>
      <c r="S163" s="16" cm="1">
        <f t="array" ref="S163">INDEX(LapseRate,A163)*1.5</f>
        <v>0.15000000000000002</v>
      </c>
      <c r="T163" s="16" cm="1">
        <f t="array" ref="T163">INDEX(Yield,A163)*INDEX(YieldUp,A163)</f>
        <v>5.9999999999999995E-4</v>
      </c>
      <c r="U163" s="16" cm="1">
        <f t="array" ref="U163">INDEX(Yield,A163)*INDEX(YieldDown,A163)</f>
        <v>5.9999999999999995E-4</v>
      </c>
    </row>
    <row r="164" spans="1:21" x14ac:dyDescent="0.2">
      <c r="A164" s="13">
        <v>162</v>
      </c>
      <c r="C164" s="28">
        <v>0.05</v>
      </c>
      <c r="D164" s="14">
        <f t="shared" si="2"/>
        <v>1.9243752493539581</v>
      </c>
      <c r="E164" s="14"/>
      <c r="F164" s="15" cm="1">
        <f t="array" ref="F164">Expense*INDEX(InflationFactor,A164)</f>
        <v>9.6218762467697907</v>
      </c>
      <c r="G164" s="15"/>
      <c r="H164" s="28">
        <v>0.06</v>
      </c>
      <c r="I164" s="14" cm="1">
        <f t="array" ref="I164">1/POWER(1+INDEX(Yield,A164),1/12)</f>
        <v>0.9951560277146928</v>
      </c>
      <c r="J164" s="14"/>
      <c r="K164" s="29">
        <v>0.1</v>
      </c>
      <c r="L164" s="14" cm="1">
        <f t="array" ref="L164">1-POWER(1-INDEX(LapseRate,A164),1/12)</f>
        <v>8.7416109546967213E-3</v>
      </c>
      <c r="M164" s="14"/>
      <c r="N164" s="32">
        <v>0.01</v>
      </c>
      <c r="O164" s="32">
        <v>0.01</v>
      </c>
      <c r="Q164" s="16" cm="1">
        <f t="array" ref="Q164">INDEX(Inflation,A164)+0.02</f>
        <v>7.0000000000000007E-2</v>
      </c>
      <c r="R164" s="16" cm="1">
        <f t="array" ref="R164">INDEX(LapseRate,A164)*0.5</f>
        <v>0.05</v>
      </c>
      <c r="S164" s="16" cm="1">
        <f t="array" ref="S164">INDEX(LapseRate,A164)*1.5</f>
        <v>0.15000000000000002</v>
      </c>
      <c r="T164" s="16" cm="1">
        <f t="array" ref="T164">INDEX(Yield,A164)*INDEX(YieldUp,A164)</f>
        <v>5.9999999999999995E-4</v>
      </c>
      <c r="U164" s="16" cm="1">
        <f t="array" ref="U164">INDEX(Yield,A164)*INDEX(YieldDown,A164)</f>
        <v>5.9999999999999995E-4</v>
      </c>
    </row>
    <row r="165" spans="1:21" x14ac:dyDescent="0.2">
      <c r="A165" s="13">
        <v>163</v>
      </c>
      <c r="C165" s="28">
        <v>0.05</v>
      </c>
      <c r="D165" s="14">
        <f t="shared" si="2"/>
        <v>1.932215392326015</v>
      </c>
      <c r="E165" s="14"/>
      <c r="F165" s="15" cm="1">
        <f t="array" ref="F165">Expense*INDEX(InflationFactor,A165)</f>
        <v>9.6610769616300747</v>
      </c>
      <c r="G165" s="15"/>
      <c r="H165" s="28">
        <v>0.06</v>
      </c>
      <c r="I165" s="14" cm="1">
        <f t="array" ref="I165">1/POWER(1+INDEX(Yield,A165),1/12)</f>
        <v>0.9951560277146928</v>
      </c>
      <c r="J165" s="14"/>
      <c r="K165" s="29">
        <v>0.1</v>
      </c>
      <c r="L165" s="14" cm="1">
        <f t="array" ref="L165">1-POWER(1-INDEX(LapseRate,A165),1/12)</f>
        <v>8.7416109546967213E-3</v>
      </c>
      <c r="M165" s="14"/>
      <c r="N165" s="32">
        <v>0.01</v>
      </c>
      <c r="O165" s="32">
        <v>0.01</v>
      </c>
      <c r="Q165" s="16" cm="1">
        <f t="array" ref="Q165">INDEX(Inflation,A165)+0.02</f>
        <v>7.0000000000000007E-2</v>
      </c>
      <c r="R165" s="16" cm="1">
        <f t="array" ref="R165">INDEX(LapseRate,A165)*0.5</f>
        <v>0.05</v>
      </c>
      <c r="S165" s="16" cm="1">
        <f t="array" ref="S165">INDEX(LapseRate,A165)*1.5</f>
        <v>0.15000000000000002</v>
      </c>
      <c r="T165" s="16" cm="1">
        <f t="array" ref="T165">INDEX(Yield,A165)*INDEX(YieldUp,A165)</f>
        <v>5.9999999999999995E-4</v>
      </c>
      <c r="U165" s="16" cm="1">
        <f t="array" ref="U165">INDEX(Yield,A165)*INDEX(YieldDown,A165)</f>
        <v>5.9999999999999995E-4</v>
      </c>
    </row>
    <row r="166" spans="1:21" x14ac:dyDescent="0.2">
      <c r="A166" s="13">
        <v>164</v>
      </c>
      <c r="C166" s="28">
        <v>0.05</v>
      </c>
      <c r="D166" s="14">
        <f t="shared" si="2"/>
        <v>1.9400874770110219</v>
      </c>
      <c r="E166" s="14"/>
      <c r="F166" s="15" cm="1">
        <f t="array" ref="F166">Expense*INDEX(InflationFactor,A166)</f>
        <v>9.7004373850551104</v>
      </c>
      <c r="G166" s="15"/>
      <c r="H166" s="28">
        <v>0.06</v>
      </c>
      <c r="I166" s="14" cm="1">
        <f t="array" ref="I166">1/POWER(1+INDEX(Yield,A166),1/12)</f>
        <v>0.9951560277146928</v>
      </c>
      <c r="J166" s="14"/>
      <c r="K166" s="29">
        <v>0.1</v>
      </c>
      <c r="L166" s="14" cm="1">
        <f t="array" ref="L166">1-POWER(1-INDEX(LapseRate,A166),1/12)</f>
        <v>8.7416109546967213E-3</v>
      </c>
      <c r="M166" s="14"/>
      <c r="N166" s="32">
        <v>0.01</v>
      </c>
      <c r="O166" s="32">
        <v>0.01</v>
      </c>
      <c r="Q166" s="16" cm="1">
        <f t="array" ref="Q166">INDEX(Inflation,A166)+0.02</f>
        <v>7.0000000000000007E-2</v>
      </c>
      <c r="R166" s="16" cm="1">
        <f t="array" ref="R166">INDEX(LapseRate,A166)*0.5</f>
        <v>0.05</v>
      </c>
      <c r="S166" s="16" cm="1">
        <f t="array" ref="S166">INDEX(LapseRate,A166)*1.5</f>
        <v>0.15000000000000002</v>
      </c>
      <c r="T166" s="16" cm="1">
        <f t="array" ref="T166">INDEX(Yield,A166)*INDEX(YieldUp,A166)</f>
        <v>5.9999999999999995E-4</v>
      </c>
      <c r="U166" s="16" cm="1">
        <f t="array" ref="U166">INDEX(Yield,A166)*INDEX(YieldDown,A166)</f>
        <v>5.9999999999999995E-4</v>
      </c>
    </row>
    <row r="167" spans="1:21" x14ac:dyDescent="0.2">
      <c r="A167" s="13">
        <v>165</v>
      </c>
      <c r="C167" s="28">
        <v>0.05</v>
      </c>
      <c r="D167" s="14">
        <f t="shared" si="2"/>
        <v>1.9479916335434706</v>
      </c>
      <c r="E167" s="14"/>
      <c r="F167" s="15" cm="1">
        <f t="array" ref="F167">Expense*INDEX(InflationFactor,A167)</f>
        <v>9.7399581677173526</v>
      </c>
      <c r="G167" s="15"/>
      <c r="H167" s="28">
        <v>0.06</v>
      </c>
      <c r="I167" s="14" cm="1">
        <f t="array" ref="I167">1/POWER(1+INDEX(Yield,A167),1/12)</f>
        <v>0.9951560277146928</v>
      </c>
      <c r="J167" s="14"/>
      <c r="K167" s="29">
        <v>0.1</v>
      </c>
      <c r="L167" s="14" cm="1">
        <f t="array" ref="L167">1-POWER(1-INDEX(LapseRate,A167),1/12)</f>
        <v>8.7416109546967213E-3</v>
      </c>
      <c r="M167" s="14"/>
      <c r="N167" s="32">
        <v>0.01</v>
      </c>
      <c r="O167" s="32">
        <v>0.01</v>
      </c>
      <c r="Q167" s="16" cm="1">
        <f t="array" ref="Q167">INDEX(Inflation,A167)+0.02</f>
        <v>7.0000000000000007E-2</v>
      </c>
      <c r="R167" s="16" cm="1">
        <f t="array" ref="R167">INDEX(LapseRate,A167)*0.5</f>
        <v>0.05</v>
      </c>
      <c r="S167" s="16" cm="1">
        <f t="array" ref="S167">INDEX(LapseRate,A167)*1.5</f>
        <v>0.15000000000000002</v>
      </c>
      <c r="T167" s="16" cm="1">
        <f t="array" ref="T167">INDEX(Yield,A167)*INDEX(YieldUp,A167)</f>
        <v>5.9999999999999995E-4</v>
      </c>
      <c r="U167" s="16" cm="1">
        <f t="array" ref="U167">INDEX(Yield,A167)*INDEX(YieldDown,A167)</f>
        <v>5.9999999999999995E-4</v>
      </c>
    </row>
    <row r="168" spans="1:21" x14ac:dyDescent="0.2">
      <c r="A168" s="13">
        <v>166</v>
      </c>
      <c r="C168" s="28">
        <v>0.05</v>
      </c>
      <c r="D168" s="14">
        <f t="shared" si="2"/>
        <v>1.955927992588038</v>
      </c>
      <c r="E168" s="14"/>
      <c r="F168" s="15" cm="1">
        <f t="array" ref="F168">Expense*INDEX(InflationFactor,A168)</f>
        <v>9.7796399629401893</v>
      </c>
      <c r="G168" s="15"/>
      <c r="H168" s="28">
        <v>0.06</v>
      </c>
      <c r="I168" s="14" cm="1">
        <f t="array" ref="I168">1/POWER(1+INDEX(Yield,A168),1/12)</f>
        <v>0.9951560277146928</v>
      </c>
      <c r="J168" s="14"/>
      <c r="K168" s="29">
        <v>0.1</v>
      </c>
      <c r="L168" s="14" cm="1">
        <f t="array" ref="L168">1-POWER(1-INDEX(LapseRate,A168),1/12)</f>
        <v>8.7416109546967213E-3</v>
      </c>
      <c r="M168" s="14"/>
      <c r="N168" s="32">
        <v>0.01</v>
      </c>
      <c r="O168" s="32">
        <v>0.01</v>
      </c>
      <c r="Q168" s="16" cm="1">
        <f t="array" ref="Q168">INDEX(Inflation,A168)+0.02</f>
        <v>7.0000000000000007E-2</v>
      </c>
      <c r="R168" s="16" cm="1">
        <f t="array" ref="R168">INDEX(LapseRate,A168)*0.5</f>
        <v>0.05</v>
      </c>
      <c r="S168" s="16" cm="1">
        <f t="array" ref="S168">INDEX(LapseRate,A168)*1.5</f>
        <v>0.15000000000000002</v>
      </c>
      <c r="T168" s="16" cm="1">
        <f t="array" ref="T168">INDEX(Yield,A168)*INDEX(YieldUp,A168)</f>
        <v>5.9999999999999995E-4</v>
      </c>
      <c r="U168" s="16" cm="1">
        <f t="array" ref="U168">INDEX(Yield,A168)*INDEX(YieldDown,A168)</f>
        <v>5.9999999999999995E-4</v>
      </c>
    </row>
    <row r="169" spans="1:21" x14ac:dyDescent="0.2">
      <c r="A169" s="13">
        <v>167</v>
      </c>
      <c r="C169" s="28">
        <v>0.05</v>
      </c>
      <c r="D169" s="14">
        <f t="shared" si="2"/>
        <v>1.9638966853417446</v>
      </c>
      <c r="E169" s="14"/>
      <c r="F169" s="15" cm="1">
        <f t="array" ref="F169">Expense*INDEX(InflationFactor,A169)</f>
        <v>9.8194834267087234</v>
      </c>
      <c r="G169" s="15"/>
      <c r="H169" s="28">
        <v>0.06</v>
      </c>
      <c r="I169" s="14" cm="1">
        <f t="array" ref="I169">1/POWER(1+INDEX(Yield,A169),1/12)</f>
        <v>0.9951560277146928</v>
      </c>
      <c r="J169" s="14"/>
      <c r="K169" s="29">
        <v>0.1</v>
      </c>
      <c r="L169" s="14" cm="1">
        <f t="array" ref="L169">1-POWER(1-INDEX(LapseRate,A169),1/12)</f>
        <v>8.7416109546967213E-3</v>
      </c>
      <c r="M169" s="14"/>
      <c r="N169" s="32">
        <v>0.01</v>
      </c>
      <c r="O169" s="32">
        <v>0.01</v>
      </c>
      <c r="Q169" s="16" cm="1">
        <f t="array" ref="Q169">INDEX(Inflation,A169)+0.02</f>
        <v>7.0000000000000007E-2</v>
      </c>
      <c r="R169" s="16" cm="1">
        <f t="array" ref="R169">INDEX(LapseRate,A169)*0.5</f>
        <v>0.05</v>
      </c>
      <c r="S169" s="16" cm="1">
        <f t="array" ref="S169">INDEX(LapseRate,A169)*1.5</f>
        <v>0.15000000000000002</v>
      </c>
      <c r="T169" s="16" cm="1">
        <f t="array" ref="T169">INDEX(Yield,A169)*INDEX(YieldUp,A169)</f>
        <v>5.9999999999999995E-4</v>
      </c>
      <c r="U169" s="16" cm="1">
        <f t="array" ref="U169">INDEX(Yield,A169)*INDEX(YieldDown,A169)</f>
        <v>5.9999999999999995E-4</v>
      </c>
    </row>
    <row r="170" spans="1:21" x14ac:dyDescent="0.2">
      <c r="A170" s="13">
        <v>168</v>
      </c>
      <c r="C170" s="28">
        <v>0.05</v>
      </c>
      <c r="D170" s="14">
        <f t="shared" si="2"/>
        <v>1.9718978435361232</v>
      </c>
      <c r="E170" s="14"/>
      <c r="F170" s="15" cm="1">
        <f t="array" ref="F170">Expense*INDEX(InflationFactor,A170)</f>
        <v>9.8594892176806166</v>
      </c>
      <c r="G170" s="15"/>
      <c r="H170" s="28">
        <v>0.06</v>
      </c>
      <c r="I170" s="14" cm="1">
        <f t="array" ref="I170">1/POWER(1+INDEX(Yield,A170),1/12)</f>
        <v>0.9951560277146928</v>
      </c>
      <c r="J170" s="14"/>
      <c r="K170" s="29">
        <v>0.1</v>
      </c>
      <c r="L170" s="14" cm="1">
        <f t="array" ref="L170">1-POWER(1-INDEX(LapseRate,A170),1/12)</f>
        <v>8.7416109546967213E-3</v>
      </c>
      <c r="M170" s="14"/>
      <c r="N170" s="32">
        <v>0.01</v>
      </c>
      <c r="O170" s="32">
        <v>0.01</v>
      </c>
      <c r="Q170" s="16" cm="1">
        <f t="array" ref="Q170">INDEX(Inflation,A170)+0.02</f>
        <v>7.0000000000000007E-2</v>
      </c>
      <c r="R170" s="16" cm="1">
        <f t="array" ref="R170">INDEX(LapseRate,A170)*0.5</f>
        <v>0.05</v>
      </c>
      <c r="S170" s="16" cm="1">
        <f t="array" ref="S170">INDEX(LapseRate,A170)*1.5</f>
        <v>0.15000000000000002</v>
      </c>
      <c r="T170" s="16" cm="1">
        <f t="array" ref="T170">INDEX(Yield,A170)*INDEX(YieldUp,A170)</f>
        <v>5.9999999999999995E-4</v>
      </c>
      <c r="U170" s="16" cm="1">
        <f t="array" ref="U170">INDEX(Yield,A170)*INDEX(YieldDown,A170)</f>
        <v>5.9999999999999995E-4</v>
      </c>
    </row>
    <row r="171" spans="1:21" x14ac:dyDescent="0.2">
      <c r="A171" s="13">
        <v>169</v>
      </c>
      <c r="C171" s="28">
        <v>0.05</v>
      </c>
      <c r="D171" s="14">
        <f t="shared" si="2"/>
        <v>1.9799315994393973</v>
      </c>
      <c r="E171" s="14"/>
      <c r="F171" s="15" cm="1">
        <f t="array" ref="F171">Expense*INDEX(InflationFactor,A171)</f>
        <v>9.8996579971969858</v>
      </c>
      <c r="G171" s="15"/>
      <c r="H171" s="28">
        <v>0.06</v>
      </c>
      <c r="I171" s="14" cm="1">
        <f t="array" ref="I171">1/POWER(1+INDEX(Yield,A171),1/12)</f>
        <v>0.9951560277146928</v>
      </c>
      <c r="J171" s="14"/>
      <c r="K171" s="29">
        <v>0.1</v>
      </c>
      <c r="L171" s="14" cm="1">
        <f t="array" ref="L171">1-POWER(1-INDEX(LapseRate,A171),1/12)</f>
        <v>8.7416109546967213E-3</v>
      </c>
      <c r="M171" s="14"/>
      <c r="N171" s="32">
        <v>0.01</v>
      </c>
      <c r="O171" s="32">
        <v>0.01</v>
      </c>
      <c r="Q171" s="16" cm="1">
        <f t="array" ref="Q171">INDEX(Inflation,A171)+0.02</f>
        <v>7.0000000000000007E-2</v>
      </c>
      <c r="R171" s="16" cm="1">
        <f t="array" ref="R171">INDEX(LapseRate,A171)*0.5</f>
        <v>0.05</v>
      </c>
      <c r="S171" s="16" cm="1">
        <f t="array" ref="S171">INDEX(LapseRate,A171)*1.5</f>
        <v>0.15000000000000002</v>
      </c>
      <c r="T171" s="16" cm="1">
        <f t="array" ref="T171">INDEX(Yield,A171)*INDEX(YieldUp,A171)</f>
        <v>5.9999999999999995E-4</v>
      </c>
      <c r="U171" s="16" cm="1">
        <f t="array" ref="U171">INDEX(Yield,A171)*INDEX(YieldDown,A171)</f>
        <v>5.9999999999999995E-4</v>
      </c>
    </row>
    <row r="172" spans="1:21" x14ac:dyDescent="0.2">
      <c r="A172" s="13">
        <v>170</v>
      </c>
      <c r="C172" s="28">
        <v>0.05</v>
      </c>
      <c r="D172" s="14">
        <f t="shared" si="2"/>
        <v>1.9879980858586717</v>
      </c>
      <c r="E172" s="14"/>
      <c r="F172" s="15" cm="1">
        <f t="array" ref="F172">Expense*INDEX(InflationFactor,A172)</f>
        <v>9.9399904292933581</v>
      </c>
      <c r="G172" s="15"/>
      <c r="H172" s="28">
        <v>0.06</v>
      </c>
      <c r="I172" s="14" cm="1">
        <f t="array" ref="I172">1/POWER(1+INDEX(Yield,A172),1/12)</f>
        <v>0.9951560277146928</v>
      </c>
      <c r="J172" s="14"/>
      <c r="K172" s="29">
        <v>0.1</v>
      </c>
      <c r="L172" s="14" cm="1">
        <f t="array" ref="L172">1-POWER(1-INDEX(LapseRate,A172),1/12)</f>
        <v>8.7416109546967213E-3</v>
      </c>
      <c r="M172" s="14"/>
      <c r="N172" s="32">
        <v>0.01</v>
      </c>
      <c r="O172" s="32">
        <v>0.01</v>
      </c>
      <c r="Q172" s="16" cm="1">
        <f t="array" ref="Q172">INDEX(Inflation,A172)+0.02</f>
        <v>7.0000000000000007E-2</v>
      </c>
      <c r="R172" s="16" cm="1">
        <f t="array" ref="R172">INDEX(LapseRate,A172)*0.5</f>
        <v>0.05</v>
      </c>
      <c r="S172" s="16" cm="1">
        <f t="array" ref="S172">INDEX(LapseRate,A172)*1.5</f>
        <v>0.15000000000000002</v>
      </c>
      <c r="T172" s="16" cm="1">
        <f t="array" ref="T172">INDEX(Yield,A172)*INDEX(YieldUp,A172)</f>
        <v>5.9999999999999995E-4</v>
      </c>
      <c r="U172" s="16" cm="1">
        <f t="array" ref="U172">INDEX(Yield,A172)*INDEX(YieldDown,A172)</f>
        <v>5.9999999999999995E-4</v>
      </c>
    </row>
    <row r="173" spans="1:21" x14ac:dyDescent="0.2">
      <c r="A173" s="13">
        <v>171</v>
      </c>
      <c r="C173" s="28">
        <v>0.05</v>
      </c>
      <c r="D173" s="14">
        <f t="shared" si="2"/>
        <v>1.9960974361421155</v>
      </c>
      <c r="E173" s="14"/>
      <c r="F173" s="15" cm="1">
        <f t="array" ref="F173">Expense*INDEX(InflationFactor,A173)</f>
        <v>9.9804871807105773</v>
      </c>
      <c r="G173" s="15"/>
      <c r="H173" s="28">
        <v>0.06</v>
      </c>
      <c r="I173" s="14" cm="1">
        <f t="array" ref="I173">1/POWER(1+INDEX(Yield,A173),1/12)</f>
        <v>0.9951560277146928</v>
      </c>
      <c r="J173" s="14"/>
      <c r="K173" s="29">
        <v>0.1</v>
      </c>
      <c r="L173" s="14" cm="1">
        <f t="array" ref="L173">1-POWER(1-INDEX(LapseRate,A173),1/12)</f>
        <v>8.7416109546967213E-3</v>
      </c>
      <c r="M173" s="14"/>
      <c r="N173" s="32">
        <v>0.01</v>
      </c>
      <c r="O173" s="32">
        <v>0.01</v>
      </c>
      <c r="Q173" s="16" cm="1">
        <f t="array" ref="Q173">INDEX(Inflation,A173)+0.02</f>
        <v>7.0000000000000007E-2</v>
      </c>
      <c r="R173" s="16" cm="1">
        <f t="array" ref="R173">INDEX(LapseRate,A173)*0.5</f>
        <v>0.05</v>
      </c>
      <c r="S173" s="16" cm="1">
        <f t="array" ref="S173">INDEX(LapseRate,A173)*1.5</f>
        <v>0.15000000000000002</v>
      </c>
      <c r="T173" s="16" cm="1">
        <f t="array" ref="T173">INDEX(Yield,A173)*INDEX(YieldUp,A173)</f>
        <v>5.9999999999999995E-4</v>
      </c>
      <c r="U173" s="16" cm="1">
        <f t="array" ref="U173">INDEX(Yield,A173)*INDEX(YieldDown,A173)</f>
        <v>5.9999999999999995E-4</v>
      </c>
    </row>
    <row r="174" spans="1:21" x14ac:dyDescent="0.2">
      <c r="A174" s="13">
        <v>172</v>
      </c>
      <c r="C174" s="28">
        <v>0.05</v>
      </c>
      <c r="D174" s="14">
        <f t="shared" si="2"/>
        <v>2.0042297841811818</v>
      </c>
      <c r="E174" s="14"/>
      <c r="F174" s="15" cm="1">
        <f t="array" ref="F174">Expense*INDEX(InflationFactor,A174)</f>
        <v>10.021148920905908</v>
      </c>
      <c r="G174" s="15"/>
      <c r="H174" s="28">
        <v>0.06</v>
      </c>
      <c r="I174" s="14" cm="1">
        <f t="array" ref="I174">1/POWER(1+INDEX(Yield,A174),1/12)</f>
        <v>0.9951560277146928</v>
      </c>
      <c r="J174" s="14"/>
      <c r="K174" s="29">
        <v>0.1</v>
      </c>
      <c r="L174" s="14" cm="1">
        <f t="array" ref="L174">1-POWER(1-INDEX(LapseRate,A174),1/12)</f>
        <v>8.7416109546967213E-3</v>
      </c>
      <c r="M174" s="14"/>
      <c r="N174" s="32">
        <v>0.01</v>
      </c>
      <c r="O174" s="32">
        <v>0.01</v>
      </c>
      <c r="Q174" s="16" cm="1">
        <f t="array" ref="Q174">INDEX(Inflation,A174)+0.02</f>
        <v>7.0000000000000007E-2</v>
      </c>
      <c r="R174" s="16" cm="1">
        <f t="array" ref="R174">INDEX(LapseRate,A174)*0.5</f>
        <v>0.05</v>
      </c>
      <c r="S174" s="16" cm="1">
        <f t="array" ref="S174">INDEX(LapseRate,A174)*1.5</f>
        <v>0.15000000000000002</v>
      </c>
      <c r="T174" s="16" cm="1">
        <f t="array" ref="T174">INDEX(Yield,A174)*INDEX(YieldUp,A174)</f>
        <v>5.9999999999999995E-4</v>
      </c>
      <c r="U174" s="16" cm="1">
        <f t="array" ref="U174">INDEX(Yield,A174)*INDEX(YieldDown,A174)</f>
        <v>5.9999999999999995E-4</v>
      </c>
    </row>
    <row r="175" spans="1:21" x14ac:dyDescent="0.2">
      <c r="A175" s="13">
        <v>173</v>
      </c>
      <c r="C175" s="28">
        <v>0.05</v>
      </c>
      <c r="D175" s="14">
        <f t="shared" si="2"/>
        <v>2.0123952644128105</v>
      </c>
      <c r="E175" s="14"/>
      <c r="F175" s="15" cm="1">
        <f t="array" ref="F175">Expense*INDEX(InflationFactor,A175)</f>
        <v>10.061976322064051</v>
      </c>
      <c r="G175" s="15"/>
      <c r="H175" s="28">
        <v>0.06</v>
      </c>
      <c r="I175" s="14" cm="1">
        <f t="array" ref="I175">1/POWER(1+INDEX(Yield,A175),1/12)</f>
        <v>0.9951560277146928</v>
      </c>
      <c r="J175" s="14"/>
      <c r="K175" s="29">
        <v>0.1</v>
      </c>
      <c r="L175" s="14" cm="1">
        <f t="array" ref="L175">1-POWER(1-INDEX(LapseRate,A175),1/12)</f>
        <v>8.7416109546967213E-3</v>
      </c>
      <c r="M175" s="14"/>
      <c r="N175" s="32">
        <v>0.01</v>
      </c>
      <c r="O175" s="32">
        <v>0.01</v>
      </c>
      <c r="Q175" s="16" cm="1">
        <f t="array" ref="Q175">INDEX(Inflation,A175)+0.02</f>
        <v>7.0000000000000007E-2</v>
      </c>
      <c r="R175" s="16" cm="1">
        <f t="array" ref="R175">INDEX(LapseRate,A175)*0.5</f>
        <v>0.05</v>
      </c>
      <c r="S175" s="16" cm="1">
        <f t="array" ref="S175">INDEX(LapseRate,A175)*1.5</f>
        <v>0.15000000000000002</v>
      </c>
      <c r="T175" s="16" cm="1">
        <f t="array" ref="T175">INDEX(Yield,A175)*INDEX(YieldUp,A175)</f>
        <v>5.9999999999999995E-4</v>
      </c>
      <c r="U175" s="16" cm="1">
        <f t="array" ref="U175">INDEX(Yield,A175)*INDEX(YieldDown,A175)</f>
        <v>5.9999999999999995E-4</v>
      </c>
    </row>
    <row r="176" spans="1:21" x14ac:dyDescent="0.2">
      <c r="A176" s="13">
        <v>174</v>
      </c>
      <c r="C176" s="28">
        <v>0.05</v>
      </c>
      <c r="D176" s="14">
        <f t="shared" si="2"/>
        <v>2.0205940118216561</v>
      </c>
      <c r="E176" s="14"/>
      <c r="F176" s="15" cm="1">
        <f t="array" ref="F176">Expense*INDEX(InflationFactor,A176)</f>
        <v>10.10297005910828</v>
      </c>
      <c r="G176" s="15"/>
      <c r="H176" s="28">
        <v>0.06</v>
      </c>
      <c r="I176" s="14" cm="1">
        <f t="array" ref="I176">1/POWER(1+INDEX(Yield,A176),1/12)</f>
        <v>0.9951560277146928</v>
      </c>
      <c r="J176" s="14"/>
      <c r="K176" s="29">
        <v>0.1</v>
      </c>
      <c r="L176" s="14" cm="1">
        <f t="array" ref="L176">1-POWER(1-INDEX(LapseRate,A176),1/12)</f>
        <v>8.7416109546967213E-3</v>
      </c>
      <c r="M176" s="14"/>
      <c r="N176" s="32">
        <v>0.01</v>
      </c>
      <c r="O176" s="32">
        <v>0.01</v>
      </c>
      <c r="Q176" s="16" cm="1">
        <f t="array" ref="Q176">INDEX(Inflation,A176)+0.02</f>
        <v>7.0000000000000007E-2</v>
      </c>
      <c r="R176" s="16" cm="1">
        <f t="array" ref="R176">INDEX(LapseRate,A176)*0.5</f>
        <v>0.05</v>
      </c>
      <c r="S176" s="16" cm="1">
        <f t="array" ref="S176">INDEX(LapseRate,A176)*1.5</f>
        <v>0.15000000000000002</v>
      </c>
      <c r="T176" s="16" cm="1">
        <f t="array" ref="T176">INDEX(Yield,A176)*INDEX(YieldUp,A176)</f>
        <v>5.9999999999999995E-4</v>
      </c>
      <c r="U176" s="16" cm="1">
        <f t="array" ref="U176">INDEX(Yield,A176)*INDEX(YieldDown,A176)</f>
        <v>5.9999999999999995E-4</v>
      </c>
    </row>
    <row r="177" spans="1:21" x14ac:dyDescent="0.2">
      <c r="A177" s="13">
        <v>175</v>
      </c>
      <c r="C177" s="28">
        <v>0.05</v>
      </c>
      <c r="D177" s="14">
        <f t="shared" si="2"/>
        <v>2.028826161942316</v>
      </c>
      <c r="E177" s="14"/>
      <c r="F177" s="15" cm="1">
        <f t="array" ref="F177">Expense*INDEX(InflationFactor,A177)</f>
        <v>10.14413080971158</v>
      </c>
      <c r="G177" s="15"/>
      <c r="H177" s="28">
        <v>0.06</v>
      </c>
      <c r="I177" s="14" cm="1">
        <f t="array" ref="I177">1/POWER(1+INDEX(Yield,A177),1/12)</f>
        <v>0.9951560277146928</v>
      </c>
      <c r="J177" s="14"/>
      <c r="K177" s="29">
        <v>0.1</v>
      </c>
      <c r="L177" s="14" cm="1">
        <f t="array" ref="L177">1-POWER(1-INDEX(LapseRate,A177),1/12)</f>
        <v>8.7416109546967213E-3</v>
      </c>
      <c r="M177" s="14"/>
      <c r="N177" s="32">
        <v>0.01</v>
      </c>
      <c r="O177" s="32">
        <v>0.01</v>
      </c>
      <c r="Q177" s="16" cm="1">
        <f t="array" ref="Q177">INDEX(Inflation,A177)+0.02</f>
        <v>7.0000000000000007E-2</v>
      </c>
      <c r="R177" s="16" cm="1">
        <f t="array" ref="R177">INDEX(LapseRate,A177)*0.5</f>
        <v>0.05</v>
      </c>
      <c r="S177" s="16" cm="1">
        <f t="array" ref="S177">INDEX(LapseRate,A177)*1.5</f>
        <v>0.15000000000000002</v>
      </c>
      <c r="T177" s="16" cm="1">
        <f t="array" ref="T177">INDEX(Yield,A177)*INDEX(YieldUp,A177)</f>
        <v>5.9999999999999995E-4</v>
      </c>
      <c r="U177" s="16" cm="1">
        <f t="array" ref="U177">INDEX(Yield,A177)*INDEX(YieldDown,A177)</f>
        <v>5.9999999999999995E-4</v>
      </c>
    </row>
    <row r="178" spans="1:21" x14ac:dyDescent="0.2">
      <c r="A178" s="13">
        <v>176</v>
      </c>
      <c r="C178" s="28">
        <v>0.05</v>
      </c>
      <c r="D178" s="14">
        <f t="shared" si="2"/>
        <v>2.037091850861573</v>
      </c>
      <c r="E178" s="14"/>
      <c r="F178" s="15" cm="1">
        <f t="array" ref="F178">Expense*INDEX(InflationFactor,A178)</f>
        <v>10.185459254307865</v>
      </c>
      <c r="G178" s="15"/>
      <c r="H178" s="28">
        <v>0.06</v>
      </c>
      <c r="I178" s="14" cm="1">
        <f t="array" ref="I178">1/POWER(1+INDEX(Yield,A178),1/12)</f>
        <v>0.9951560277146928</v>
      </c>
      <c r="J178" s="14"/>
      <c r="K178" s="29">
        <v>0.1</v>
      </c>
      <c r="L178" s="14" cm="1">
        <f t="array" ref="L178">1-POWER(1-INDEX(LapseRate,A178),1/12)</f>
        <v>8.7416109546967213E-3</v>
      </c>
      <c r="M178" s="14"/>
      <c r="N178" s="32">
        <v>0.01</v>
      </c>
      <c r="O178" s="32">
        <v>0.01</v>
      </c>
      <c r="Q178" s="16" cm="1">
        <f t="array" ref="Q178">INDEX(Inflation,A178)+0.02</f>
        <v>7.0000000000000007E-2</v>
      </c>
      <c r="R178" s="16" cm="1">
        <f t="array" ref="R178">INDEX(LapseRate,A178)*0.5</f>
        <v>0.05</v>
      </c>
      <c r="S178" s="16" cm="1">
        <f t="array" ref="S178">INDEX(LapseRate,A178)*1.5</f>
        <v>0.15000000000000002</v>
      </c>
      <c r="T178" s="16" cm="1">
        <f t="array" ref="T178">INDEX(Yield,A178)*INDEX(YieldUp,A178)</f>
        <v>5.9999999999999995E-4</v>
      </c>
      <c r="U178" s="16" cm="1">
        <f t="array" ref="U178">INDEX(Yield,A178)*INDEX(YieldDown,A178)</f>
        <v>5.9999999999999995E-4</v>
      </c>
    </row>
    <row r="179" spans="1:21" x14ac:dyDescent="0.2">
      <c r="A179" s="13">
        <v>177</v>
      </c>
      <c r="C179" s="28">
        <v>0.05</v>
      </c>
      <c r="D179" s="14">
        <f t="shared" si="2"/>
        <v>2.0453912152206439</v>
      </c>
      <c r="E179" s="14"/>
      <c r="F179" s="15" cm="1">
        <f t="array" ref="F179">Expense*INDEX(InflationFactor,A179)</f>
        <v>10.226956076103219</v>
      </c>
      <c r="G179" s="15"/>
      <c r="H179" s="28">
        <v>0.06</v>
      </c>
      <c r="I179" s="14" cm="1">
        <f t="array" ref="I179">1/POWER(1+INDEX(Yield,A179),1/12)</f>
        <v>0.9951560277146928</v>
      </c>
      <c r="J179" s="14"/>
      <c r="K179" s="29">
        <v>0.1</v>
      </c>
      <c r="L179" s="14" cm="1">
        <f t="array" ref="L179">1-POWER(1-INDEX(LapseRate,A179),1/12)</f>
        <v>8.7416109546967213E-3</v>
      </c>
      <c r="M179" s="14"/>
      <c r="N179" s="32">
        <v>0.01</v>
      </c>
      <c r="O179" s="32">
        <v>0.01</v>
      </c>
      <c r="Q179" s="16" cm="1">
        <f t="array" ref="Q179">INDEX(Inflation,A179)+0.02</f>
        <v>7.0000000000000007E-2</v>
      </c>
      <c r="R179" s="16" cm="1">
        <f t="array" ref="R179">INDEX(LapseRate,A179)*0.5</f>
        <v>0.05</v>
      </c>
      <c r="S179" s="16" cm="1">
        <f t="array" ref="S179">INDEX(LapseRate,A179)*1.5</f>
        <v>0.15000000000000002</v>
      </c>
      <c r="T179" s="16" cm="1">
        <f t="array" ref="T179">INDEX(Yield,A179)*INDEX(YieldUp,A179)</f>
        <v>5.9999999999999995E-4</v>
      </c>
      <c r="U179" s="16" cm="1">
        <f t="array" ref="U179">INDEX(Yield,A179)*INDEX(YieldDown,A179)</f>
        <v>5.9999999999999995E-4</v>
      </c>
    </row>
    <row r="180" spans="1:21" x14ac:dyDescent="0.2">
      <c r="A180" s="13">
        <v>178</v>
      </c>
      <c r="C180" s="28">
        <v>0.05</v>
      </c>
      <c r="D180" s="14">
        <f t="shared" si="2"/>
        <v>2.0537243922174402</v>
      </c>
      <c r="E180" s="14"/>
      <c r="F180" s="15" cm="1">
        <f t="array" ref="F180">Expense*INDEX(InflationFactor,A180)</f>
        <v>10.2686219610872</v>
      </c>
      <c r="G180" s="15"/>
      <c r="H180" s="28">
        <v>0.06</v>
      </c>
      <c r="I180" s="14" cm="1">
        <f t="array" ref="I180">1/POWER(1+INDEX(Yield,A180),1/12)</f>
        <v>0.9951560277146928</v>
      </c>
      <c r="J180" s="14"/>
      <c r="K180" s="29">
        <v>0.1</v>
      </c>
      <c r="L180" s="14" cm="1">
        <f t="array" ref="L180">1-POWER(1-INDEX(LapseRate,A180),1/12)</f>
        <v>8.7416109546967213E-3</v>
      </c>
      <c r="M180" s="14"/>
      <c r="N180" s="32">
        <v>0.01</v>
      </c>
      <c r="O180" s="32">
        <v>0.01</v>
      </c>
      <c r="Q180" s="16" cm="1">
        <f t="array" ref="Q180">INDEX(Inflation,A180)+0.02</f>
        <v>7.0000000000000007E-2</v>
      </c>
      <c r="R180" s="16" cm="1">
        <f t="array" ref="R180">INDEX(LapseRate,A180)*0.5</f>
        <v>0.05</v>
      </c>
      <c r="S180" s="16" cm="1">
        <f t="array" ref="S180">INDEX(LapseRate,A180)*1.5</f>
        <v>0.15000000000000002</v>
      </c>
      <c r="T180" s="16" cm="1">
        <f t="array" ref="T180">INDEX(Yield,A180)*INDEX(YieldUp,A180)</f>
        <v>5.9999999999999995E-4</v>
      </c>
      <c r="U180" s="16" cm="1">
        <f t="array" ref="U180">INDEX(Yield,A180)*INDEX(YieldDown,A180)</f>
        <v>5.9999999999999995E-4</v>
      </c>
    </row>
    <row r="181" spans="1:21" x14ac:dyDescent="0.2">
      <c r="A181" s="13">
        <v>179</v>
      </c>
      <c r="C181" s="28">
        <v>0.05</v>
      </c>
      <c r="D181" s="14">
        <f t="shared" si="2"/>
        <v>2.0620915196088316</v>
      </c>
      <c r="E181" s="14"/>
      <c r="F181" s="15" cm="1">
        <f t="array" ref="F181">Expense*INDEX(InflationFactor,A181)</f>
        <v>10.310457598044158</v>
      </c>
      <c r="G181" s="15"/>
      <c r="H181" s="28">
        <v>0.06</v>
      </c>
      <c r="I181" s="14" cm="1">
        <f t="array" ref="I181">1/POWER(1+INDEX(Yield,A181),1/12)</f>
        <v>0.9951560277146928</v>
      </c>
      <c r="J181" s="14"/>
      <c r="K181" s="29">
        <v>0.1</v>
      </c>
      <c r="L181" s="14" cm="1">
        <f t="array" ref="L181">1-POWER(1-INDEX(LapseRate,A181),1/12)</f>
        <v>8.7416109546967213E-3</v>
      </c>
      <c r="M181" s="14"/>
      <c r="N181" s="32">
        <v>0.01</v>
      </c>
      <c r="O181" s="32">
        <v>0.01</v>
      </c>
      <c r="Q181" s="16" cm="1">
        <f t="array" ref="Q181">INDEX(Inflation,A181)+0.02</f>
        <v>7.0000000000000007E-2</v>
      </c>
      <c r="R181" s="16" cm="1">
        <f t="array" ref="R181">INDEX(LapseRate,A181)*0.5</f>
        <v>0.05</v>
      </c>
      <c r="S181" s="16" cm="1">
        <f t="array" ref="S181">INDEX(LapseRate,A181)*1.5</f>
        <v>0.15000000000000002</v>
      </c>
      <c r="T181" s="16" cm="1">
        <f t="array" ref="T181">INDEX(Yield,A181)*INDEX(YieldUp,A181)</f>
        <v>5.9999999999999995E-4</v>
      </c>
      <c r="U181" s="16" cm="1">
        <f t="array" ref="U181">INDEX(Yield,A181)*INDEX(YieldDown,A181)</f>
        <v>5.9999999999999995E-4</v>
      </c>
    </row>
    <row r="182" spans="1:21" x14ac:dyDescent="0.2">
      <c r="A182" s="13">
        <v>180</v>
      </c>
      <c r="C182" s="28">
        <v>0.05</v>
      </c>
      <c r="D182" s="14">
        <f t="shared" si="2"/>
        <v>2.0704927357129295</v>
      </c>
      <c r="E182" s="14"/>
      <c r="F182" s="15" cm="1">
        <f t="array" ref="F182">Expense*INDEX(InflationFactor,A182)</f>
        <v>10.352463678564646</v>
      </c>
      <c r="G182" s="15"/>
      <c r="H182" s="28">
        <v>0.06</v>
      </c>
      <c r="I182" s="14" cm="1">
        <f t="array" ref="I182">1/POWER(1+INDEX(Yield,A182),1/12)</f>
        <v>0.9951560277146928</v>
      </c>
      <c r="J182" s="14"/>
      <c r="K182" s="29">
        <v>0.1</v>
      </c>
      <c r="L182" s="14" cm="1">
        <f t="array" ref="L182">1-POWER(1-INDEX(LapseRate,A182),1/12)</f>
        <v>8.7416109546967213E-3</v>
      </c>
      <c r="M182" s="14"/>
      <c r="N182" s="32">
        <v>0.01</v>
      </c>
      <c r="O182" s="32">
        <v>0.01</v>
      </c>
      <c r="Q182" s="16" cm="1">
        <f t="array" ref="Q182">INDEX(Inflation,A182)+0.02</f>
        <v>7.0000000000000007E-2</v>
      </c>
      <c r="R182" s="16" cm="1">
        <f t="array" ref="R182">INDEX(LapseRate,A182)*0.5</f>
        <v>0.05</v>
      </c>
      <c r="S182" s="16" cm="1">
        <f t="array" ref="S182">INDEX(LapseRate,A182)*1.5</f>
        <v>0.15000000000000002</v>
      </c>
      <c r="T182" s="16" cm="1">
        <f t="array" ref="T182">INDEX(Yield,A182)*INDEX(YieldUp,A182)</f>
        <v>5.9999999999999995E-4</v>
      </c>
      <c r="U182" s="16" cm="1">
        <f t="array" ref="U182">INDEX(Yield,A182)*INDEX(YieldDown,A182)</f>
        <v>5.9999999999999995E-4</v>
      </c>
    </row>
    <row r="183" spans="1:21" x14ac:dyDescent="0.2">
      <c r="A183" s="13">
        <v>181</v>
      </c>
      <c r="C183" s="28">
        <v>0.05</v>
      </c>
      <c r="D183" s="14">
        <f t="shared" si="2"/>
        <v>2.0789281794113679</v>
      </c>
      <c r="E183" s="14"/>
      <c r="F183" s="15" cm="1">
        <f t="array" ref="F183">Expense*INDEX(InflationFactor,A183)</f>
        <v>10.394640897056838</v>
      </c>
      <c r="G183" s="15"/>
      <c r="H183" s="28">
        <v>0.06</v>
      </c>
      <c r="I183" s="14" cm="1">
        <f t="array" ref="I183">1/POWER(1+INDEX(Yield,A183),1/12)</f>
        <v>0.9951560277146928</v>
      </c>
      <c r="J183" s="14"/>
      <c r="K183" s="29">
        <v>0.1</v>
      </c>
      <c r="L183" s="14" cm="1">
        <f t="array" ref="L183">1-POWER(1-INDEX(LapseRate,A183),1/12)</f>
        <v>8.7416109546967213E-3</v>
      </c>
      <c r="M183" s="14"/>
      <c r="N183" s="32">
        <v>0.01</v>
      </c>
      <c r="O183" s="32">
        <v>0.01</v>
      </c>
      <c r="Q183" s="16" cm="1">
        <f t="array" ref="Q183">INDEX(Inflation,A183)+0.02</f>
        <v>7.0000000000000007E-2</v>
      </c>
      <c r="R183" s="16" cm="1">
        <f t="array" ref="R183">INDEX(LapseRate,A183)*0.5</f>
        <v>0.05</v>
      </c>
      <c r="S183" s="16" cm="1">
        <f t="array" ref="S183">INDEX(LapseRate,A183)*1.5</f>
        <v>0.15000000000000002</v>
      </c>
      <c r="T183" s="16" cm="1">
        <f t="array" ref="T183">INDEX(Yield,A183)*INDEX(YieldUp,A183)</f>
        <v>5.9999999999999995E-4</v>
      </c>
      <c r="U183" s="16" cm="1">
        <f t="array" ref="U183">INDEX(Yield,A183)*INDEX(YieldDown,A183)</f>
        <v>5.9999999999999995E-4</v>
      </c>
    </row>
    <row r="184" spans="1:21" x14ac:dyDescent="0.2">
      <c r="A184" s="13">
        <v>182</v>
      </c>
      <c r="C184" s="28">
        <v>0.05</v>
      </c>
      <c r="D184" s="14">
        <f t="shared" si="2"/>
        <v>2.0873979901516053</v>
      </c>
      <c r="E184" s="14"/>
      <c r="F184" s="15" cm="1">
        <f t="array" ref="F184">Expense*INDEX(InflationFactor,A184)</f>
        <v>10.436989950758026</v>
      </c>
      <c r="G184" s="15"/>
      <c r="H184" s="28">
        <v>0.06</v>
      </c>
      <c r="I184" s="14" cm="1">
        <f t="array" ref="I184">1/POWER(1+INDEX(Yield,A184),1/12)</f>
        <v>0.9951560277146928</v>
      </c>
      <c r="J184" s="14"/>
      <c r="K184" s="29">
        <v>0.1</v>
      </c>
      <c r="L184" s="14" cm="1">
        <f t="array" ref="L184">1-POWER(1-INDEX(LapseRate,A184),1/12)</f>
        <v>8.7416109546967213E-3</v>
      </c>
      <c r="M184" s="14"/>
      <c r="N184" s="32">
        <v>0.01</v>
      </c>
      <c r="O184" s="32">
        <v>0.01</v>
      </c>
      <c r="Q184" s="16" cm="1">
        <f t="array" ref="Q184">INDEX(Inflation,A184)+0.02</f>
        <v>7.0000000000000007E-2</v>
      </c>
      <c r="R184" s="16" cm="1">
        <f t="array" ref="R184">INDEX(LapseRate,A184)*0.5</f>
        <v>0.05</v>
      </c>
      <c r="S184" s="16" cm="1">
        <f t="array" ref="S184">INDEX(LapseRate,A184)*1.5</f>
        <v>0.15000000000000002</v>
      </c>
      <c r="T184" s="16" cm="1">
        <f t="array" ref="T184">INDEX(Yield,A184)*INDEX(YieldUp,A184)</f>
        <v>5.9999999999999995E-4</v>
      </c>
      <c r="U184" s="16" cm="1">
        <f t="array" ref="U184">INDEX(Yield,A184)*INDEX(YieldDown,A184)</f>
        <v>5.9999999999999995E-4</v>
      </c>
    </row>
    <row r="185" spans="1:21" x14ac:dyDescent="0.2">
      <c r="A185" s="13">
        <v>183</v>
      </c>
      <c r="C185" s="28">
        <v>0.05</v>
      </c>
      <c r="D185" s="14">
        <f t="shared" si="2"/>
        <v>2.0959023079492214</v>
      </c>
      <c r="E185" s="14"/>
      <c r="F185" s="15" cm="1">
        <f t="array" ref="F185">Expense*INDEX(InflationFactor,A185)</f>
        <v>10.479511539746106</v>
      </c>
      <c r="G185" s="15"/>
      <c r="H185" s="28">
        <v>0.06</v>
      </c>
      <c r="I185" s="14" cm="1">
        <f t="array" ref="I185">1/POWER(1+INDEX(Yield,A185),1/12)</f>
        <v>0.9951560277146928</v>
      </c>
      <c r="J185" s="14"/>
      <c r="K185" s="29">
        <v>0.1</v>
      </c>
      <c r="L185" s="14" cm="1">
        <f t="array" ref="L185">1-POWER(1-INDEX(LapseRate,A185),1/12)</f>
        <v>8.7416109546967213E-3</v>
      </c>
      <c r="M185" s="14"/>
      <c r="N185" s="32">
        <v>0.01</v>
      </c>
      <c r="O185" s="32">
        <v>0.01</v>
      </c>
      <c r="Q185" s="16" cm="1">
        <f t="array" ref="Q185">INDEX(Inflation,A185)+0.02</f>
        <v>7.0000000000000007E-2</v>
      </c>
      <c r="R185" s="16" cm="1">
        <f t="array" ref="R185">INDEX(LapseRate,A185)*0.5</f>
        <v>0.05</v>
      </c>
      <c r="S185" s="16" cm="1">
        <f t="array" ref="S185">INDEX(LapseRate,A185)*1.5</f>
        <v>0.15000000000000002</v>
      </c>
      <c r="T185" s="16" cm="1">
        <f t="array" ref="T185">INDEX(Yield,A185)*INDEX(YieldUp,A185)</f>
        <v>5.9999999999999995E-4</v>
      </c>
      <c r="U185" s="16" cm="1">
        <f t="array" ref="U185">INDEX(Yield,A185)*INDEX(YieldDown,A185)</f>
        <v>5.9999999999999995E-4</v>
      </c>
    </row>
    <row r="186" spans="1:21" x14ac:dyDescent="0.2">
      <c r="A186" s="13">
        <v>184</v>
      </c>
      <c r="C186" s="28">
        <v>0.05</v>
      </c>
      <c r="D186" s="14">
        <f t="shared" si="2"/>
        <v>2.1044412733902407</v>
      </c>
      <c r="E186" s="14"/>
      <c r="F186" s="15" cm="1">
        <f t="array" ref="F186">Expense*INDEX(InflationFactor,A186)</f>
        <v>10.522206366951202</v>
      </c>
      <c r="G186" s="15"/>
      <c r="H186" s="28">
        <v>0.06</v>
      </c>
      <c r="I186" s="14" cm="1">
        <f t="array" ref="I186">1/POWER(1+INDEX(Yield,A186),1/12)</f>
        <v>0.9951560277146928</v>
      </c>
      <c r="J186" s="14"/>
      <c r="K186" s="29">
        <v>0.1</v>
      </c>
      <c r="L186" s="14" cm="1">
        <f t="array" ref="L186">1-POWER(1-INDEX(LapseRate,A186),1/12)</f>
        <v>8.7416109546967213E-3</v>
      </c>
      <c r="M186" s="14"/>
      <c r="N186" s="32">
        <v>0.01</v>
      </c>
      <c r="O186" s="32">
        <v>0.01</v>
      </c>
      <c r="Q186" s="16" cm="1">
        <f t="array" ref="Q186">INDEX(Inflation,A186)+0.02</f>
        <v>7.0000000000000007E-2</v>
      </c>
      <c r="R186" s="16" cm="1">
        <f t="array" ref="R186">INDEX(LapseRate,A186)*0.5</f>
        <v>0.05</v>
      </c>
      <c r="S186" s="16" cm="1">
        <f t="array" ref="S186">INDEX(LapseRate,A186)*1.5</f>
        <v>0.15000000000000002</v>
      </c>
      <c r="T186" s="16" cm="1">
        <f t="array" ref="T186">INDEX(Yield,A186)*INDEX(YieldUp,A186)</f>
        <v>5.9999999999999995E-4</v>
      </c>
      <c r="U186" s="16" cm="1">
        <f t="array" ref="U186">INDEX(Yield,A186)*INDEX(YieldDown,A186)</f>
        <v>5.9999999999999995E-4</v>
      </c>
    </row>
    <row r="187" spans="1:21" x14ac:dyDescent="0.2">
      <c r="A187" s="13">
        <v>185</v>
      </c>
      <c r="C187" s="28">
        <v>0.05</v>
      </c>
      <c r="D187" s="14">
        <f t="shared" si="2"/>
        <v>2.1130150276334514</v>
      </c>
      <c r="E187" s="14"/>
      <c r="F187" s="15" cm="1">
        <f t="array" ref="F187">Expense*INDEX(InflationFactor,A187)</f>
        <v>10.565075138167257</v>
      </c>
      <c r="G187" s="15"/>
      <c r="H187" s="28">
        <v>0.06</v>
      </c>
      <c r="I187" s="14" cm="1">
        <f t="array" ref="I187">1/POWER(1+INDEX(Yield,A187),1/12)</f>
        <v>0.9951560277146928</v>
      </c>
      <c r="J187" s="14"/>
      <c r="K187" s="29">
        <v>0.1</v>
      </c>
      <c r="L187" s="14" cm="1">
        <f t="array" ref="L187">1-POWER(1-INDEX(LapseRate,A187),1/12)</f>
        <v>8.7416109546967213E-3</v>
      </c>
      <c r="M187" s="14"/>
      <c r="N187" s="32">
        <v>0.01</v>
      </c>
      <c r="O187" s="32">
        <v>0.01</v>
      </c>
      <c r="Q187" s="16" cm="1">
        <f t="array" ref="Q187">INDEX(Inflation,A187)+0.02</f>
        <v>7.0000000000000007E-2</v>
      </c>
      <c r="R187" s="16" cm="1">
        <f t="array" ref="R187">INDEX(LapseRate,A187)*0.5</f>
        <v>0.05</v>
      </c>
      <c r="S187" s="16" cm="1">
        <f t="array" ref="S187">INDEX(LapseRate,A187)*1.5</f>
        <v>0.15000000000000002</v>
      </c>
      <c r="T187" s="16" cm="1">
        <f t="array" ref="T187">INDEX(Yield,A187)*INDEX(YieldUp,A187)</f>
        <v>5.9999999999999995E-4</v>
      </c>
      <c r="U187" s="16" cm="1">
        <f t="array" ref="U187">INDEX(Yield,A187)*INDEX(YieldDown,A187)</f>
        <v>5.9999999999999995E-4</v>
      </c>
    </row>
    <row r="188" spans="1:21" x14ac:dyDescent="0.2">
      <c r="A188" s="13">
        <v>186</v>
      </c>
      <c r="C188" s="28">
        <v>0.05</v>
      </c>
      <c r="D188" s="14">
        <f t="shared" si="2"/>
        <v>2.1216237124127391</v>
      </c>
      <c r="E188" s="14"/>
      <c r="F188" s="15" cm="1">
        <f t="array" ref="F188">Expense*INDEX(InflationFactor,A188)</f>
        <v>10.608118562063694</v>
      </c>
      <c r="G188" s="15"/>
      <c r="H188" s="28">
        <v>0.06</v>
      </c>
      <c r="I188" s="14" cm="1">
        <f t="array" ref="I188">1/POWER(1+INDEX(Yield,A188),1/12)</f>
        <v>0.9951560277146928</v>
      </c>
      <c r="J188" s="14"/>
      <c r="K188" s="29">
        <v>0.1</v>
      </c>
      <c r="L188" s="14" cm="1">
        <f t="array" ref="L188">1-POWER(1-INDEX(LapseRate,A188),1/12)</f>
        <v>8.7416109546967213E-3</v>
      </c>
      <c r="M188" s="14"/>
      <c r="N188" s="32">
        <v>0.01</v>
      </c>
      <c r="O188" s="32">
        <v>0.01</v>
      </c>
      <c r="Q188" s="16" cm="1">
        <f t="array" ref="Q188">INDEX(Inflation,A188)+0.02</f>
        <v>7.0000000000000007E-2</v>
      </c>
      <c r="R188" s="16" cm="1">
        <f t="array" ref="R188">INDEX(LapseRate,A188)*0.5</f>
        <v>0.05</v>
      </c>
      <c r="S188" s="16" cm="1">
        <f t="array" ref="S188">INDEX(LapseRate,A188)*1.5</f>
        <v>0.15000000000000002</v>
      </c>
      <c r="T188" s="16" cm="1">
        <f t="array" ref="T188">INDEX(Yield,A188)*INDEX(YieldUp,A188)</f>
        <v>5.9999999999999995E-4</v>
      </c>
      <c r="U188" s="16" cm="1">
        <f t="array" ref="U188">INDEX(Yield,A188)*INDEX(YieldDown,A188)</f>
        <v>5.9999999999999995E-4</v>
      </c>
    </row>
    <row r="189" spans="1:21" x14ac:dyDescent="0.2">
      <c r="A189" s="13">
        <v>187</v>
      </c>
      <c r="C189" s="28">
        <v>0.05</v>
      </c>
      <c r="D189" s="14">
        <f t="shared" si="2"/>
        <v>2.1302674700394317</v>
      </c>
      <c r="E189" s="14"/>
      <c r="F189" s="15" cm="1">
        <f t="array" ref="F189">Expense*INDEX(InflationFactor,A189)</f>
        <v>10.651337350197158</v>
      </c>
      <c r="G189" s="15"/>
      <c r="H189" s="28">
        <v>0.06</v>
      </c>
      <c r="I189" s="14" cm="1">
        <f t="array" ref="I189">1/POWER(1+INDEX(Yield,A189),1/12)</f>
        <v>0.9951560277146928</v>
      </c>
      <c r="J189" s="14"/>
      <c r="K189" s="29">
        <v>0.1</v>
      </c>
      <c r="L189" s="14" cm="1">
        <f t="array" ref="L189">1-POWER(1-INDEX(LapseRate,A189),1/12)</f>
        <v>8.7416109546967213E-3</v>
      </c>
      <c r="M189" s="14"/>
      <c r="N189" s="32">
        <v>0.01</v>
      </c>
      <c r="O189" s="32">
        <v>0.01</v>
      </c>
      <c r="Q189" s="16" cm="1">
        <f t="array" ref="Q189">INDEX(Inflation,A189)+0.02</f>
        <v>7.0000000000000007E-2</v>
      </c>
      <c r="R189" s="16" cm="1">
        <f t="array" ref="R189">INDEX(LapseRate,A189)*0.5</f>
        <v>0.05</v>
      </c>
      <c r="S189" s="16" cm="1">
        <f t="array" ref="S189">INDEX(LapseRate,A189)*1.5</f>
        <v>0.15000000000000002</v>
      </c>
      <c r="T189" s="16" cm="1">
        <f t="array" ref="T189">INDEX(Yield,A189)*INDEX(YieldUp,A189)</f>
        <v>5.9999999999999995E-4</v>
      </c>
      <c r="U189" s="16" cm="1">
        <f t="array" ref="U189">INDEX(Yield,A189)*INDEX(YieldDown,A189)</f>
        <v>5.9999999999999995E-4</v>
      </c>
    </row>
    <row r="190" spans="1:21" x14ac:dyDescent="0.2">
      <c r="A190" s="13">
        <v>188</v>
      </c>
      <c r="C190" s="28">
        <v>0.05</v>
      </c>
      <c r="D190" s="14">
        <f t="shared" si="2"/>
        <v>2.1389464434046519</v>
      </c>
      <c r="E190" s="14"/>
      <c r="F190" s="15" cm="1">
        <f t="array" ref="F190">Expense*INDEX(InflationFactor,A190)</f>
        <v>10.69473221702326</v>
      </c>
      <c r="G190" s="15"/>
      <c r="H190" s="28">
        <v>0.06</v>
      </c>
      <c r="I190" s="14" cm="1">
        <f t="array" ref="I190">1/POWER(1+INDEX(Yield,A190),1/12)</f>
        <v>0.9951560277146928</v>
      </c>
      <c r="J190" s="14"/>
      <c r="K190" s="29">
        <v>0.1</v>
      </c>
      <c r="L190" s="14" cm="1">
        <f t="array" ref="L190">1-POWER(1-INDEX(LapseRate,A190),1/12)</f>
        <v>8.7416109546967213E-3</v>
      </c>
      <c r="M190" s="14"/>
      <c r="N190" s="32">
        <v>0.01</v>
      </c>
      <c r="O190" s="32">
        <v>0.01</v>
      </c>
      <c r="Q190" s="16" cm="1">
        <f t="array" ref="Q190">INDEX(Inflation,A190)+0.02</f>
        <v>7.0000000000000007E-2</v>
      </c>
      <c r="R190" s="16" cm="1">
        <f t="array" ref="R190">INDEX(LapseRate,A190)*0.5</f>
        <v>0.05</v>
      </c>
      <c r="S190" s="16" cm="1">
        <f t="array" ref="S190">INDEX(LapseRate,A190)*1.5</f>
        <v>0.15000000000000002</v>
      </c>
      <c r="T190" s="16" cm="1">
        <f t="array" ref="T190">INDEX(Yield,A190)*INDEX(YieldUp,A190)</f>
        <v>5.9999999999999995E-4</v>
      </c>
      <c r="U190" s="16" cm="1">
        <f t="array" ref="U190">INDEX(Yield,A190)*INDEX(YieldDown,A190)</f>
        <v>5.9999999999999995E-4</v>
      </c>
    </row>
    <row r="191" spans="1:21" x14ac:dyDescent="0.2">
      <c r="A191" s="13">
        <v>189</v>
      </c>
      <c r="C191" s="28">
        <v>0.05</v>
      </c>
      <c r="D191" s="14">
        <f t="shared" si="2"/>
        <v>2.1476607759816764</v>
      </c>
      <c r="E191" s="14"/>
      <c r="F191" s="15" cm="1">
        <f t="array" ref="F191">Expense*INDEX(InflationFactor,A191)</f>
        <v>10.738303879908383</v>
      </c>
      <c r="G191" s="15"/>
      <c r="H191" s="28">
        <v>0.06</v>
      </c>
      <c r="I191" s="14" cm="1">
        <f t="array" ref="I191">1/POWER(1+INDEX(Yield,A191),1/12)</f>
        <v>0.9951560277146928</v>
      </c>
      <c r="J191" s="14"/>
      <c r="K191" s="29">
        <v>0.1</v>
      </c>
      <c r="L191" s="14" cm="1">
        <f t="array" ref="L191">1-POWER(1-INDEX(LapseRate,A191),1/12)</f>
        <v>8.7416109546967213E-3</v>
      </c>
      <c r="M191" s="14"/>
      <c r="N191" s="32">
        <v>0.01</v>
      </c>
      <c r="O191" s="32">
        <v>0.01</v>
      </c>
      <c r="Q191" s="16" cm="1">
        <f t="array" ref="Q191">INDEX(Inflation,A191)+0.02</f>
        <v>7.0000000000000007E-2</v>
      </c>
      <c r="R191" s="16" cm="1">
        <f t="array" ref="R191">INDEX(LapseRate,A191)*0.5</f>
        <v>0.05</v>
      </c>
      <c r="S191" s="16" cm="1">
        <f t="array" ref="S191">INDEX(LapseRate,A191)*1.5</f>
        <v>0.15000000000000002</v>
      </c>
      <c r="T191" s="16" cm="1">
        <f t="array" ref="T191">INDEX(Yield,A191)*INDEX(YieldUp,A191)</f>
        <v>5.9999999999999995E-4</v>
      </c>
      <c r="U191" s="16" cm="1">
        <f t="array" ref="U191">INDEX(Yield,A191)*INDEX(YieldDown,A191)</f>
        <v>5.9999999999999995E-4</v>
      </c>
    </row>
    <row r="192" spans="1:21" x14ac:dyDescent="0.2">
      <c r="A192" s="13">
        <v>190</v>
      </c>
      <c r="C192" s="28">
        <v>0.05</v>
      </c>
      <c r="D192" s="14">
        <f t="shared" si="2"/>
        <v>2.1564106118283122</v>
      </c>
      <c r="E192" s="14"/>
      <c r="F192" s="15" cm="1">
        <f t="array" ref="F192">Expense*INDEX(InflationFactor,A192)</f>
        <v>10.78205305914156</v>
      </c>
      <c r="G192" s="15"/>
      <c r="H192" s="28">
        <v>0.06</v>
      </c>
      <c r="I192" s="14" cm="1">
        <f t="array" ref="I192">1/POWER(1+INDEX(Yield,A192),1/12)</f>
        <v>0.9951560277146928</v>
      </c>
      <c r="J192" s="14"/>
      <c r="K192" s="29">
        <v>0.1</v>
      </c>
      <c r="L192" s="14" cm="1">
        <f t="array" ref="L192">1-POWER(1-INDEX(LapseRate,A192),1/12)</f>
        <v>8.7416109546967213E-3</v>
      </c>
      <c r="M192" s="14"/>
      <c r="N192" s="32">
        <v>0.01</v>
      </c>
      <c r="O192" s="32">
        <v>0.01</v>
      </c>
      <c r="Q192" s="16" cm="1">
        <f t="array" ref="Q192">INDEX(Inflation,A192)+0.02</f>
        <v>7.0000000000000007E-2</v>
      </c>
      <c r="R192" s="16" cm="1">
        <f t="array" ref="R192">INDEX(LapseRate,A192)*0.5</f>
        <v>0.05</v>
      </c>
      <c r="S192" s="16" cm="1">
        <f t="array" ref="S192">INDEX(LapseRate,A192)*1.5</f>
        <v>0.15000000000000002</v>
      </c>
      <c r="T192" s="16" cm="1">
        <f t="array" ref="T192">INDEX(Yield,A192)*INDEX(YieldUp,A192)</f>
        <v>5.9999999999999995E-4</v>
      </c>
      <c r="U192" s="16" cm="1">
        <f t="array" ref="U192">INDEX(Yield,A192)*INDEX(YieldDown,A192)</f>
        <v>5.9999999999999995E-4</v>
      </c>
    </row>
    <row r="193" spans="1:21" x14ac:dyDescent="0.2">
      <c r="A193" s="13">
        <v>191</v>
      </c>
      <c r="C193" s="28">
        <v>0.05</v>
      </c>
      <c r="D193" s="14">
        <f t="shared" si="2"/>
        <v>2.1651960955892733</v>
      </c>
      <c r="E193" s="14"/>
      <c r="F193" s="15" cm="1">
        <f t="array" ref="F193">Expense*INDEX(InflationFactor,A193)</f>
        <v>10.825980477946366</v>
      </c>
      <c r="G193" s="15"/>
      <c r="H193" s="28">
        <v>0.06</v>
      </c>
      <c r="I193" s="14" cm="1">
        <f t="array" ref="I193">1/POWER(1+INDEX(Yield,A193),1/12)</f>
        <v>0.9951560277146928</v>
      </c>
      <c r="J193" s="14"/>
      <c r="K193" s="29">
        <v>0.1</v>
      </c>
      <c r="L193" s="14" cm="1">
        <f t="array" ref="L193">1-POWER(1-INDEX(LapseRate,A193),1/12)</f>
        <v>8.7416109546967213E-3</v>
      </c>
      <c r="M193" s="14"/>
      <c r="N193" s="32">
        <v>0.01</v>
      </c>
      <c r="O193" s="32">
        <v>0.01</v>
      </c>
      <c r="Q193" s="16" cm="1">
        <f t="array" ref="Q193">INDEX(Inflation,A193)+0.02</f>
        <v>7.0000000000000007E-2</v>
      </c>
      <c r="R193" s="16" cm="1">
        <f t="array" ref="R193">INDEX(LapseRate,A193)*0.5</f>
        <v>0.05</v>
      </c>
      <c r="S193" s="16" cm="1">
        <f t="array" ref="S193">INDEX(LapseRate,A193)*1.5</f>
        <v>0.15000000000000002</v>
      </c>
      <c r="T193" s="16" cm="1">
        <f t="array" ref="T193">INDEX(Yield,A193)*INDEX(YieldUp,A193)</f>
        <v>5.9999999999999995E-4</v>
      </c>
      <c r="U193" s="16" cm="1">
        <f t="array" ref="U193">INDEX(Yield,A193)*INDEX(YieldDown,A193)</f>
        <v>5.9999999999999995E-4</v>
      </c>
    </row>
    <row r="194" spans="1:21" x14ac:dyDescent="0.2">
      <c r="A194" s="13">
        <v>192</v>
      </c>
      <c r="C194" s="28">
        <v>0.05</v>
      </c>
      <c r="D194" s="14">
        <f t="shared" si="2"/>
        <v>2.1740173724985761</v>
      </c>
      <c r="E194" s="14"/>
      <c r="F194" s="15" cm="1">
        <f t="array" ref="F194">Expense*INDEX(InflationFactor,A194)</f>
        <v>10.870086862492879</v>
      </c>
      <c r="G194" s="15"/>
      <c r="H194" s="28">
        <v>0.06</v>
      </c>
      <c r="I194" s="14" cm="1">
        <f t="array" ref="I194">1/POWER(1+INDEX(Yield,A194),1/12)</f>
        <v>0.9951560277146928</v>
      </c>
      <c r="J194" s="14"/>
      <c r="K194" s="29">
        <v>0.1</v>
      </c>
      <c r="L194" s="14" cm="1">
        <f t="array" ref="L194">1-POWER(1-INDEX(LapseRate,A194),1/12)</f>
        <v>8.7416109546967213E-3</v>
      </c>
      <c r="M194" s="14"/>
      <c r="N194" s="32">
        <v>0.01</v>
      </c>
      <c r="O194" s="32">
        <v>0.01</v>
      </c>
      <c r="Q194" s="16" cm="1">
        <f t="array" ref="Q194">INDEX(Inflation,A194)+0.02</f>
        <v>7.0000000000000007E-2</v>
      </c>
      <c r="R194" s="16" cm="1">
        <f t="array" ref="R194">INDEX(LapseRate,A194)*0.5</f>
        <v>0.05</v>
      </c>
      <c r="S194" s="16" cm="1">
        <f t="array" ref="S194">INDEX(LapseRate,A194)*1.5</f>
        <v>0.15000000000000002</v>
      </c>
      <c r="T194" s="16" cm="1">
        <f t="array" ref="T194">INDEX(Yield,A194)*INDEX(YieldUp,A194)</f>
        <v>5.9999999999999995E-4</v>
      </c>
      <c r="U194" s="16" cm="1">
        <f t="array" ref="U194">INDEX(Yield,A194)*INDEX(YieldDown,A194)</f>
        <v>5.9999999999999995E-4</v>
      </c>
    </row>
    <row r="195" spans="1:21" x14ac:dyDescent="0.2">
      <c r="A195" s="13">
        <v>193</v>
      </c>
      <c r="C195" s="28">
        <v>0.05</v>
      </c>
      <c r="D195" s="14">
        <f t="shared" ref="D195:D258" si="3">IF(A195=1,1,POWER(1+INDEX(Inflation,A195-1),(A195-1)/12))</f>
        <v>2.182874588381936</v>
      </c>
      <c r="E195" s="14"/>
      <c r="F195" s="15" cm="1">
        <f t="array" ref="F195">Expense*INDEX(InflationFactor,A195)</f>
        <v>10.914372941909679</v>
      </c>
      <c r="G195" s="15"/>
      <c r="H195" s="28">
        <v>0.06</v>
      </c>
      <c r="I195" s="14" cm="1">
        <f t="array" ref="I195">1/POWER(1+INDEX(Yield,A195),1/12)</f>
        <v>0.9951560277146928</v>
      </c>
      <c r="J195" s="14"/>
      <c r="K195" s="29">
        <v>0.1</v>
      </c>
      <c r="L195" s="14" cm="1">
        <f t="array" ref="L195">1-POWER(1-INDEX(LapseRate,A195),1/12)</f>
        <v>8.7416109546967213E-3</v>
      </c>
      <c r="M195" s="14"/>
      <c r="N195" s="32">
        <v>0.01</v>
      </c>
      <c r="O195" s="32">
        <v>0.01</v>
      </c>
      <c r="Q195" s="16" cm="1">
        <f t="array" ref="Q195">INDEX(Inflation,A195)+0.02</f>
        <v>7.0000000000000007E-2</v>
      </c>
      <c r="R195" s="16" cm="1">
        <f t="array" ref="R195">INDEX(LapseRate,A195)*0.5</f>
        <v>0.05</v>
      </c>
      <c r="S195" s="16" cm="1">
        <f t="array" ref="S195">INDEX(LapseRate,A195)*1.5</f>
        <v>0.15000000000000002</v>
      </c>
      <c r="T195" s="16" cm="1">
        <f t="array" ref="T195">INDEX(Yield,A195)*INDEX(YieldUp,A195)</f>
        <v>5.9999999999999995E-4</v>
      </c>
      <c r="U195" s="16" cm="1">
        <f t="array" ref="U195">INDEX(Yield,A195)*INDEX(YieldDown,A195)</f>
        <v>5.9999999999999995E-4</v>
      </c>
    </row>
    <row r="196" spans="1:21" x14ac:dyDescent="0.2">
      <c r="A196" s="13">
        <v>194</v>
      </c>
      <c r="C196" s="28">
        <v>0.05</v>
      </c>
      <c r="D196" s="14">
        <f t="shared" si="3"/>
        <v>2.1917678896591855</v>
      </c>
      <c r="E196" s="14"/>
      <c r="F196" s="15" cm="1">
        <f t="array" ref="F196">Expense*INDEX(InflationFactor,A196)</f>
        <v>10.958839448295928</v>
      </c>
      <c r="G196" s="15"/>
      <c r="H196" s="28">
        <v>0.06</v>
      </c>
      <c r="I196" s="14" cm="1">
        <f t="array" ref="I196">1/POWER(1+INDEX(Yield,A196),1/12)</f>
        <v>0.9951560277146928</v>
      </c>
      <c r="J196" s="14"/>
      <c r="K196" s="29">
        <v>0.1</v>
      </c>
      <c r="L196" s="14" cm="1">
        <f t="array" ref="L196">1-POWER(1-INDEX(LapseRate,A196),1/12)</f>
        <v>8.7416109546967213E-3</v>
      </c>
      <c r="M196" s="14"/>
      <c r="N196" s="32">
        <v>0.01</v>
      </c>
      <c r="O196" s="32">
        <v>0.01</v>
      </c>
      <c r="Q196" s="16" cm="1">
        <f t="array" ref="Q196">INDEX(Inflation,A196)+0.02</f>
        <v>7.0000000000000007E-2</v>
      </c>
      <c r="R196" s="16" cm="1">
        <f t="array" ref="R196">INDEX(LapseRate,A196)*0.5</f>
        <v>0.05</v>
      </c>
      <c r="S196" s="16" cm="1">
        <f t="array" ref="S196">INDEX(LapseRate,A196)*1.5</f>
        <v>0.15000000000000002</v>
      </c>
      <c r="T196" s="16" cm="1">
        <f t="array" ref="T196">INDEX(Yield,A196)*INDEX(YieldUp,A196)</f>
        <v>5.9999999999999995E-4</v>
      </c>
      <c r="U196" s="16" cm="1">
        <f t="array" ref="U196">INDEX(Yield,A196)*INDEX(YieldDown,A196)</f>
        <v>5.9999999999999995E-4</v>
      </c>
    </row>
    <row r="197" spans="1:21" x14ac:dyDescent="0.2">
      <c r="A197" s="13">
        <v>195</v>
      </c>
      <c r="C197" s="28">
        <v>0.05</v>
      </c>
      <c r="D197" s="14">
        <f t="shared" si="3"/>
        <v>2.2006974233466829</v>
      </c>
      <c r="E197" s="14"/>
      <c r="F197" s="15" cm="1">
        <f t="array" ref="F197">Expense*INDEX(InflationFactor,A197)</f>
        <v>11.003487116733414</v>
      </c>
      <c r="G197" s="15"/>
      <c r="H197" s="28">
        <v>0.06</v>
      </c>
      <c r="I197" s="14" cm="1">
        <f t="array" ref="I197">1/POWER(1+INDEX(Yield,A197),1/12)</f>
        <v>0.9951560277146928</v>
      </c>
      <c r="J197" s="14"/>
      <c r="K197" s="29">
        <v>0.1</v>
      </c>
      <c r="L197" s="14" cm="1">
        <f t="array" ref="L197">1-POWER(1-INDEX(LapseRate,A197),1/12)</f>
        <v>8.7416109546967213E-3</v>
      </c>
      <c r="M197" s="14"/>
      <c r="N197" s="32">
        <v>0.01</v>
      </c>
      <c r="O197" s="32">
        <v>0.01</v>
      </c>
      <c r="Q197" s="16" cm="1">
        <f t="array" ref="Q197">INDEX(Inflation,A197)+0.02</f>
        <v>7.0000000000000007E-2</v>
      </c>
      <c r="R197" s="16" cm="1">
        <f t="array" ref="R197">INDEX(LapseRate,A197)*0.5</f>
        <v>0.05</v>
      </c>
      <c r="S197" s="16" cm="1">
        <f t="array" ref="S197">INDEX(LapseRate,A197)*1.5</f>
        <v>0.15000000000000002</v>
      </c>
      <c r="T197" s="16" cm="1">
        <f t="array" ref="T197">INDEX(Yield,A197)*INDEX(YieldUp,A197)</f>
        <v>5.9999999999999995E-4</v>
      </c>
      <c r="U197" s="16" cm="1">
        <f t="array" ref="U197">INDEX(Yield,A197)*INDEX(YieldDown,A197)</f>
        <v>5.9999999999999995E-4</v>
      </c>
    </row>
    <row r="198" spans="1:21" x14ac:dyDescent="0.2">
      <c r="A198" s="13">
        <v>196</v>
      </c>
      <c r="C198" s="28">
        <v>0.05</v>
      </c>
      <c r="D198" s="14">
        <f t="shared" si="3"/>
        <v>2.2096633370597529</v>
      </c>
      <c r="E198" s="14"/>
      <c r="F198" s="15" cm="1">
        <f t="array" ref="F198">Expense*INDEX(InflationFactor,A198)</f>
        <v>11.048316685298765</v>
      </c>
      <c r="G198" s="15"/>
      <c r="H198" s="28">
        <v>0.06</v>
      </c>
      <c r="I198" s="14" cm="1">
        <f t="array" ref="I198">1/POWER(1+INDEX(Yield,A198),1/12)</f>
        <v>0.9951560277146928</v>
      </c>
      <c r="J198" s="14"/>
      <c r="K198" s="29">
        <v>0.1</v>
      </c>
      <c r="L198" s="14" cm="1">
        <f t="array" ref="L198">1-POWER(1-INDEX(LapseRate,A198),1/12)</f>
        <v>8.7416109546967213E-3</v>
      </c>
      <c r="M198" s="14"/>
      <c r="N198" s="32">
        <v>0.01</v>
      </c>
      <c r="O198" s="32">
        <v>0.01</v>
      </c>
      <c r="Q198" s="16" cm="1">
        <f t="array" ref="Q198">INDEX(Inflation,A198)+0.02</f>
        <v>7.0000000000000007E-2</v>
      </c>
      <c r="R198" s="16" cm="1">
        <f t="array" ref="R198">INDEX(LapseRate,A198)*0.5</f>
        <v>0.05</v>
      </c>
      <c r="S198" s="16" cm="1">
        <f t="array" ref="S198">INDEX(LapseRate,A198)*1.5</f>
        <v>0.15000000000000002</v>
      </c>
      <c r="T198" s="16" cm="1">
        <f t="array" ref="T198">INDEX(Yield,A198)*INDEX(YieldUp,A198)</f>
        <v>5.9999999999999995E-4</v>
      </c>
      <c r="U198" s="16" cm="1">
        <f t="array" ref="U198">INDEX(Yield,A198)*INDEX(YieldDown,A198)</f>
        <v>5.9999999999999995E-4</v>
      </c>
    </row>
    <row r="199" spans="1:21" x14ac:dyDescent="0.2">
      <c r="A199" s="13">
        <v>197</v>
      </c>
      <c r="C199" s="28">
        <v>0.05</v>
      </c>
      <c r="D199" s="14">
        <f t="shared" si="3"/>
        <v>2.2186657790151236</v>
      </c>
      <c r="E199" s="14"/>
      <c r="F199" s="15" cm="1">
        <f t="array" ref="F199">Expense*INDEX(InflationFactor,A199)</f>
        <v>11.093328895075619</v>
      </c>
      <c r="G199" s="15"/>
      <c r="H199" s="28">
        <v>0.06</v>
      </c>
      <c r="I199" s="14" cm="1">
        <f t="array" ref="I199">1/POWER(1+INDEX(Yield,A199),1/12)</f>
        <v>0.9951560277146928</v>
      </c>
      <c r="J199" s="14"/>
      <c r="K199" s="29">
        <v>0.1</v>
      </c>
      <c r="L199" s="14" cm="1">
        <f t="array" ref="L199">1-POWER(1-INDEX(LapseRate,A199),1/12)</f>
        <v>8.7416109546967213E-3</v>
      </c>
      <c r="M199" s="14"/>
      <c r="N199" s="32">
        <v>0.01</v>
      </c>
      <c r="O199" s="32">
        <v>0.01</v>
      </c>
      <c r="Q199" s="16" cm="1">
        <f t="array" ref="Q199">INDEX(Inflation,A199)+0.02</f>
        <v>7.0000000000000007E-2</v>
      </c>
      <c r="R199" s="16" cm="1">
        <f t="array" ref="R199">INDEX(LapseRate,A199)*0.5</f>
        <v>0.05</v>
      </c>
      <c r="S199" s="16" cm="1">
        <f t="array" ref="S199">INDEX(LapseRate,A199)*1.5</f>
        <v>0.15000000000000002</v>
      </c>
      <c r="T199" s="16" cm="1">
        <f t="array" ref="T199">INDEX(Yield,A199)*INDEX(YieldUp,A199)</f>
        <v>5.9999999999999995E-4</v>
      </c>
      <c r="U199" s="16" cm="1">
        <f t="array" ref="U199">INDEX(Yield,A199)*INDEX(YieldDown,A199)</f>
        <v>5.9999999999999995E-4</v>
      </c>
    </row>
    <row r="200" spans="1:21" x14ac:dyDescent="0.2">
      <c r="A200" s="13">
        <v>198</v>
      </c>
      <c r="C200" s="28">
        <v>0.05</v>
      </c>
      <c r="D200" s="14">
        <f t="shared" si="3"/>
        <v>2.2277048980333758</v>
      </c>
      <c r="E200" s="14"/>
      <c r="F200" s="15" cm="1">
        <f t="array" ref="F200">Expense*INDEX(InflationFactor,A200)</f>
        <v>11.13852449016688</v>
      </c>
      <c r="G200" s="15"/>
      <c r="H200" s="28">
        <v>0.06</v>
      </c>
      <c r="I200" s="14" cm="1">
        <f t="array" ref="I200">1/POWER(1+INDEX(Yield,A200),1/12)</f>
        <v>0.9951560277146928</v>
      </c>
      <c r="J200" s="14"/>
      <c r="K200" s="29">
        <v>0.1</v>
      </c>
      <c r="L200" s="14" cm="1">
        <f t="array" ref="L200">1-POWER(1-INDEX(LapseRate,A200),1/12)</f>
        <v>8.7416109546967213E-3</v>
      </c>
      <c r="M200" s="14"/>
      <c r="N200" s="32">
        <v>0.01</v>
      </c>
      <c r="O200" s="32">
        <v>0.01</v>
      </c>
      <c r="Q200" s="16" cm="1">
        <f t="array" ref="Q200">INDEX(Inflation,A200)+0.02</f>
        <v>7.0000000000000007E-2</v>
      </c>
      <c r="R200" s="16" cm="1">
        <f t="array" ref="R200">INDEX(LapseRate,A200)*0.5</f>
        <v>0.05</v>
      </c>
      <c r="S200" s="16" cm="1">
        <f t="array" ref="S200">INDEX(LapseRate,A200)*1.5</f>
        <v>0.15000000000000002</v>
      </c>
      <c r="T200" s="16" cm="1">
        <f t="array" ref="T200">INDEX(Yield,A200)*INDEX(YieldUp,A200)</f>
        <v>5.9999999999999995E-4</v>
      </c>
      <c r="U200" s="16" cm="1">
        <f t="array" ref="U200">INDEX(Yield,A200)*INDEX(YieldDown,A200)</f>
        <v>5.9999999999999995E-4</v>
      </c>
    </row>
    <row r="201" spans="1:21" x14ac:dyDescent="0.2">
      <c r="A201" s="13">
        <v>199</v>
      </c>
      <c r="C201" s="28">
        <v>0.05</v>
      </c>
      <c r="D201" s="14">
        <f t="shared" si="3"/>
        <v>2.2367808435414038</v>
      </c>
      <c r="E201" s="14"/>
      <c r="F201" s="15" cm="1">
        <f t="array" ref="F201">Expense*INDEX(InflationFactor,A201)</f>
        <v>11.183904217707019</v>
      </c>
      <c r="G201" s="15"/>
      <c r="H201" s="28">
        <v>0.06</v>
      </c>
      <c r="I201" s="14" cm="1">
        <f t="array" ref="I201">1/POWER(1+INDEX(Yield,A201),1/12)</f>
        <v>0.9951560277146928</v>
      </c>
      <c r="J201" s="14"/>
      <c r="K201" s="29">
        <v>0.1</v>
      </c>
      <c r="L201" s="14" cm="1">
        <f t="array" ref="L201">1-POWER(1-INDEX(LapseRate,A201),1/12)</f>
        <v>8.7416109546967213E-3</v>
      </c>
      <c r="M201" s="14"/>
      <c r="N201" s="32">
        <v>0.01</v>
      </c>
      <c r="O201" s="32">
        <v>0.01</v>
      </c>
      <c r="Q201" s="16" cm="1">
        <f t="array" ref="Q201">INDEX(Inflation,A201)+0.02</f>
        <v>7.0000000000000007E-2</v>
      </c>
      <c r="R201" s="16" cm="1">
        <f t="array" ref="R201">INDEX(LapseRate,A201)*0.5</f>
        <v>0.05</v>
      </c>
      <c r="S201" s="16" cm="1">
        <f t="array" ref="S201">INDEX(LapseRate,A201)*1.5</f>
        <v>0.15000000000000002</v>
      </c>
      <c r="T201" s="16" cm="1">
        <f t="array" ref="T201">INDEX(Yield,A201)*INDEX(YieldUp,A201)</f>
        <v>5.9999999999999995E-4</v>
      </c>
      <c r="U201" s="16" cm="1">
        <f t="array" ref="U201">INDEX(Yield,A201)*INDEX(YieldDown,A201)</f>
        <v>5.9999999999999995E-4</v>
      </c>
    </row>
    <row r="202" spans="1:21" x14ac:dyDescent="0.2">
      <c r="A202" s="13">
        <v>200</v>
      </c>
      <c r="C202" s="28">
        <v>0.05</v>
      </c>
      <c r="D202" s="14">
        <f t="shared" si="3"/>
        <v>2.2458937655748845</v>
      </c>
      <c r="E202" s="14"/>
      <c r="F202" s="15" cm="1">
        <f t="array" ref="F202">Expense*INDEX(InflationFactor,A202)</f>
        <v>11.229468827874422</v>
      </c>
      <c r="G202" s="15"/>
      <c r="H202" s="28">
        <v>0.06</v>
      </c>
      <c r="I202" s="14" cm="1">
        <f t="array" ref="I202">1/POWER(1+INDEX(Yield,A202),1/12)</f>
        <v>0.9951560277146928</v>
      </c>
      <c r="J202" s="14"/>
      <c r="K202" s="29">
        <v>0.1</v>
      </c>
      <c r="L202" s="14" cm="1">
        <f t="array" ref="L202">1-POWER(1-INDEX(LapseRate,A202),1/12)</f>
        <v>8.7416109546967213E-3</v>
      </c>
      <c r="M202" s="14"/>
      <c r="N202" s="32">
        <v>0.01</v>
      </c>
      <c r="O202" s="32">
        <v>0.01</v>
      </c>
      <c r="Q202" s="16" cm="1">
        <f t="array" ref="Q202">INDEX(Inflation,A202)+0.02</f>
        <v>7.0000000000000007E-2</v>
      </c>
      <c r="R202" s="16" cm="1">
        <f t="array" ref="R202">INDEX(LapseRate,A202)*0.5</f>
        <v>0.05</v>
      </c>
      <c r="S202" s="16" cm="1">
        <f t="array" ref="S202">INDEX(LapseRate,A202)*1.5</f>
        <v>0.15000000000000002</v>
      </c>
      <c r="T202" s="16" cm="1">
        <f t="array" ref="T202">INDEX(Yield,A202)*INDEX(YieldUp,A202)</f>
        <v>5.9999999999999995E-4</v>
      </c>
      <c r="U202" s="16" cm="1">
        <f t="array" ref="U202">INDEX(Yield,A202)*INDEX(YieldDown,A202)</f>
        <v>5.9999999999999995E-4</v>
      </c>
    </row>
    <row r="203" spans="1:21" x14ac:dyDescent="0.2">
      <c r="A203" s="13">
        <v>201</v>
      </c>
      <c r="C203" s="28">
        <v>0.05</v>
      </c>
      <c r="D203" s="14">
        <f t="shared" si="3"/>
        <v>2.2550438147807608</v>
      </c>
      <c r="E203" s="14"/>
      <c r="F203" s="15" cm="1">
        <f t="array" ref="F203">Expense*INDEX(InflationFactor,A203)</f>
        <v>11.275219073903804</v>
      </c>
      <c r="G203" s="15"/>
      <c r="H203" s="28">
        <v>0.06</v>
      </c>
      <c r="I203" s="14" cm="1">
        <f t="array" ref="I203">1/POWER(1+INDEX(Yield,A203),1/12)</f>
        <v>0.9951560277146928</v>
      </c>
      <c r="J203" s="14"/>
      <c r="K203" s="29">
        <v>0.1</v>
      </c>
      <c r="L203" s="14" cm="1">
        <f t="array" ref="L203">1-POWER(1-INDEX(LapseRate,A203),1/12)</f>
        <v>8.7416109546967213E-3</v>
      </c>
      <c r="M203" s="14"/>
      <c r="N203" s="32">
        <v>0.01</v>
      </c>
      <c r="O203" s="32">
        <v>0.01</v>
      </c>
      <c r="Q203" s="16" cm="1">
        <f t="array" ref="Q203">INDEX(Inflation,A203)+0.02</f>
        <v>7.0000000000000007E-2</v>
      </c>
      <c r="R203" s="16" cm="1">
        <f t="array" ref="R203">INDEX(LapseRate,A203)*0.5</f>
        <v>0.05</v>
      </c>
      <c r="S203" s="16" cm="1">
        <f t="array" ref="S203">INDEX(LapseRate,A203)*1.5</f>
        <v>0.15000000000000002</v>
      </c>
      <c r="T203" s="16" cm="1">
        <f t="array" ref="T203">INDEX(Yield,A203)*INDEX(YieldUp,A203)</f>
        <v>5.9999999999999995E-4</v>
      </c>
      <c r="U203" s="16" cm="1">
        <f t="array" ref="U203">INDEX(Yield,A203)*INDEX(YieldDown,A203)</f>
        <v>5.9999999999999995E-4</v>
      </c>
    </row>
    <row r="204" spans="1:21" x14ac:dyDescent="0.2">
      <c r="A204" s="13">
        <v>202</v>
      </c>
      <c r="C204" s="28">
        <v>0.05</v>
      </c>
      <c r="D204" s="14">
        <f t="shared" si="3"/>
        <v>2.2642311424197277</v>
      </c>
      <c r="E204" s="14"/>
      <c r="F204" s="15" cm="1">
        <f t="array" ref="F204">Expense*INDEX(InflationFactor,A204)</f>
        <v>11.321155712098639</v>
      </c>
      <c r="G204" s="15"/>
      <c r="H204" s="28">
        <v>0.06</v>
      </c>
      <c r="I204" s="14" cm="1">
        <f t="array" ref="I204">1/POWER(1+INDEX(Yield,A204),1/12)</f>
        <v>0.9951560277146928</v>
      </c>
      <c r="J204" s="14"/>
      <c r="K204" s="29">
        <v>0.1</v>
      </c>
      <c r="L204" s="14" cm="1">
        <f t="array" ref="L204">1-POWER(1-INDEX(LapseRate,A204),1/12)</f>
        <v>8.7416109546967213E-3</v>
      </c>
      <c r="M204" s="14"/>
      <c r="N204" s="32">
        <v>0.01</v>
      </c>
      <c r="O204" s="32">
        <v>0.01</v>
      </c>
      <c r="Q204" s="16" cm="1">
        <f t="array" ref="Q204">INDEX(Inflation,A204)+0.02</f>
        <v>7.0000000000000007E-2</v>
      </c>
      <c r="R204" s="16" cm="1">
        <f t="array" ref="R204">INDEX(LapseRate,A204)*0.5</f>
        <v>0.05</v>
      </c>
      <c r="S204" s="16" cm="1">
        <f t="array" ref="S204">INDEX(LapseRate,A204)*1.5</f>
        <v>0.15000000000000002</v>
      </c>
      <c r="T204" s="16" cm="1">
        <f t="array" ref="T204">INDEX(Yield,A204)*INDEX(YieldUp,A204)</f>
        <v>5.9999999999999995E-4</v>
      </c>
      <c r="U204" s="16" cm="1">
        <f t="array" ref="U204">INDEX(Yield,A204)*INDEX(YieldDown,A204)</f>
        <v>5.9999999999999995E-4</v>
      </c>
    </row>
    <row r="205" spans="1:21" x14ac:dyDescent="0.2">
      <c r="A205" s="13">
        <v>203</v>
      </c>
      <c r="C205" s="28">
        <v>0.05</v>
      </c>
      <c r="D205" s="14">
        <f t="shared" si="3"/>
        <v>2.2734559003687371</v>
      </c>
      <c r="E205" s="14"/>
      <c r="F205" s="15" cm="1">
        <f t="array" ref="F205">Expense*INDEX(InflationFactor,A205)</f>
        <v>11.367279501843687</v>
      </c>
      <c r="G205" s="15"/>
      <c r="H205" s="28">
        <v>0.06</v>
      </c>
      <c r="I205" s="14" cm="1">
        <f t="array" ref="I205">1/POWER(1+INDEX(Yield,A205),1/12)</f>
        <v>0.9951560277146928</v>
      </c>
      <c r="J205" s="14"/>
      <c r="K205" s="29">
        <v>0.1</v>
      </c>
      <c r="L205" s="14" cm="1">
        <f t="array" ref="L205">1-POWER(1-INDEX(LapseRate,A205),1/12)</f>
        <v>8.7416109546967213E-3</v>
      </c>
      <c r="M205" s="14"/>
      <c r="N205" s="32">
        <v>0.01</v>
      </c>
      <c r="O205" s="32">
        <v>0.01</v>
      </c>
      <c r="Q205" s="16" cm="1">
        <f t="array" ref="Q205">INDEX(Inflation,A205)+0.02</f>
        <v>7.0000000000000007E-2</v>
      </c>
      <c r="R205" s="16" cm="1">
        <f t="array" ref="R205">INDEX(LapseRate,A205)*0.5</f>
        <v>0.05</v>
      </c>
      <c r="S205" s="16" cm="1">
        <f t="array" ref="S205">INDEX(LapseRate,A205)*1.5</f>
        <v>0.15000000000000002</v>
      </c>
      <c r="T205" s="16" cm="1">
        <f t="array" ref="T205">INDEX(Yield,A205)*INDEX(YieldUp,A205)</f>
        <v>5.9999999999999995E-4</v>
      </c>
      <c r="U205" s="16" cm="1">
        <f t="array" ref="U205">INDEX(Yield,A205)*INDEX(YieldDown,A205)</f>
        <v>5.9999999999999995E-4</v>
      </c>
    </row>
    <row r="206" spans="1:21" x14ac:dyDescent="0.2">
      <c r="A206" s="13">
        <v>204</v>
      </c>
      <c r="C206" s="28">
        <v>0.05</v>
      </c>
      <c r="D206" s="14">
        <f t="shared" si="3"/>
        <v>2.2827182411235052</v>
      </c>
      <c r="E206" s="14"/>
      <c r="F206" s="15" cm="1">
        <f t="array" ref="F206">Expense*INDEX(InflationFactor,A206)</f>
        <v>11.413591205617525</v>
      </c>
      <c r="G206" s="15"/>
      <c r="H206" s="28">
        <v>0.06</v>
      </c>
      <c r="I206" s="14" cm="1">
        <f t="array" ref="I206">1/POWER(1+INDEX(Yield,A206),1/12)</f>
        <v>0.9951560277146928</v>
      </c>
      <c r="J206" s="14"/>
      <c r="K206" s="29">
        <v>0.1</v>
      </c>
      <c r="L206" s="14" cm="1">
        <f t="array" ref="L206">1-POWER(1-INDEX(LapseRate,A206),1/12)</f>
        <v>8.7416109546967213E-3</v>
      </c>
      <c r="M206" s="14"/>
      <c r="N206" s="32">
        <v>0.01</v>
      </c>
      <c r="O206" s="32">
        <v>0.01</v>
      </c>
      <c r="Q206" s="16" cm="1">
        <f t="array" ref="Q206">INDEX(Inflation,A206)+0.02</f>
        <v>7.0000000000000007E-2</v>
      </c>
      <c r="R206" s="16" cm="1">
        <f t="array" ref="R206">INDEX(LapseRate,A206)*0.5</f>
        <v>0.05</v>
      </c>
      <c r="S206" s="16" cm="1">
        <f t="array" ref="S206">INDEX(LapseRate,A206)*1.5</f>
        <v>0.15000000000000002</v>
      </c>
      <c r="T206" s="16" cm="1">
        <f t="array" ref="T206">INDEX(Yield,A206)*INDEX(YieldUp,A206)</f>
        <v>5.9999999999999995E-4</v>
      </c>
      <c r="U206" s="16" cm="1">
        <f t="array" ref="U206">INDEX(Yield,A206)*INDEX(YieldDown,A206)</f>
        <v>5.9999999999999995E-4</v>
      </c>
    </row>
    <row r="207" spans="1:21" x14ac:dyDescent="0.2">
      <c r="A207" s="13">
        <v>205</v>
      </c>
      <c r="C207" s="28">
        <v>0.05</v>
      </c>
      <c r="D207" s="14">
        <f t="shared" si="3"/>
        <v>2.2920183178010332</v>
      </c>
      <c r="E207" s="14"/>
      <c r="F207" s="15" cm="1">
        <f t="array" ref="F207">Expense*INDEX(InflationFactor,A207)</f>
        <v>11.460091589005167</v>
      </c>
      <c r="G207" s="15"/>
      <c r="H207" s="28">
        <v>0.06</v>
      </c>
      <c r="I207" s="14" cm="1">
        <f t="array" ref="I207">1/POWER(1+INDEX(Yield,A207),1/12)</f>
        <v>0.9951560277146928</v>
      </c>
      <c r="J207" s="14"/>
      <c r="K207" s="29">
        <v>0.1</v>
      </c>
      <c r="L207" s="14" cm="1">
        <f t="array" ref="L207">1-POWER(1-INDEX(LapseRate,A207),1/12)</f>
        <v>8.7416109546967213E-3</v>
      </c>
      <c r="M207" s="14"/>
      <c r="N207" s="32">
        <v>0.01</v>
      </c>
      <c r="O207" s="32">
        <v>0.01</v>
      </c>
      <c r="Q207" s="16" cm="1">
        <f t="array" ref="Q207">INDEX(Inflation,A207)+0.02</f>
        <v>7.0000000000000007E-2</v>
      </c>
      <c r="R207" s="16" cm="1">
        <f t="array" ref="R207">INDEX(LapseRate,A207)*0.5</f>
        <v>0.05</v>
      </c>
      <c r="S207" s="16" cm="1">
        <f t="array" ref="S207">INDEX(LapseRate,A207)*1.5</f>
        <v>0.15000000000000002</v>
      </c>
      <c r="T207" s="16" cm="1">
        <f t="array" ref="T207">INDEX(Yield,A207)*INDEX(YieldUp,A207)</f>
        <v>5.9999999999999995E-4</v>
      </c>
      <c r="U207" s="16" cm="1">
        <f t="array" ref="U207">INDEX(Yield,A207)*INDEX(YieldDown,A207)</f>
        <v>5.9999999999999995E-4</v>
      </c>
    </row>
    <row r="208" spans="1:21" x14ac:dyDescent="0.2">
      <c r="A208" s="13">
        <v>206</v>
      </c>
      <c r="C208" s="28">
        <v>0.05</v>
      </c>
      <c r="D208" s="14">
        <f t="shared" si="3"/>
        <v>2.3013562841421447</v>
      </c>
      <c r="E208" s="14"/>
      <c r="F208" s="15" cm="1">
        <f t="array" ref="F208">Expense*INDEX(InflationFactor,A208)</f>
        <v>11.506781420710723</v>
      </c>
      <c r="G208" s="15"/>
      <c r="H208" s="28">
        <v>0.06</v>
      </c>
      <c r="I208" s="14" cm="1">
        <f t="array" ref="I208">1/POWER(1+INDEX(Yield,A208),1/12)</f>
        <v>0.9951560277146928</v>
      </c>
      <c r="J208" s="14"/>
      <c r="K208" s="29">
        <v>0.1</v>
      </c>
      <c r="L208" s="14" cm="1">
        <f t="array" ref="L208">1-POWER(1-INDEX(LapseRate,A208),1/12)</f>
        <v>8.7416109546967213E-3</v>
      </c>
      <c r="M208" s="14"/>
      <c r="N208" s="32">
        <v>0.01</v>
      </c>
      <c r="O208" s="32">
        <v>0.01</v>
      </c>
      <c r="Q208" s="16" cm="1">
        <f t="array" ref="Q208">INDEX(Inflation,A208)+0.02</f>
        <v>7.0000000000000007E-2</v>
      </c>
      <c r="R208" s="16" cm="1">
        <f t="array" ref="R208">INDEX(LapseRate,A208)*0.5</f>
        <v>0.05</v>
      </c>
      <c r="S208" s="16" cm="1">
        <f t="array" ref="S208">INDEX(LapseRate,A208)*1.5</f>
        <v>0.15000000000000002</v>
      </c>
      <c r="T208" s="16" cm="1">
        <f t="array" ref="T208">INDEX(Yield,A208)*INDEX(YieldUp,A208)</f>
        <v>5.9999999999999995E-4</v>
      </c>
      <c r="U208" s="16" cm="1">
        <f t="array" ref="U208">INDEX(Yield,A208)*INDEX(YieldDown,A208)</f>
        <v>5.9999999999999995E-4</v>
      </c>
    </row>
    <row r="209" spans="1:21" x14ac:dyDescent="0.2">
      <c r="A209" s="13">
        <v>207</v>
      </c>
      <c r="C209" s="28">
        <v>0.05</v>
      </c>
      <c r="D209" s="14">
        <f t="shared" si="3"/>
        <v>2.310732294514017</v>
      </c>
      <c r="E209" s="14"/>
      <c r="F209" s="15" cm="1">
        <f t="array" ref="F209">Expense*INDEX(InflationFactor,A209)</f>
        <v>11.553661472570084</v>
      </c>
      <c r="G209" s="15"/>
      <c r="H209" s="28">
        <v>0.06</v>
      </c>
      <c r="I209" s="14" cm="1">
        <f t="array" ref="I209">1/POWER(1+INDEX(Yield,A209),1/12)</f>
        <v>0.9951560277146928</v>
      </c>
      <c r="J209" s="14"/>
      <c r="K209" s="29">
        <v>0.1</v>
      </c>
      <c r="L209" s="14" cm="1">
        <f t="array" ref="L209">1-POWER(1-INDEX(LapseRate,A209),1/12)</f>
        <v>8.7416109546967213E-3</v>
      </c>
      <c r="M209" s="14"/>
      <c r="N209" s="32">
        <v>0.01</v>
      </c>
      <c r="O209" s="32">
        <v>0.01</v>
      </c>
      <c r="Q209" s="16" cm="1">
        <f t="array" ref="Q209">INDEX(Inflation,A209)+0.02</f>
        <v>7.0000000000000007E-2</v>
      </c>
      <c r="R209" s="16" cm="1">
        <f t="array" ref="R209">INDEX(LapseRate,A209)*0.5</f>
        <v>0.05</v>
      </c>
      <c r="S209" s="16" cm="1">
        <f t="array" ref="S209">INDEX(LapseRate,A209)*1.5</f>
        <v>0.15000000000000002</v>
      </c>
      <c r="T209" s="16" cm="1">
        <f t="array" ref="T209">INDEX(Yield,A209)*INDEX(YieldUp,A209)</f>
        <v>5.9999999999999995E-4</v>
      </c>
      <c r="U209" s="16" cm="1">
        <f t="array" ref="U209">INDEX(Yield,A209)*INDEX(YieldDown,A209)</f>
        <v>5.9999999999999995E-4</v>
      </c>
    </row>
    <row r="210" spans="1:21" x14ac:dyDescent="0.2">
      <c r="A210" s="13">
        <v>208</v>
      </c>
      <c r="C210" s="28">
        <v>0.05</v>
      </c>
      <c r="D210" s="14">
        <f t="shared" si="3"/>
        <v>2.3201465039127407</v>
      </c>
      <c r="E210" s="14"/>
      <c r="F210" s="15" cm="1">
        <f t="array" ref="F210">Expense*INDEX(InflationFactor,A210)</f>
        <v>11.600732519563703</v>
      </c>
      <c r="G210" s="15"/>
      <c r="H210" s="28">
        <v>0.06</v>
      </c>
      <c r="I210" s="14" cm="1">
        <f t="array" ref="I210">1/POWER(1+INDEX(Yield,A210),1/12)</f>
        <v>0.9951560277146928</v>
      </c>
      <c r="J210" s="14"/>
      <c r="K210" s="29">
        <v>0.1</v>
      </c>
      <c r="L210" s="14" cm="1">
        <f t="array" ref="L210">1-POWER(1-INDEX(LapseRate,A210),1/12)</f>
        <v>8.7416109546967213E-3</v>
      </c>
      <c r="M210" s="14"/>
      <c r="N210" s="32">
        <v>0.01</v>
      </c>
      <c r="O210" s="32">
        <v>0.01</v>
      </c>
      <c r="Q210" s="16" cm="1">
        <f t="array" ref="Q210">INDEX(Inflation,A210)+0.02</f>
        <v>7.0000000000000007E-2</v>
      </c>
      <c r="R210" s="16" cm="1">
        <f t="array" ref="R210">INDEX(LapseRate,A210)*0.5</f>
        <v>0.05</v>
      </c>
      <c r="S210" s="16" cm="1">
        <f t="array" ref="S210">INDEX(LapseRate,A210)*1.5</f>
        <v>0.15000000000000002</v>
      </c>
      <c r="T210" s="16" cm="1">
        <f t="array" ref="T210">INDEX(Yield,A210)*INDEX(YieldUp,A210)</f>
        <v>5.9999999999999995E-4</v>
      </c>
      <c r="U210" s="16" cm="1">
        <f t="array" ref="U210">INDEX(Yield,A210)*INDEX(YieldDown,A210)</f>
        <v>5.9999999999999995E-4</v>
      </c>
    </row>
    <row r="211" spans="1:21" x14ac:dyDescent="0.2">
      <c r="A211" s="13">
        <v>209</v>
      </c>
      <c r="C211" s="28">
        <v>0.05</v>
      </c>
      <c r="D211" s="14">
        <f t="shared" si="3"/>
        <v>2.32959906796588</v>
      </c>
      <c r="E211" s="14"/>
      <c r="F211" s="15" cm="1">
        <f t="array" ref="F211">Expense*INDEX(InflationFactor,A211)</f>
        <v>11.6479953398294</v>
      </c>
      <c r="G211" s="15"/>
      <c r="H211" s="28">
        <v>0.06</v>
      </c>
      <c r="I211" s="14" cm="1">
        <f t="array" ref="I211">1/POWER(1+INDEX(Yield,A211),1/12)</f>
        <v>0.9951560277146928</v>
      </c>
      <c r="J211" s="14"/>
      <c r="K211" s="29">
        <v>0.1</v>
      </c>
      <c r="L211" s="14" cm="1">
        <f t="array" ref="L211">1-POWER(1-INDEX(LapseRate,A211),1/12)</f>
        <v>8.7416109546967213E-3</v>
      </c>
      <c r="M211" s="14"/>
      <c r="N211" s="32">
        <v>0.01</v>
      </c>
      <c r="O211" s="32">
        <v>0.01</v>
      </c>
      <c r="Q211" s="16" cm="1">
        <f t="array" ref="Q211">INDEX(Inflation,A211)+0.02</f>
        <v>7.0000000000000007E-2</v>
      </c>
      <c r="R211" s="16" cm="1">
        <f t="array" ref="R211">INDEX(LapseRate,A211)*0.5</f>
        <v>0.05</v>
      </c>
      <c r="S211" s="16" cm="1">
        <f t="array" ref="S211">INDEX(LapseRate,A211)*1.5</f>
        <v>0.15000000000000002</v>
      </c>
      <c r="T211" s="16" cm="1">
        <f t="array" ref="T211">INDEX(Yield,A211)*INDEX(YieldUp,A211)</f>
        <v>5.9999999999999995E-4</v>
      </c>
      <c r="U211" s="16" cm="1">
        <f t="array" ref="U211">INDEX(Yield,A211)*INDEX(YieldDown,A211)</f>
        <v>5.9999999999999995E-4</v>
      </c>
    </row>
    <row r="212" spans="1:21" x14ac:dyDescent="0.2">
      <c r="A212" s="13">
        <v>210</v>
      </c>
      <c r="C212" s="28">
        <v>0.05</v>
      </c>
      <c r="D212" s="14">
        <f t="shared" si="3"/>
        <v>2.3390901429350448</v>
      </c>
      <c r="E212" s="14"/>
      <c r="F212" s="15" cm="1">
        <f t="array" ref="F212">Expense*INDEX(InflationFactor,A212)</f>
        <v>11.695450714675225</v>
      </c>
      <c r="G212" s="15"/>
      <c r="H212" s="28">
        <v>0.06</v>
      </c>
      <c r="I212" s="14" cm="1">
        <f t="array" ref="I212">1/POWER(1+INDEX(Yield,A212),1/12)</f>
        <v>0.9951560277146928</v>
      </c>
      <c r="J212" s="14"/>
      <c r="K212" s="29">
        <v>0.1</v>
      </c>
      <c r="L212" s="14" cm="1">
        <f t="array" ref="L212">1-POWER(1-INDEX(LapseRate,A212),1/12)</f>
        <v>8.7416109546967213E-3</v>
      </c>
      <c r="M212" s="14"/>
      <c r="N212" s="32">
        <v>0.01</v>
      </c>
      <c r="O212" s="32">
        <v>0.01</v>
      </c>
      <c r="Q212" s="16" cm="1">
        <f t="array" ref="Q212">INDEX(Inflation,A212)+0.02</f>
        <v>7.0000000000000007E-2</v>
      </c>
      <c r="R212" s="16" cm="1">
        <f t="array" ref="R212">INDEX(LapseRate,A212)*0.5</f>
        <v>0.05</v>
      </c>
      <c r="S212" s="16" cm="1">
        <f t="array" ref="S212">INDEX(LapseRate,A212)*1.5</f>
        <v>0.15000000000000002</v>
      </c>
      <c r="T212" s="16" cm="1">
        <f t="array" ref="T212">INDEX(Yield,A212)*INDEX(YieldUp,A212)</f>
        <v>5.9999999999999995E-4</v>
      </c>
      <c r="U212" s="16" cm="1">
        <f t="array" ref="U212">INDEX(Yield,A212)*INDEX(YieldDown,A212)</f>
        <v>5.9999999999999995E-4</v>
      </c>
    </row>
    <row r="213" spans="1:21" x14ac:dyDescent="0.2">
      <c r="A213" s="13">
        <v>211</v>
      </c>
      <c r="C213" s="28">
        <v>0.05</v>
      </c>
      <c r="D213" s="14">
        <f t="shared" si="3"/>
        <v>2.3486198857184735</v>
      </c>
      <c r="E213" s="14"/>
      <c r="F213" s="15" cm="1">
        <f t="array" ref="F213">Expense*INDEX(InflationFactor,A213)</f>
        <v>11.743099428592368</v>
      </c>
      <c r="G213" s="15"/>
      <c r="H213" s="28">
        <v>0.06</v>
      </c>
      <c r="I213" s="14" cm="1">
        <f t="array" ref="I213">1/POWER(1+INDEX(Yield,A213),1/12)</f>
        <v>0.9951560277146928</v>
      </c>
      <c r="J213" s="14"/>
      <c r="K213" s="29">
        <v>0.1</v>
      </c>
      <c r="L213" s="14" cm="1">
        <f t="array" ref="L213">1-POWER(1-INDEX(LapseRate,A213),1/12)</f>
        <v>8.7416109546967213E-3</v>
      </c>
      <c r="M213" s="14"/>
      <c r="N213" s="32">
        <v>0.01</v>
      </c>
      <c r="O213" s="32">
        <v>0.01</v>
      </c>
      <c r="Q213" s="16" cm="1">
        <f t="array" ref="Q213">INDEX(Inflation,A213)+0.02</f>
        <v>7.0000000000000007E-2</v>
      </c>
      <c r="R213" s="16" cm="1">
        <f t="array" ref="R213">INDEX(LapseRate,A213)*0.5</f>
        <v>0.05</v>
      </c>
      <c r="S213" s="16" cm="1">
        <f t="array" ref="S213">INDEX(LapseRate,A213)*1.5</f>
        <v>0.15000000000000002</v>
      </c>
      <c r="T213" s="16" cm="1">
        <f t="array" ref="T213">INDEX(Yield,A213)*INDEX(YieldUp,A213)</f>
        <v>5.9999999999999995E-4</v>
      </c>
      <c r="U213" s="16" cm="1">
        <f t="array" ref="U213">INDEX(Yield,A213)*INDEX(YieldDown,A213)</f>
        <v>5.9999999999999995E-4</v>
      </c>
    </row>
    <row r="214" spans="1:21" x14ac:dyDescent="0.2">
      <c r="A214" s="13">
        <v>212</v>
      </c>
      <c r="C214" s="28">
        <v>0.05</v>
      </c>
      <c r="D214" s="14">
        <f t="shared" si="3"/>
        <v>2.3581884538536286</v>
      </c>
      <c r="E214" s="14"/>
      <c r="F214" s="15" cm="1">
        <f t="array" ref="F214">Expense*INDEX(InflationFactor,A214)</f>
        <v>11.790942269268143</v>
      </c>
      <c r="G214" s="15"/>
      <c r="H214" s="28">
        <v>0.06</v>
      </c>
      <c r="I214" s="14" cm="1">
        <f t="array" ref="I214">1/POWER(1+INDEX(Yield,A214),1/12)</f>
        <v>0.9951560277146928</v>
      </c>
      <c r="J214" s="14"/>
      <c r="K214" s="29">
        <v>0.1</v>
      </c>
      <c r="L214" s="14" cm="1">
        <f t="array" ref="L214">1-POWER(1-INDEX(LapseRate,A214),1/12)</f>
        <v>8.7416109546967213E-3</v>
      </c>
      <c r="M214" s="14"/>
      <c r="N214" s="32">
        <v>0.01</v>
      </c>
      <c r="O214" s="32">
        <v>0.01</v>
      </c>
      <c r="Q214" s="16" cm="1">
        <f t="array" ref="Q214">INDEX(Inflation,A214)+0.02</f>
        <v>7.0000000000000007E-2</v>
      </c>
      <c r="R214" s="16" cm="1">
        <f t="array" ref="R214">INDEX(LapseRate,A214)*0.5</f>
        <v>0.05</v>
      </c>
      <c r="S214" s="16" cm="1">
        <f t="array" ref="S214">INDEX(LapseRate,A214)*1.5</f>
        <v>0.15000000000000002</v>
      </c>
      <c r="T214" s="16" cm="1">
        <f t="array" ref="T214">INDEX(Yield,A214)*INDEX(YieldUp,A214)</f>
        <v>5.9999999999999995E-4</v>
      </c>
      <c r="U214" s="16" cm="1">
        <f t="array" ref="U214">INDEX(Yield,A214)*INDEX(YieldDown,A214)</f>
        <v>5.9999999999999995E-4</v>
      </c>
    </row>
    <row r="215" spans="1:21" x14ac:dyDescent="0.2">
      <c r="A215" s="13">
        <v>213</v>
      </c>
      <c r="C215" s="28">
        <v>0.05</v>
      </c>
      <c r="D215" s="14">
        <f t="shared" si="3"/>
        <v>2.3677960055197986</v>
      </c>
      <c r="E215" s="14"/>
      <c r="F215" s="15" cm="1">
        <f t="array" ref="F215">Expense*INDEX(InflationFactor,A215)</f>
        <v>11.838980027598993</v>
      </c>
      <c r="G215" s="15"/>
      <c r="H215" s="28">
        <v>0.06</v>
      </c>
      <c r="I215" s="14" cm="1">
        <f t="array" ref="I215">1/POWER(1+INDEX(Yield,A215),1/12)</f>
        <v>0.9951560277146928</v>
      </c>
      <c r="J215" s="14"/>
      <c r="K215" s="29">
        <v>0.1</v>
      </c>
      <c r="L215" s="14" cm="1">
        <f t="array" ref="L215">1-POWER(1-INDEX(LapseRate,A215),1/12)</f>
        <v>8.7416109546967213E-3</v>
      </c>
      <c r="M215" s="14"/>
      <c r="N215" s="32">
        <v>0.01</v>
      </c>
      <c r="O215" s="32">
        <v>0.01</v>
      </c>
      <c r="Q215" s="16" cm="1">
        <f t="array" ref="Q215">INDEX(Inflation,A215)+0.02</f>
        <v>7.0000000000000007E-2</v>
      </c>
      <c r="R215" s="16" cm="1">
        <f t="array" ref="R215">INDEX(LapseRate,A215)*0.5</f>
        <v>0.05</v>
      </c>
      <c r="S215" s="16" cm="1">
        <f t="array" ref="S215">INDEX(LapseRate,A215)*1.5</f>
        <v>0.15000000000000002</v>
      </c>
      <c r="T215" s="16" cm="1">
        <f t="array" ref="T215">INDEX(Yield,A215)*INDEX(YieldUp,A215)</f>
        <v>5.9999999999999995E-4</v>
      </c>
      <c r="U215" s="16" cm="1">
        <f t="array" ref="U215">INDEX(Yield,A215)*INDEX(YieldDown,A215)</f>
        <v>5.9999999999999995E-4</v>
      </c>
    </row>
    <row r="216" spans="1:21" x14ac:dyDescent="0.2">
      <c r="A216" s="13">
        <v>214</v>
      </c>
      <c r="C216" s="28">
        <v>0.05</v>
      </c>
      <c r="D216" s="14">
        <f t="shared" si="3"/>
        <v>2.3774426995407141</v>
      </c>
      <c r="E216" s="14"/>
      <c r="F216" s="15" cm="1">
        <f t="array" ref="F216">Expense*INDEX(InflationFactor,A216)</f>
        <v>11.88721349770357</v>
      </c>
      <c r="G216" s="15"/>
      <c r="H216" s="28">
        <v>0.06</v>
      </c>
      <c r="I216" s="14" cm="1">
        <f t="array" ref="I216">1/POWER(1+INDEX(Yield,A216),1/12)</f>
        <v>0.9951560277146928</v>
      </c>
      <c r="J216" s="14"/>
      <c r="K216" s="29">
        <v>0.1</v>
      </c>
      <c r="L216" s="14" cm="1">
        <f t="array" ref="L216">1-POWER(1-INDEX(LapseRate,A216),1/12)</f>
        <v>8.7416109546967213E-3</v>
      </c>
      <c r="M216" s="14"/>
      <c r="N216" s="32">
        <v>0.01</v>
      </c>
      <c r="O216" s="32">
        <v>0.01</v>
      </c>
      <c r="Q216" s="16" cm="1">
        <f t="array" ref="Q216">INDEX(Inflation,A216)+0.02</f>
        <v>7.0000000000000007E-2</v>
      </c>
      <c r="R216" s="16" cm="1">
        <f t="array" ref="R216">INDEX(LapseRate,A216)*0.5</f>
        <v>0.05</v>
      </c>
      <c r="S216" s="16" cm="1">
        <f t="array" ref="S216">INDEX(LapseRate,A216)*1.5</f>
        <v>0.15000000000000002</v>
      </c>
      <c r="T216" s="16" cm="1">
        <f t="array" ref="T216">INDEX(Yield,A216)*INDEX(YieldUp,A216)</f>
        <v>5.9999999999999995E-4</v>
      </c>
      <c r="U216" s="16" cm="1">
        <f t="array" ref="U216">INDEX(Yield,A216)*INDEX(YieldDown,A216)</f>
        <v>5.9999999999999995E-4</v>
      </c>
    </row>
    <row r="217" spans="1:21" x14ac:dyDescent="0.2">
      <c r="A217" s="13">
        <v>215</v>
      </c>
      <c r="C217" s="28">
        <v>0.05</v>
      </c>
      <c r="D217" s="14">
        <f t="shared" si="3"/>
        <v>2.3871286953871742</v>
      </c>
      <c r="E217" s="14"/>
      <c r="F217" s="15" cm="1">
        <f t="array" ref="F217">Expense*INDEX(InflationFactor,A217)</f>
        <v>11.935643476935871</v>
      </c>
      <c r="G217" s="15"/>
      <c r="H217" s="28">
        <v>0.06</v>
      </c>
      <c r="I217" s="14" cm="1">
        <f t="array" ref="I217">1/POWER(1+INDEX(Yield,A217),1/12)</f>
        <v>0.9951560277146928</v>
      </c>
      <c r="J217" s="14"/>
      <c r="K217" s="29">
        <v>0.1</v>
      </c>
      <c r="L217" s="14" cm="1">
        <f t="array" ref="L217">1-POWER(1-INDEX(LapseRate,A217),1/12)</f>
        <v>8.7416109546967213E-3</v>
      </c>
      <c r="M217" s="14"/>
      <c r="N217" s="32">
        <v>0.01</v>
      </c>
      <c r="O217" s="32">
        <v>0.01</v>
      </c>
      <c r="Q217" s="16" cm="1">
        <f t="array" ref="Q217">INDEX(Inflation,A217)+0.02</f>
        <v>7.0000000000000007E-2</v>
      </c>
      <c r="R217" s="16" cm="1">
        <f t="array" ref="R217">INDEX(LapseRate,A217)*0.5</f>
        <v>0.05</v>
      </c>
      <c r="S217" s="16" cm="1">
        <f t="array" ref="S217">INDEX(LapseRate,A217)*1.5</f>
        <v>0.15000000000000002</v>
      </c>
      <c r="T217" s="16" cm="1">
        <f t="array" ref="T217">INDEX(Yield,A217)*INDEX(YieldUp,A217)</f>
        <v>5.9999999999999995E-4</v>
      </c>
      <c r="U217" s="16" cm="1">
        <f t="array" ref="U217">INDEX(Yield,A217)*INDEX(YieldDown,A217)</f>
        <v>5.9999999999999995E-4</v>
      </c>
    </row>
    <row r="218" spans="1:21" x14ac:dyDescent="0.2">
      <c r="A218" s="13">
        <v>216</v>
      </c>
      <c r="C218" s="28">
        <v>0.05</v>
      </c>
      <c r="D218" s="14">
        <f t="shared" si="3"/>
        <v>2.3968541531796808</v>
      </c>
      <c r="E218" s="14"/>
      <c r="F218" s="15" cm="1">
        <f t="array" ref="F218">Expense*INDEX(InflationFactor,A218)</f>
        <v>11.984270765898405</v>
      </c>
      <c r="G218" s="15"/>
      <c r="H218" s="28">
        <v>0.06</v>
      </c>
      <c r="I218" s="14" cm="1">
        <f t="array" ref="I218">1/POWER(1+INDEX(Yield,A218),1/12)</f>
        <v>0.9951560277146928</v>
      </c>
      <c r="J218" s="14"/>
      <c r="K218" s="29">
        <v>0.1</v>
      </c>
      <c r="L218" s="14" cm="1">
        <f t="array" ref="L218">1-POWER(1-INDEX(LapseRate,A218),1/12)</f>
        <v>8.7416109546967213E-3</v>
      </c>
      <c r="M218" s="14"/>
      <c r="N218" s="32">
        <v>0.01</v>
      </c>
      <c r="O218" s="32">
        <v>0.01</v>
      </c>
      <c r="Q218" s="16" cm="1">
        <f t="array" ref="Q218">INDEX(Inflation,A218)+0.02</f>
        <v>7.0000000000000007E-2</v>
      </c>
      <c r="R218" s="16" cm="1">
        <f t="array" ref="R218">INDEX(LapseRate,A218)*0.5</f>
        <v>0.05</v>
      </c>
      <c r="S218" s="16" cm="1">
        <f t="array" ref="S218">INDEX(LapseRate,A218)*1.5</f>
        <v>0.15000000000000002</v>
      </c>
      <c r="T218" s="16" cm="1">
        <f t="array" ref="T218">INDEX(Yield,A218)*INDEX(YieldUp,A218)</f>
        <v>5.9999999999999995E-4</v>
      </c>
      <c r="U218" s="16" cm="1">
        <f t="array" ref="U218">INDEX(Yield,A218)*INDEX(YieldDown,A218)</f>
        <v>5.9999999999999995E-4</v>
      </c>
    </row>
    <row r="219" spans="1:21" x14ac:dyDescent="0.2">
      <c r="A219" s="13">
        <v>217</v>
      </c>
      <c r="C219" s="28">
        <v>0.05</v>
      </c>
      <c r="D219" s="14">
        <f t="shared" si="3"/>
        <v>2.4066192336910848</v>
      </c>
      <c r="E219" s="14"/>
      <c r="F219" s="15" cm="1">
        <f t="array" ref="F219">Expense*INDEX(InflationFactor,A219)</f>
        <v>12.033096168455424</v>
      </c>
      <c r="G219" s="15"/>
      <c r="H219" s="28">
        <v>0.06</v>
      </c>
      <c r="I219" s="14" cm="1">
        <f t="array" ref="I219">1/POWER(1+INDEX(Yield,A219),1/12)</f>
        <v>0.9951560277146928</v>
      </c>
      <c r="J219" s="14"/>
      <c r="K219" s="29">
        <v>0.1</v>
      </c>
      <c r="L219" s="14" cm="1">
        <f t="array" ref="L219">1-POWER(1-INDEX(LapseRate,A219),1/12)</f>
        <v>8.7416109546967213E-3</v>
      </c>
      <c r="M219" s="14"/>
      <c r="N219" s="32">
        <v>0.01</v>
      </c>
      <c r="O219" s="32">
        <v>0.01</v>
      </c>
      <c r="Q219" s="16" cm="1">
        <f t="array" ref="Q219">INDEX(Inflation,A219)+0.02</f>
        <v>7.0000000000000007E-2</v>
      </c>
      <c r="R219" s="16" cm="1">
        <f t="array" ref="R219">INDEX(LapseRate,A219)*0.5</f>
        <v>0.05</v>
      </c>
      <c r="S219" s="16" cm="1">
        <f t="array" ref="S219">INDEX(LapseRate,A219)*1.5</f>
        <v>0.15000000000000002</v>
      </c>
      <c r="T219" s="16" cm="1">
        <f t="array" ref="T219">INDEX(Yield,A219)*INDEX(YieldUp,A219)</f>
        <v>5.9999999999999995E-4</v>
      </c>
      <c r="U219" s="16" cm="1">
        <f t="array" ref="U219">INDEX(Yield,A219)*INDEX(YieldDown,A219)</f>
        <v>5.9999999999999995E-4</v>
      </c>
    </row>
    <row r="220" spans="1:21" x14ac:dyDescent="0.2">
      <c r="A220" s="13">
        <v>218</v>
      </c>
      <c r="C220" s="28">
        <v>0.05</v>
      </c>
      <c r="D220" s="14">
        <f t="shared" si="3"/>
        <v>2.416424098349252</v>
      </c>
      <c r="E220" s="14"/>
      <c r="F220" s="15" cm="1">
        <f t="array" ref="F220">Expense*INDEX(InflationFactor,A220)</f>
        <v>12.082120491746259</v>
      </c>
      <c r="G220" s="15"/>
      <c r="H220" s="28">
        <v>0.06</v>
      </c>
      <c r="I220" s="14" cm="1">
        <f t="array" ref="I220">1/POWER(1+INDEX(Yield,A220),1/12)</f>
        <v>0.9951560277146928</v>
      </c>
      <c r="J220" s="14"/>
      <c r="K220" s="29">
        <v>0.1</v>
      </c>
      <c r="L220" s="14" cm="1">
        <f t="array" ref="L220">1-POWER(1-INDEX(LapseRate,A220),1/12)</f>
        <v>8.7416109546967213E-3</v>
      </c>
      <c r="M220" s="14"/>
      <c r="N220" s="32">
        <v>0.01</v>
      </c>
      <c r="O220" s="32">
        <v>0.01</v>
      </c>
      <c r="Q220" s="16" cm="1">
        <f t="array" ref="Q220">INDEX(Inflation,A220)+0.02</f>
        <v>7.0000000000000007E-2</v>
      </c>
      <c r="R220" s="16" cm="1">
        <f t="array" ref="R220">INDEX(LapseRate,A220)*0.5</f>
        <v>0.05</v>
      </c>
      <c r="S220" s="16" cm="1">
        <f t="array" ref="S220">INDEX(LapseRate,A220)*1.5</f>
        <v>0.15000000000000002</v>
      </c>
      <c r="T220" s="16" cm="1">
        <f t="array" ref="T220">INDEX(Yield,A220)*INDEX(YieldUp,A220)</f>
        <v>5.9999999999999995E-4</v>
      </c>
      <c r="U220" s="16" cm="1">
        <f t="array" ref="U220">INDEX(Yield,A220)*INDEX(YieldDown,A220)</f>
        <v>5.9999999999999995E-4</v>
      </c>
    </row>
    <row r="221" spans="1:21" x14ac:dyDescent="0.2">
      <c r="A221" s="13">
        <v>219</v>
      </c>
      <c r="C221" s="28">
        <v>0.05</v>
      </c>
      <c r="D221" s="14">
        <f t="shared" si="3"/>
        <v>2.4262689092397181</v>
      </c>
      <c r="E221" s="14"/>
      <c r="F221" s="15" cm="1">
        <f t="array" ref="F221">Expense*INDEX(InflationFactor,A221)</f>
        <v>12.131344546198591</v>
      </c>
      <c r="G221" s="15"/>
      <c r="H221" s="28">
        <v>0.06</v>
      </c>
      <c r="I221" s="14" cm="1">
        <f t="array" ref="I221">1/POWER(1+INDEX(Yield,A221),1/12)</f>
        <v>0.9951560277146928</v>
      </c>
      <c r="J221" s="14"/>
      <c r="K221" s="29">
        <v>0.1</v>
      </c>
      <c r="L221" s="14" cm="1">
        <f t="array" ref="L221">1-POWER(1-INDEX(LapseRate,A221),1/12)</f>
        <v>8.7416109546967213E-3</v>
      </c>
      <c r="M221" s="14"/>
      <c r="N221" s="32">
        <v>0.01</v>
      </c>
      <c r="O221" s="32">
        <v>0.01</v>
      </c>
      <c r="Q221" s="16" cm="1">
        <f t="array" ref="Q221">INDEX(Inflation,A221)+0.02</f>
        <v>7.0000000000000007E-2</v>
      </c>
      <c r="R221" s="16" cm="1">
        <f t="array" ref="R221">INDEX(LapseRate,A221)*0.5</f>
        <v>0.05</v>
      </c>
      <c r="S221" s="16" cm="1">
        <f t="array" ref="S221">INDEX(LapseRate,A221)*1.5</f>
        <v>0.15000000000000002</v>
      </c>
      <c r="T221" s="16" cm="1">
        <f t="array" ref="T221">INDEX(Yield,A221)*INDEX(YieldUp,A221)</f>
        <v>5.9999999999999995E-4</v>
      </c>
      <c r="U221" s="16" cm="1">
        <f t="array" ref="U221">INDEX(Yield,A221)*INDEX(YieldDown,A221)</f>
        <v>5.9999999999999995E-4</v>
      </c>
    </row>
    <row r="222" spans="1:21" x14ac:dyDescent="0.2">
      <c r="A222" s="13">
        <v>220</v>
      </c>
      <c r="C222" s="28">
        <v>0.05</v>
      </c>
      <c r="D222" s="14">
        <f t="shared" si="3"/>
        <v>2.436153829108378</v>
      </c>
      <c r="E222" s="14"/>
      <c r="F222" s="15" cm="1">
        <f t="array" ref="F222">Expense*INDEX(InflationFactor,A222)</f>
        <v>12.180769145541889</v>
      </c>
      <c r="G222" s="15"/>
      <c r="H222" s="28">
        <v>0.06</v>
      </c>
      <c r="I222" s="14" cm="1">
        <f t="array" ref="I222">1/POWER(1+INDEX(Yield,A222),1/12)</f>
        <v>0.9951560277146928</v>
      </c>
      <c r="J222" s="14"/>
      <c r="K222" s="29">
        <v>0.1</v>
      </c>
      <c r="L222" s="14" cm="1">
        <f t="array" ref="L222">1-POWER(1-INDEX(LapseRate,A222),1/12)</f>
        <v>8.7416109546967213E-3</v>
      </c>
      <c r="M222" s="14"/>
      <c r="N222" s="32">
        <v>0.01</v>
      </c>
      <c r="O222" s="32">
        <v>0.01</v>
      </c>
      <c r="Q222" s="16" cm="1">
        <f t="array" ref="Q222">INDEX(Inflation,A222)+0.02</f>
        <v>7.0000000000000007E-2</v>
      </c>
      <c r="R222" s="16" cm="1">
        <f t="array" ref="R222">INDEX(LapseRate,A222)*0.5</f>
        <v>0.05</v>
      </c>
      <c r="S222" s="16" cm="1">
        <f t="array" ref="S222">INDEX(LapseRate,A222)*1.5</f>
        <v>0.15000000000000002</v>
      </c>
      <c r="T222" s="16" cm="1">
        <f t="array" ref="T222">INDEX(Yield,A222)*INDEX(YieldUp,A222)</f>
        <v>5.9999999999999995E-4</v>
      </c>
      <c r="U222" s="16" cm="1">
        <f t="array" ref="U222">INDEX(Yield,A222)*INDEX(YieldDown,A222)</f>
        <v>5.9999999999999995E-4</v>
      </c>
    </row>
    <row r="223" spans="1:21" x14ac:dyDescent="0.2">
      <c r="A223" s="13">
        <v>221</v>
      </c>
      <c r="C223" s="28">
        <v>0.05</v>
      </c>
      <c r="D223" s="14">
        <f t="shared" si="3"/>
        <v>2.4460790213641741</v>
      </c>
      <c r="E223" s="14"/>
      <c r="F223" s="15" cm="1">
        <f t="array" ref="F223">Expense*INDEX(InflationFactor,A223)</f>
        <v>12.23039510682087</v>
      </c>
      <c r="G223" s="15"/>
      <c r="H223" s="28">
        <v>0.06</v>
      </c>
      <c r="I223" s="14" cm="1">
        <f t="array" ref="I223">1/POWER(1+INDEX(Yield,A223),1/12)</f>
        <v>0.9951560277146928</v>
      </c>
      <c r="J223" s="14"/>
      <c r="K223" s="29">
        <v>0.1</v>
      </c>
      <c r="L223" s="14" cm="1">
        <f t="array" ref="L223">1-POWER(1-INDEX(LapseRate,A223),1/12)</f>
        <v>8.7416109546967213E-3</v>
      </c>
      <c r="M223" s="14"/>
      <c r="N223" s="32">
        <v>0.01</v>
      </c>
      <c r="O223" s="32">
        <v>0.01</v>
      </c>
      <c r="Q223" s="16" cm="1">
        <f t="array" ref="Q223">INDEX(Inflation,A223)+0.02</f>
        <v>7.0000000000000007E-2</v>
      </c>
      <c r="R223" s="16" cm="1">
        <f t="array" ref="R223">INDEX(LapseRate,A223)*0.5</f>
        <v>0.05</v>
      </c>
      <c r="S223" s="16" cm="1">
        <f t="array" ref="S223">INDEX(LapseRate,A223)*1.5</f>
        <v>0.15000000000000002</v>
      </c>
      <c r="T223" s="16" cm="1">
        <f t="array" ref="T223">INDEX(Yield,A223)*INDEX(YieldUp,A223)</f>
        <v>5.9999999999999995E-4</v>
      </c>
      <c r="U223" s="16" cm="1">
        <f t="array" ref="U223">INDEX(Yield,A223)*INDEX(YieldDown,A223)</f>
        <v>5.9999999999999995E-4</v>
      </c>
    </row>
    <row r="224" spans="1:21" x14ac:dyDescent="0.2">
      <c r="A224" s="13">
        <v>222</v>
      </c>
      <c r="C224" s="28">
        <v>0.05</v>
      </c>
      <c r="D224" s="14">
        <f t="shared" si="3"/>
        <v>2.4560446500817972</v>
      </c>
      <c r="E224" s="14"/>
      <c r="F224" s="15" cm="1">
        <f t="array" ref="F224">Expense*INDEX(InflationFactor,A224)</f>
        <v>12.280223250408985</v>
      </c>
      <c r="G224" s="15"/>
      <c r="H224" s="28">
        <v>0.06</v>
      </c>
      <c r="I224" s="14" cm="1">
        <f t="array" ref="I224">1/POWER(1+INDEX(Yield,A224),1/12)</f>
        <v>0.9951560277146928</v>
      </c>
      <c r="J224" s="14"/>
      <c r="K224" s="29">
        <v>0.1</v>
      </c>
      <c r="L224" s="14" cm="1">
        <f t="array" ref="L224">1-POWER(1-INDEX(LapseRate,A224),1/12)</f>
        <v>8.7416109546967213E-3</v>
      </c>
      <c r="M224" s="14"/>
      <c r="N224" s="32">
        <v>0.01</v>
      </c>
      <c r="O224" s="32">
        <v>0.01</v>
      </c>
      <c r="Q224" s="16" cm="1">
        <f t="array" ref="Q224">INDEX(Inflation,A224)+0.02</f>
        <v>7.0000000000000007E-2</v>
      </c>
      <c r="R224" s="16" cm="1">
        <f t="array" ref="R224">INDEX(LapseRate,A224)*0.5</f>
        <v>0.05</v>
      </c>
      <c r="S224" s="16" cm="1">
        <f t="array" ref="S224">INDEX(LapseRate,A224)*1.5</f>
        <v>0.15000000000000002</v>
      </c>
      <c r="T224" s="16" cm="1">
        <f t="array" ref="T224">INDEX(Yield,A224)*INDEX(YieldUp,A224)</f>
        <v>5.9999999999999995E-4</v>
      </c>
      <c r="U224" s="16" cm="1">
        <f t="array" ref="U224">INDEX(Yield,A224)*INDEX(YieldDown,A224)</f>
        <v>5.9999999999999995E-4</v>
      </c>
    </row>
    <row r="225" spans="1:21" x14ac:dyDescent="0.2">
      <c r="A225" s="13">
        <v>223</v>
      </c>
      <c r="C225" s="28">
        <v>0.05</v>
      </c>
      <c r="D225" s="14">
        <f t="shared" si="3"/>
        <v>2.4660508800043979</v>
      </c>
      <c r="E225" s="14"/>
      <c r="F225" s="15" cm="1">
        <f t="array" ref="F225">Expense*INDEX(InflationFactor,A225)</f>
        <v>12.330254400021989</v>
      </c>
      <c r="G225" s="15"/>
      <c r="H225" s="28">
        <v>0.06</v>
      </c>
      <c r="I225" s="14" cm="1">
        <f t="array" ref="I225">1/POWER(1+INDEX(Yield,A225),1/12)</f>
        <v>0.9951560277146928</v>
      </c>
      <c r="J225" s="14"/>
      <c r="K225" s="29">
        <v>0.1</v>
      </c>
      <c r="L225" s="14" cm="1">
        <f t="array" ref="L225">1-POWER(1-INDEX(LapseRate,A225),1/12)</f>
        <v>8.7416109546967213E-3</v>
      </c>
      <c r="M225" s="14"/>
      <c r="N225" s="32">
        <v>0.01</v>
      </c>
      <c r="O225" s="32">
        <v>0.01</v>
      </c>
      <c r="Q225" s="16" cm="1">
        <f t="array" ref="Q225">INDEX(Inflation,A225)+0.02</f>
        <v>7.0000000000000007E-2</v>
      </c>
      <c r="R225" s="16" cm="1">
        <f t="array" ref="R225">INDEX(LapseRate,A225)*0.5</f>
        <v>0.05</v>
      </c>
      <c r="S225" s="16" cm="1">
        <f t="array" ref="S225">INDEX(LapseRate,A225)*1.5</f>
        <v>0.15000000000000002</v>
      </c>
      <c r="T225" s="16" cm="1">
        <f t="array" ref="T225">INDEX(Yield,A225)*INDEX(YieldUp,A225)</f>
        <v>5.9999999999999995E-4</v>
      </c>
      <c r="U225" s="16" cm="1">
        <f t="array" ref="U225">INDEX(Yield,A225)*INDEX(YieldDown,A225)</f>
        <v>5.9999999999999995E-4</v>
      </c>
    </row>
    <row r="226" spans="1:21" x14ac:dyDescent="0.2">
      <c r="A226" s="13">
        <v>224</v>
      </c>
      <c r="C226" s="28">
        <v>0.05</v>
      </c>
      <c r="D226" s="14">
        <f t="shared" si="3"/>
        <v>2.4760978765463104</v>
      </c>
      <c r="E226" s="14"/>
      <c r="F226" s="15" cm="1">
        <f t="array" ref="F226">Expense*INDEX(InflationFactor,A226)</f>
        <v>12.380489382731552</v>
      </c>
      <c r="G226" s="15"/>
      <c r="H226" s="28">
        <v>0.06</v>
      </c>
      <c r="I226" s="14" cm="1">
        <f t="array" ref="I226">1/POWER(1+INDEX(Yield,A226),1/12)</f>
        <v>0.9951560277146928</v>
      </c>
      <c r="J226" s="14"/>
      <c r="K226" s="29">
        <v>0.1</v>
      </c>
      <c r="L226" s="14" cm="1">
        <f t="array" ref="L226">1-POWER(1-INDEX(LapseRate,A226),1/12)</f>
        <v>8.7416109546967213E-3</v>
      </c>
      <c r="M226" s="14"/>
      <c r="N226" s="32">
        <v>0.01</v>
      </c>
      <c r="O226" s="32">
        <v>0.01</v>
      </c>
      <c r="Q226" s="16" cm="1">
        <f t="array" ref="Q226">INDEX(Inflation,A226)+0.02</f>
        <v>7.0000000000000007E-2</v>
      </c>
      <c r="R226" s="16" cm="1">
        <f t="array" ref="R226">INDEX(LapseRate,A226)*0.5</f>
        <v>0.05</v>
      </c>
      <c r="S226" s="16" cm="1">
        <f t="array" ref="S226">INDEX(LapseRate,A226)*1.5</f>
        <v>0.15000000000000002</v>
      </c>
      <c r="T226" s="16" cm="1">
        <f t="array" ref="T226">INDEX(Yield,A226)*INDEX(YieldUp,A226)</f>
        <v>5.9999999999999995E-4</v>
      </c>
      <c r="U226" s="16" cm="1">
        <f t="array" ref="U226">INDEX(Yield,A226)*INDEX(YieldDown,A226)</f>
        <v>5.9999999999999995E-4</v>
      </c>
    </row>
    <row r="227" spans="1:21" x14ac:dyDescent="0.2">
      <c r="A227" s="13">
        <v>225</v>
      </c>
      <c r="C227" s="28">
        <v>0.05</v>
      </c>
      <c r="D227" s="14">
        <f t="shared" si="3"/>
        <v>2.4861858057957886</v>
      </c>
      <c r="E227" s="14"/>
      <c r="F227" s="15" cm="1">
        <f t="array" ref="F227">Expense*INDEX(InflationFactor,A227)</f>
        <v>12.430929028978943</v>
      </c>
      <c r="G227" s="15"/>
      <c r="H227" s="28">
        <v>0.06</v>
      </c>
      <c r="I227" s="14" cm="1">
        <f t="array" ref="I227">1/POWER(1+INDEX(Yield,A227),1/12)</f>
        <v>0.9951560277146928</v>
      </c>
      <c r="J227" s="14"/>
      <c r="K227" s="29">
        <v>0.1</v>
      </c>
      <c r="L227" s="14" cm="1">
        <f t="array" ref="L227">1-POWER(1-INDEX(LapseRate,A227),1/12)</f>
        <v>8.7416109546967213E-3</v>
      </c>
      <c r="M227" s="14"/>
      <c r="N227" s="32">
        <v>0.01</v>
      </c>
      <c r="O227" s="32">
        <v>0.01</v>
      </c>
      <c r="Q227" s="16" cm="1">
        <f t="array" ref="Q227">INDEX(Inflation,A227)+0.02</f>
        <v>7.0000000000000007E-2</v>
      </c>
      <c r="R227" s="16" cm="1">
        <f t="array" ref="R227">INDEX(LapseRate,A227)*0.5</f>
        <v>0.05</v>
      </c>
      <c r="S227" s="16" cm="1">
        <f t="array" ref="S227">INDEX(LapseRate,A227)*1.5</f>
        <v>0.15000000000000002</v>
      </c>
      <c r="T227" s="16" cm="1">
        <f t="array" ref="T227">INDEX(Yield,A227)*INDEX(YieldUp,A227)</f>
        <v>5.9999999999999995E-4</v>
      </c>
      <c r="U227" s="16" cm="1">
        <f t="array" ref="U227">INDEX(Yield,A227)*INDEX(YieldDown,A227)</f>
        <v>5.9999999999999995E-4</v>
      </c>
    </row>
    <row r="228" spans="1:21" x14ac:dyDescent="0.2">
      <c r="A228" s="13">
        <v>226</v>
      </c>
      <c r="C228" s="28">
        <v>0.05</v>
      </c>
      <c r="D228" s="14">
        <f t="shared" si="3"/>
        <v>2.4963148345177499</v>
      </c>
      <c r="E228" s="14"/>
      <c r="F228" s="15" cm="1">
        <f t="array" ref="F228">Expense*INDEX(InflationFactor,A228)</f>
        <v>12.481574172588751</v>
      </c>
      <c r="G228" s="15"/>
      <c r="H228" s="28">
        <v>0.06</v>
      </c>
      <c r="I228" s="14" cm="1">
        <f t="array" ref="I228">1/POWER(1+INDEX(Yield,A228),1/12)</f>
        <v>0.9951560277146928</v>
      </c>
      <c r="J228" s="14"/>
      <c r="K228" s="29">
        <v>0.1</v>
      </c>
      <c r="L228" s="14" cm="1">
        <f t="array" ref="L228">1-POWER(1-INDEX(LapseRate,A228),1/12)</f>
        <v>8.7416109546967213E-3</v>
      </c>
      <c r="M228" s="14"/>
      <c r="N228" s="32">
        <v>0.01</v>
      </c>
      <c r="O228" s="32">
        <v>0.01</v>
      </c>
      <c r="Q228" s="16" cm="1">
        <f t="array" ref="Q228">INDEX(Inflation,A228)+0.02</f>
        <v>7.0000000000000007E-2</v>
      </c>
      <c r="R228" s="16" cm="1">
        <f t="array" ref="R228">INDEX(LapseRate,A228)*0.5</f>
        <v>0.05</v>
      </c>
      <c r="S228" s="16" cm="1">
        <f t="array" ref="S228">INDEX(LapseRate,A228)*1.5</f>
        <v>0.15000000000000002</v>
      </c>
      <c r="T228" s="16" cm="1">
        <f t="array" ref="T228">INDEX(Yield,A228)*INDEX(YieldUp,A228)</f>
        <v>5.9999999999999995E-4</v>
      </c>
      <c r="U228" s="16" cm="1">
        <f t="array" ref="U228">INDEX(Yield,A228)*INDEX(YieldDown,A228)</f>
        <v>5.9999999999999995E-4</v>
      </c>
    </row>
    <row r="229" spans="1:21" x14ac:dyDescent="0.2">
      <c r="A229" s="13">
        <v>227</v>
      </c>
      <c r="C229" s="28">
        <v>0.05</v>
      </c>
      <c r="D229" s="14">
        <f t="shared" si="3"/>
        <v>2.5064851301565327</v>
      </c>
      <c r="E229" s="14"/>
      <c r="F229" s="15" cm="1">
        <f t="array" ref="F229">Expense*INDEX(InflationFactor,A229)</f>
        <v>12.532425650782663</v>
      </c>
      <c r="G229" s="15"/>
      <c r="H229" s="28">
        <v>0.06</v>
      </c>
      <c r="I229" s="14" cm="1">
        <f t="array" ref="I229">1/POWER(1+INDEX(Yield,A229),1/12)</f>
        <v>0.9951560277146928</v>
      </c>
      <c r="J229" s="14"/>
      <c r="K229" s="29">
        <v>0.1</v>
      </c>
      <c r="L229" s="14" cm="1">
        <f t="array" ref="L229">1-POWER(1-INDEX(LapseRate,A229),1/12)</f>
        <v>8.7416109546967213E-3</v>
      </c>
      <c r="M229" s="14"/>
      <c r="N229" s="32">
        <v>0.01</v>
      </c>
      <c r="O229" s="32">
        <v>0.01</v>
      </c>
      <c r="Q229" s="16" cm="1">
        <f t="array" ref="Q229">INDEX(Inflation,A229)+0.02</f>
        <v>7.0000000000000007E-2</v>
      </c>
      <c r="R229" s="16" cm="1">
        <f t="array" ref="R229">INDEX(LapseRate,A229)*0.5</f>
        <v>0.05</v>
      </c>
      <c r="S229" s="16" cm="1">
        <f t="array" ref="S229">INDEX(LapseRate,A229)*1.5</f>
        <v>0.15000000000000002</v>
      </c>
      <c r="T229" s="16" cm="1">
        <f t="array" ref="T229">INDEX(Yield,A229)*INDEX(YieldUp,A229)</f>
        <v>5.9999999999999995E-4</v>
      </c>
      <c r="U229" s="16" cm="1">
        <f t="array" ref="U229">INDEX(Yield,A229)*INDEX(YieldDown,A229)</f>
        <v>5.9999999999999995E-4</v>
      </c>
    </row>
    <row r="230" spans="1:21" x14ac:dyDescent="0.2">
      <c r="A230" s="13">
        <v>228</v>
      </c>
      <c r="C230" s="28">
        <v>0.05</v>
      </c>
      <c r="D230" s="14">
        <f t="shared" si="3"/>
        <v>2.5166968608386648</v>
      </c>
      <c r="E230" s="14"/>
      <c r="F230" s="15" cm="1">
        <f t="array" ref="F230">Expense*INDEX(InflationFactor,A230)</f>
        <v>12.583484304193323</v>
      </c>
      <c r="G230" s="15"/>
      <c r="H230" s="28">
        <v>0.06</v>
      </c>
      <c r="I230" s="14" cm="1">
        <f t="array" ref="I230">1/POWER(1+INDEX(Yield,A230),1/12)</f>
        <v>0.9951560277146928</v>
      </c>
      <c r="J230" s="14"/>
      <c r="K230" s="29">
        <v>0.1</v>
      </c>
      <c r="L230" s="14" cm="1">
        <f t="array" ref="L230">1-POWER(1-INDEX(LapseRate,A230),1/12)</f>
        <v>8.7416109546967213E-3</v>
      </c>
      <c r="M230" s="14"/>
      <c r="N230" s="32">
        <v>0.01</v>
      </c>
      <c r="O230" s="32">
        <v>0.01</v>
      </c>
      <c r="Q230" s="16" cm="1">
        <f t="array" ref="Q230">INDEX(Inflation,A230)+0.02</f>
        <v>7.0000000000000007E-2</v>
      </c>
      <c r="R230" s="16" cm="1">
        <f t="array" ref="R230">INDEX(LapseRate,A230)*0.5</f>
        <v>0.05</v>
      </c>
      <c r="S230" s="16" cm="1">
        <f t="array" ref="S230">INDEX(LapseRate,A230)*1.5</f>
        <v>0.15000000000000002</v>
      </c>
      <c r="T230" s="16" cm="1">
        <f t="array" ref="T230">INDEX(Yield,A230)*INDEX(YieldUp,A230)</f>
        <v>5.9999999999999995E-4</v>
      </c>
      <c r="U230" s="16" cm="1">
        <f t="array" ref="U230">INDEX(Yield,A230)*INDEX(YieldDown,A230)</f>
        <v>5.9999999999999995E-4</v>
      </c>
    </row>
    <row r="231" spans="1:21" x14ac:dyDescent="0.2">
      <c r="A231" s="13">
        <v>229</v>
      </c>
      <c r="C231" s="28">
        <v>0.05</v>
      </c>
      <c r="D231" s="14">
        <f t="shared" si="3"/>
        <v>2.526950195375639</v>
      </c>
      <c r="E231" s="14"/>
      <c r="F231" s="15" cm="1">
        <f t="array" ref="F231">Expense*INDEX(InflationFactor,A231)</f>
        <v>12.634750976878195</v>
      </c>
      <c r="G231" s="15"/>
      <c r="H231" s="28">
        <v>0.06</v>
      </c>
      <c r="I231" s="14" cm="1">
        <f t="array" ref="I231">1/POWER(1+INDEX(Yield,A231),1/12)</f>
        <v>0.9951560277146928</v>
      </c>
      <c r="J231" s="14"/>
      <c r="K231" s="29">
        <v>0.1</v>
      </c>
      <c r="L231" s="14" cm="1">
        <f t="array" ref="L231">1-POWER(1-INDEX(LapseRate,A231),1/12)</f>
        <v>8.7416109546967213E-3</v>
      </c>
      <c r="M231" s="14"/>
      <c r="N231" s="32">
        <v>0.01</v>
      </c>
      <c r="O231" s="32">
        <v>0.01</v>
      </c>
      <c r="Q231" s="16" cm="1">
        <f t="array" ref="Q231">INDEX(Inflation,A231)+0.02</f>
        <v>7.0000000000000007E-2</v>
      </c>
      <c r="R231" s="16" cm="1">
        <f t="array" ref="R231">INDEX(LapseRate,A231)*0.5</f>
        <v>0.05</v>
      </c>
      <c r="S231" s="16" cm="1">
        <f t="array" ref="S231">INDEX(LapseRate,A231)*1.5</f>
        <v>0.15000000000000002</v>
      </c>
      <c r="T231" s="16" cm="1">
        <f t="array" ref="T231">INDEX(Yield,A231)*INDEX(YieldUp,A231)</f>
        <v>5.9999999999999995E-4</v>
      </c>
      <c r="U231" s="16" cm="1">
        <f t="array" ref="U231">INDEX(Yield,A231)*INDEX(YieldDown,A231)</f>
        <v>5.9999999999999995E-4</v>
      </c>
    </row>
    <row r="232" spans="1:21" x14ac:dyDescent="0.2">
      <c r="A232" s="13">
        <v>230</v>
      </c>
      <c r="C232" s="28">
        <v>0.05</v>
      </c>
      <c r="D232" s="14">
        <f t="shared" si="3"/>
        <v>2.5372453032667148</v>
      </c>
      <c r="E232" s="14"/>
      <c r="F232" s="15" cm="1">
        <f t="array" ref="F232">Expense*INDEX(InflationFactor,A232)</f>
        <v>12.686226516333575</v>
      </c>
      <c r="G232" s="15"/>
      <c r="H232" s="28">
        <v>0.06</v>
      </c>
      <c r="I232" s="14" cm="1">
        <f t="array" ref="I232">1/POWER(1+INDEX(Yield,A232),1/12)</f>
        <v>0.9951560277146928</v>
      </c>
      <c r="J232" s="14"/>
      <c r="K232" s="29">
        <v>0.1</v>
      </c>
      <c r="L232" s="14" cm="1">
        <f t="array" ref="L232">1-POWER(1-INDEX(LapseRate,A232),1/12)</f>
        <v>8.7416109546967213E-3</v>
      </c>
      <c r="M232" s="14"/>
      <c r="N232" s="32">
        <v>0.01</v>
      </c>
      <c r="O232" s="32">
        <v>0.01</v>
      </c>
      <c r="Q232" s="16" cm="1">
        <f t="array" ref="Q232">INDEX(Inflation,A232)+0.02</f>
        <v>7.0000000000000007E-2</v>
      </c>
      <c r="R232" s="16" cm="1">
        <f t="array" ref="R232">INDEX(LapseRate,A232)*0.5</f>
        <v>0.05</v>
      </c>
      <c r="S232" s="16" cm="1">
        <f t="array" ref="S232">INDEX(LapseRate,A232)*1.5</f>
        <v>0.15000000000000002</v>
      </c>
      <c r="T232" s="16" cm="1">
        <f t="array" ref="T232">INDEX(Yield,A232)*INDEX(YieldUp,A232)</f>
        <v>5.9999999999999995E-4</v>
      </c>
      <c r="U232" s="16" cm="1">
        <f t="array" ref="U232">INDEX(Yield,A232)*INDEX(YieldDown,A232)</f>
        <v>5.9999999999999995E-4</v>
      </c>
    </row>
    <row r="233" spans="1:21" x14ac:dyDescent="0.2">
      <c r="A233" s="13">
        <v>231</v>
      </c>
      <c r="C233" s="28">
        <v>0.05</v>
      </c>
      <c r="D233" s="14">
        <f t="shared" si="3"/>
        <v>2.5475823547017042</v>
      </c>
      <c r="E233" s="14"/>
      <c r="F233" s="15" cm="1">
        <f t="array" ref="F233">Expense*INDEX(InflationFactor,A233)</f>
        <v>12.737911773508522</v>
      </c>
      <c r="G233" s="15"/>
      <c r="H233" s="28">
        <v>0.06</v>
      </c>
      <c r="I233" s="14" cm="1">
        <f t="array" ref="I233">1/POWER(1+INDEX(Yield,A233),1/12)</f>
        <v>0.9951560277146928</v>
      </c>
      <c r="J233" s="14"/>
      <c r="K233" s="29">
        <v>0.1</v>
      </c>
      <c r="L233" s="14" cm="1">
        <f t="array" ref="L233">1-POWER(1-INDEX(LapseRate,A233),1/12)</f>
        <v>8.7416109546967213E-3</v>
      </c>
      <c r="M233" s="14"/>
      <c r="N233" s="32">
        <v>0.01</v>
      </c>
      <c r="O233" s="32">
        <v>0.01</v>
      </c>
      <c r="Q233" s="16" cm="1">
        <f t="array" ref="Q233">INDEX(Inflation,A233)+0.02</f>
        <v>7.0000000000000007E-2</v>
      </c>
      <c r="R233" s="16" cm="1">
        <f t="array" ref="R233">INDEX(LapseRate,A233)*0.5</f>
        <v>0.05</v>
      </c>
      <c r="S233" s="16" cm="1">
        <f t="array" ref="S233">INDEX(LapseRate,A233)*1.5</f>
        <v>0.15000000000000002</v>
      </c>
      <c r="T233" s="16" cm="1">
        <f t="array" ref="T233">INDEX(Yield,A233)*INDEX(YieldUp,A233)</f>
        <v>5.9999999999999995E-4</v>
      </c>
      <c r="U233" s="16" cm="1">
        <f t="array" ref="U233">INDEX(Yield,A233)*INDEX(YieldDown,A233)</f>
        <v>5.9999999999999995E-4</v>
      </c>
    </row>
    <row r="234" spans="1:21" x14ac:dyDescent="0.2">
      <c r="A234" s="13">
        <v>232</v>
      </c>
      <c r="C234" s="28">
        <v>0.05</v>
      </c>
      <c r="D234" s="14">
        <f t="shared" si="3"/>
        <v>2.5579615205637971</v>
      </c>
      <c r="E234" s="14"/>
      <c r="F234" s="15" cm="1">
        <f t="array" ref="F234">Expense*INDEX(InflationFactor,A234)</f>
        <v>12.789807602818986</v>
      </c>
      <c r="G234" s="15"/>
      <c r="H234" s="28">
        <v>0.06</v>
      </c>
      <c r="I234" s="14" cm="1">
        <f t="array" ref="I234">1/POWER(1+INDEX(Yield,A234),1/12)</f>
        <v>0.9951560277146928</v>
      </c>
      <c r="J234" s="14"/>
      <c r="K234" s="29">
        <v>0.1</v>
      </c>
      <c r="L234" s="14" cm="1">
        <f t="array" ref="L234">1-POWER(1-INDEX(LapseRate,A234),1/12)</f>
        <v>8.7416109546967213E-3</v>
      </c>
      <c r="M234" s="14"/>
      <c r="N234" s="32">
        <v>0.01</v>
      </c>
      <c r="O234" s="32">
        <v>0.01</v>
      </c>
      <c r="Q234" s="16" cm="1">
        <f t="array" ref="Q234">INDEX(Inflation,A234)+0.02</f>
        <v>7.0000000000000007E-2</v>
      </c>
      <c r="R234" s="16" cm="1">
        <f t="array" ref="R234">INDEX(LapseRate,A234)*0.5</f>
        <v>0.05</v>
      </c>
      <c r="S234" s="16" cm="1">
        <f t="array" ref="S234">INDEX(LapseRate,A234)*1.5</f>
        <v>0.15000000000000002</v>
      </c>
      <c r="T234" s="16" cm="1">
        <f t="array" ref="T234">INDEX(Yield,A234)*INDEX(YieldUp,A234)</f>
        <v>5.9999999999999995E-4</v>
      </c>
      <c r="U234" s="16" cm="1">
        <f t="array" ref="U234">INDEX(Yield,A234)*INDEX(YieldDown,A234)</f>
        <v>5.9999999999999995E-4</v>
      </c>
    </row>
    <row r="235" spans="1:21" x14ac:dyDescent="0.2">
      <c r="A235" s="13">
        <v>233</v>
      </c>
      <c r="C235" s="28">
        <v>0.05</v>
      </c>
      <c r="D235" s="14">
        <f t="shared" si="3"/>
        <v>2.5683829724323828</v>
      </c>
      <c r="E235" s="14"/>
      <c r="F235" s="15" cm="1">
        <f t="array" ref="F235">Expense*INDEX(InflationFactor,A235)</f>
        <v>12.841914862161914</v>
      </c>
      <c r="G235" s="15"/>
      <c r="H235" s="28">
        <v>0.06</v>
      </c>
      <c r="I235" s="14" cm="1">
        <f t="array" ref="I235">1/POWER(1+INDEX(Yield,A235),1/12)</f>
        <v>0.9951560277146928</v>
      </c>
      <c r="J235" s="14"/>
      <c r="K235" s="29">
        <v>0.1</v>
      </c>
      <c r="L235" s="14" cm="1">
        <f t="array" ref="L235">1-POWER(1-INDEX(LapseRate,A235),1/12)</f>
        <v>8.7416109546967213E-3</v>
      </c>
      <c r="M235" s="14"/>
      <c r="N235" s="32">
        <v>0.01</v>
      </c>
      <c r="O235" s="32">
        <v>0.01</v>
      </c>
      <c r="Q235" s="16" cm="1">
        <f t="array" ref="Q235">INDEX(Inflation,A235)+0.02</f>
        <v>7.0000000000000007E-2</v>
      </c>
      <c r="R235" s="16" cm="1">
        <f t="array" ref="R235">INDEX(LapseRate,A235)*0.5</f>
        <v>0.05</v>
      </c>
      <c r="S235" s="16" cm="1">
        <f t="array" ref="S235">INDEX(LapseRate,A235)*1.5</f>
        <v>0.15000000000000002</v>
      </c>
      <c r="T235" s="16" cm="1">
        <f t="array" ref="T235">INDEX(Yield,A235)*INDEX(YieldUp,A235)</f>
        <v>5.9999999999999995E-4</v>
      </c>
      <c r="U235" s="16" cm="1">
        <f t="array" ref="U235">INDEX(Yield,A235)*INDEX(YieldDown,A235)</f>
        <v>5.9999999999999995E-4</v>
      </c>
    </row>
    <row r="236" spans="1:21" x14ac:dyDescent="0.2">
      <c r="A236" s="13">
        <v>234</v>
      </c>
      <c r="C236" s="28">
        <v>0.05</v>
      </c>
      <c r="D236" s="14">
        <f t="shared" si="3"/>
        <v>2.578846882585887</v>
      </c>
      <c r="E236" s="14"/>
      <c r="F236" s="15" cm="1">
        <f t="array" ref="F236">Expense*INDEX(InflationFactor,A236)</f>
        <v>12.894234412929436</v>
      </c>
      <c r="G236" s="15"/>
      <c r="H236" s="28">
        <v>0.06</v>
      </c>
      <c r="I236" s="14" cm="1">
        <f t="array" ref="I236">1/POWER(1+INDEX(Yield,A236),1/12)</f>
        <v>0.9951560277146928</v>
      </c>
      <c r="J236" s="14"/>
      <c r="K236" s="29">
        <v>0.1</v>
      </c>
      <c r="L236" s="14" cm="1">
        <f t="array" ref="L236">1-POWER(1-INDEX(LapseRate,A236),1/12)</f>
        <v>8.7416109546967213E-3</v>
      </c>
      <c r="M236" s="14"/>
      <c r="N236" s="32">
        <v>0.01</v>
      </c>
      <c r="O236" s="32">
        <v>0.01</v>
      </c>
      <c r="Q236" s="16" cm="1">
        <f t="array" ref="Q236">INDEX(Inflation,A236)+0.02</f>
        <v>7.0000000000000007E-2</v>
      </c>
      <c r="R236" s="16" cm="1">
        <f t="array" ref="R236">INDEX(LapseRate,A236)*0.5</f>
        <v>0.05</v>
      </c>
      <c r="S236" s="16" cm="1">
        <f t="array" ref="S236">INDEX(LapseRate,A236)*1.5</f>
        <v>0.15000000000000002</v>
      </c>
      <c r="T236" s="16" cm="1">
        <f t="array" ref="T236">INDEX(Yield,A236)*INDEX(YieldUp,A236)</f>
        <v>5.9999999999999995E-4</v>
      </c>
      <c r="U236" s="16" cm="1">
        <f t="array" ref="U236">INDEX(Yield,A236)*INDEX(YieldDown,A236)</f>
        <v>5.9999999999999995E-4</v>
      </c>
    </row>
    <row r="237" spans="1:21" x14ac:dyDescent="0.2">
      <c r="A237" s="13">
        <v>235</v>
      </c>
      <c r="C237" s="28">
        <v>0.05</v>
      </c>
      <c r="D237" s="14">
        <f t="shared" si="3"/>
        <v>2.5893534240046177</v>
      </c>
      <c r="E237" s="14"/>
      <c r="F237" s="15" cm="1">
        <f t="array" ref="F237">Expense*INDEX(InflationFactor,A237)</f>
        <v>12.946767120023088</v>
      </c>
      <c r="G237" s="15"/>
      <c r="H237" s="28">
        <v>0.06</v>
      </c>
      <c r="I237" s="14" cm="1">
        <f t="array" ref="I237">1/POWER(1+INDEX(Yield,A237),1/12)</f>
        <v>0.9951560277146928</v>
      </c>
      <c r="J237" s="14"/>
      <c r="K237" s="29">
        <v>0.1</v>
      </c>
      <c r="L237" s="14" cm="1">
        <f t="array" ref="L237">1-POWER(1-INDEX(LapseRate,A237),1/12)</f>
        <v>8.7416109546967213E-3</v>
      </c>
      <c r="M237" s="14"/>
      <c r="N237" s="32">
        <v>0.01</v>
      </c>
      <c r="O237" s="32">
        <v>0.01</v>
      </c>
      <c r="Q237" s="16" cm="1">
        <f t="array" ref="Q237">INDEX(Inflation,A237)+0.02</f>
        <v>7.0000000000000007E-2</v>
      </c>
      <c r="R237" s="16" cm="1">
        <f t="array" ref="R237">INDEX(LapseRate,A237)*0.5</f>
        <v>0.05</v>
      </c>
      <c r="S237" s="16" cm="1">
        <f t="array" ref="S237">INDEX(LapseRate,A237)*1.5</f>
        <v>0.15000000000000002</v>
      </c>
      <c r="T237" s="16" cm="1">
        <f t="array" ref="T237">INDEX(Yield,A237)*INDEX(YieldUp,A237)</f>
        <v>5.9999999999999995E-4</v>
      </c>
      <c r="U237" s="16" cm="1">
        <f t="array" ref="U237">INDEX(Yield,A237)*INDEX(YieldDown,A237)</f>
        <v>5.9999999999999995E-4</v>
      </c>
    </row>
    <row r="238" spans="1:21" x14ac:dyDescent="0.2">
      <c r="A238" s="13">
        <v>236</v>
      </c>
      <c r="C238" s="28">
        <v>0.05</v>
      </c>
      <c r="D238" s="14">
        <f t="shared" si="3"/>
        <v>2.5999027703736259</v>
      </c>
      <c r="E238" s="14"/>
      <c r="F238" s="15" cm="1">
        <f t="array" ref="F238">Expense*INDEX(InflationFactor,A238)</f>
        <v>12.99951385186813</v>
      </c>
      <c r="G238" s="15"/>
      <c r="H238" s="28">
        <v>0.06</v>
      </c>
      <c r="I238" s="14" cm="1">
        <f t="array" ref="I238">1/POWER(1+INDEX(Yield,A238),1/12)</f>
        <v>0.9951560277146928</v>
      </c>
      <c r="J238" s="14"/>
      <c r="K238" s="29">
        <v>0.1</v>
      </c>
      <c r="L238" s="14" cm="1">
        <f t="array" ref="L238">1-POWER(1-INDEX(LapseRate,A238),1/12)</f>
        <v>8.7416109546967213E-3</v>
      </c>
      <c r="M238" s="14"/>
      <c r="N238" s="32">
        <v>0.01</v>
      </c>
      <c r="O238" s="32">
        <v>0.01</v>
      </c>
      <c r="Q238" s="16" cm="1">
        <f t="array" ref="Q238">INDEX(Inflation,A238)+0.02</f>
        <v>7.0000000000000007E-2</v>
      </c>
      <c r="R238" s="16" cm="1">
        <f t="array" ref="R238">INDEX(LapseRate,A238)*0.5</f>
        <v>0.05</v>
      </c>
      <c r="S238" s="16" cm="1">
        <f t="array" ref="S238">INDEX(LapseRate,A238)*1.5</f>
        <v>0.15000000000000002</v>
      </c>
      <c r="T238" s="16" cm="1">
        <f t="array" ref="T238">INDEX(Yield,A238)*INDEX(YieldUp,A238)</f>
        <v>5.9999999999999995E-4</v>
      </c>
      <c r="U238" s="16" cm="1">
        <f t="array" ref="U238">INDEX(Yield,A238)*INDEX(YieldDown,A238)</f>
        <v>5.9999999999999995E-4</v>
      </c>
    </row>
    <row r="239" spans="1:21" x14ac:dyDescent="0.2">
      <c r="A239" s="13">
        <v>237</v>
      </c>
      <c r="C239" s="28">
        <v>0.05</v>
      </c>
      <c r="D239" s="14">
        <f t="shared" si="3"/>
        <v>2.6104950960855784</v>
      </c>
      <c r="E239" s="14"/>
      <c r="F239" s="15" cm="1">
        <f t="array" ref="F239">Expense*INDEX(InflationFactor,A239)</f>
        <v>13.052475480427892</v>
      </c>
      <c r="G239" s="15"/>
      <c r="H239" s="28">
        <v>0.06</v>
      </c>
      <c r="I239" s="14" cm="1">
        <f t="array" ref="I239">1/POWER(1+INDEX(Yield,A239),1/12)</f>
        <v>0.9951560277146928</v>
      </c>
      <c r="J239" s="14"/>
      <c r="K239" s="29">
        <v>0.1</v>
      </c>
      <c r="L239" s="14" cm="1">
        <f t="array" ref="L239">1-POWER(1-INDEX(LapseRate,A239),1/12)</f>
        <v>8.7416109546967213E-3</v>
      </c>
      <c r="M239" s="14"/>
      <c r="N239" s="32">
        <v>0.01</v>
      </c>
      <c r="O239" s="32">
        <v>0.01</v>
      </c>
      <c r="Q239" s="16" cm="1">
        <f t="array" ref="Q239">INDEX(Inflation,A239)+0.02</f>
        <v>7.0000000000000007E-2</v>
      </c>
      <c r="R239" s="16" cm="1">
        <f t="array" ref="R239">INDEX(LapseRate,A239)*0.5</f>
        <v>0.05</v>
      </c>
      <c r="S239" s="16" cm="1">
        <f t="array" ref="S239">INDEX(LapseRate,A239)*1.5</f>
        <v>0.15000000000000002</v>
      </c>
      <c r="T239" s="16" cm="1">
        <f t="array" ref="T239">INDEX(Yield,A239)*INDEX(YieldUp,A239)</f>
        <v>5.9999999999999995E-4</v>
      </c>
      <c r="U239" s="16" cm="1">
        <f t="array" ref="U239">INDEX(Yield,A239)*INDEX(YieldDown,A239)</f>
        <v>5.9999999999999995E-4</v>
      </c>
    </row>
    <row r="240" spans="1:21" x14ac:dyDescent="0.2">
      <c r="A240" s="13">
        <v>238</v>
      </c>
      <c r="C240" s="28">
        <v>0.05</v>
      </c>
      <c r="D240" s="14">
        <f t="shared" si="3"/>
        <v>2.6211305762436377</v>
      </c>
      <c r="E240" s="14"/>
      <c r="F240" s="15" cm="1">
        <f t="array" ref="F240">Expense*INDEX(InflationFactor,A240)</f>
        <v>13.105652881218187</v>
      </c>
      <c r="G240" s="15"/>
      <c r="H240" s="28">
        <v>0.06</v>
      </c>
      <c r="I240" s="14" cm="1">
        <f t="array" ref="I240">1/POWER(1+INDEX(Yield,A240),1/12)</f>
        <v>0.9951560277146928</v>
      </c>
      <c r="J240" s="14"/>
      <c r="K240" s="29">
        <v>0.1</v>
      </c>
      <c r="L240" s="14" cm="1">
        <f t="array" ref="L240">1-POWER(1-INDEX(LapseRate,A240),1/12)</f>
        <v>8.7416109546967213E-3</v>
      </c>
      <c r="M240" s="14"/>
      <c r="N240" s="32">
        <v>0.01</v>
      </c>
      <c r="O240" s="32">
        <v>0.01</v>
      </c>
      <c r="Q240" s="16" cm="1">
        <f t="array" ref="Q240">INDEX(Inflation,A240)+0.02</f>
        <v>7.0000000000000007E-2</v>
      </c>
      <c r="R240" s="16" cm="1">
        <f t="array" ref="R240">INDEX(LapseRate,A240)*0.5</f>
        <v>0.05</v>
      </c>
      <c r="S240" s="16" cm="1">
        <f t="array" ref="S240">INDEX(LapseRate,A240)*1.5</f>
        <v>0.15000000000000002</v>
      </c>
      <c r="T240" s="16" cm="1">
        <f t="array" ref="T240">INDEX(Yield,A240)*INDEX(YieldUp,A240)</f>
        <v>5.9999999999999995E-4</v>
      </c>
      <c r="U240" s="16" cm="1">
        <f t="array" ref="U240">INDEX(Yield,A240)*INDEX(YieldDown,A240)</f>
        <v>5.9999999999999995E-4</v>
      </c>
    </row>
    <row r="241" spans="1:21" x14ac:dyDescent="0.2">
      <c r="A241" s="13">
        <v>239</v>
      </c>
      <c r="C241" s="28">
        <v>0.05</v>
      </c>
      <c r="D241" s="14">
        <f t="shared" si="3"/>
        <v>2.6318093866643597</v>
      </c>
      <c r="E241" s="14"/>
      <c r="F241" s="15" cm="1">
        <f t="array" ref="F241">Expense*INDEX(InflationFactor,A241)</f>
        <v>13.159046933321799</v>
      </c>
      <c r="G241" s="15"/>
      <c r="H241" s="28">
        <v>0.06</v>
      </c>
      <c r="I241" s="14" cm="1">
        <f t="array" ref="I241">1/POWER(1+INDEX(Yield,A241),1/12)</f>
        <v>0.9951560277146928</v>
      </c>
      <c r="J241" s="14"/>
      <c r="K241" s="29">
        <v>0.1</v>
      </c>
      <c r="L241" s="14" cm="1">
        <f t="array" ref="L241">1-POWER(1-INDEX(LapseRate,A241),1/12)</f>
        <v>8.7416109546967213E-3</v>
      </c>
      <c r="M241" s="14"/>
      <c r="N241" s="32">
        <v>0.01</v>
      </c>
      <c r="O241" s="32">
        <v>0.01</v>
      </c>
      <c r="Q241" s="16" cm="1">
        <f t="array" ref="Q241">INDEX(Inflation,A241)+0.02</f>
        <v>7.0000000000000007E-2</v>
      </c>
      <c r="R241" s="16" cm="1">
        <f t="array" ref="R241">INDEX(LapseRate,A241)*0.5</f>
        <v>0.05</v>
      </c>
      <c r="S241" s="16" cm="1">
        <f t="array" ref="S241">INDEX(LapseRate,A241)*1.5</f>
        <v>0.15000000000000002</v>
      </c>
      <c r="T241" s="16" cm="1">
        <f t="array" ref="T241">INDEX(Yield,A241)*INDEX(YieldUp,A241)</f>
        <v>5.9999999999999995E-4</v>
      </c>
      <c r="U241" s="16" cm="1">
        <f t="array" ref="U241">INDEX(Yield,A241)*INDEX(YieldDown,A241)</f>
        <v>5.9999999999999995E-4</v>
      </c>
    </row>
    <row r="242" spans="1:21" x14ac:dyDescent="0.2">
      <c r="A242" s="13">
        <v>240</v>
      </c>
      <c r="C242" s="28">
        <v>0.05</v>
      </c>
      <c r="D242" s="14">
        <f t="shared" si="3"/>
        <v>2.6425317038805982</v>
      </c>
      <c r="E242" s="14"/>
      <c r="F242" s="15" cm="1">
        <f t="array" ref="F242">Expense*INDEX(InflationFactor,A242)</f>
        <v>13.212658519402991</v>
      </c>
      <c r="G242" s="15"/>
      <c r="H242" s="28">
        <v>0.06</v>
      </c>
      <c r="I242" s="14" cm="1">
        <f t="array" ref="I242">1/POWER(1+INDEX(Yield,A242),1/12)</f>
        <v>0.9951560277146928</v>
      </c>
      <c r="J242" s="14"/>
      <c r="K242" s="29">
        <v>0.1</v>
      </c>
      <c r="L242" s="14" cm="1">
        <f t="array" ref="L242">1-POWER(1-INDEX(LapseRate,A242),1/12)</f>
        <v>8.7416109546967213E-3</v>
      </c>
      <c r="M242" s="14"/>
      <c r="N242" s="32">
        <v>0.01</v>
      </c>
      <c r="O242" s="32">
        <v>0.01</v>
      </c>
      <c r="Q242" s="16" cm="1">
        <f t="array" ref="Q242">INDEX(Inflation,A242)+0.02</f>
        <v>7.0000000000000007E-2</v>
      </c>
      <c r="R242" s="16" cm="1">
        <f t="array" ref="R242">INDEX(LapseRate,A242)*0.5</f>
        <v>0.05</v>
      </c>
      <c r="S242" s="16" cm="1">
        <f t="array" ref="S242">INDEX(LapseRate,A242)*1.5</f>
        <v>0.15000000000000002</v>
      </c>
      <c r="T242" s="16" cm="1">
        <f t="array" ref="T242">INDEX(Yield,A242)*INDEX(YieldUp,A242)</f>
        <v>5.9999999999999995E-4</v>
      </c>
      <c r="U242" s="16" cm="1">
        <f t="array" ref="U242">INDEX(Yield,A242)*INDEX(YieldDown,A242)</f>
        <v>5.9999999999999995E-4</v>
      </c>
    </row>
    <row r="243" spans="1:21" x14ac:dyDescent="0.2">
      <c r="A243" s="13">
        <v>241</v>
      </c>
      <c r="C243" s="28">
        <v>0.05</v>
      </c>
      <c r="D243" s="14">
        <f t="shared" si="3"/>
        <v>2.6532977051444209</v>
      </c>
      <c r="E243" s="14"/>
      <c r="F243" s="15" cm="1">
        <f t="array" ref="F243">Expense*INDEX(InflationFactor,A243)</f>
        <v>13.266488525722105</v>
      </c>
      <c r="G243" s="15"/>
      <c r="H243" s="28">
        <v>0.06</v>
      </c>
      <c r="I243" s="14" cm="1">
        <f t="array" ref="I243">1/POWER(1+INDEX(Yield,A243),1/12)</f>
        <v>0.9951560277146928</v>
      </c>
      <c r="J243" s="14"/>
      <c r="K243" s="29">
        <v>0.1</v>
      </c>
      <c r="L243" s="14" cm="1">
        <f t="array" ref="L243">1-POWER(1-INDEX(LapseRate,A243),1/12)</f>
        <v>8.7416109546967213E-3</v>
      </c>
      <c r="M243" s="14"/>
      <c r="N243" s="32">
        <v>0.01</v>
      </c>
      <c r="O243" s="32">
        <v>0.01</v>
      </c>
      <c r="Q243" s="16" cm="1">
        <f t="array" ref="Q243">INDEX(Inflation,A243)+0.02</f>
        <v>7.0000000000000007E-2</v>
      </c>
      <c r="R243" s="16" cm="1">
        <f t="array" ref="R243">INDEX(LapseRate,A243)*0.5</f>
        <v>0.05</v>
      </c>
      <c r="S243" s="16" cm="1">
        <f t="array" ref="S243">INDEX(LapseRate,A243)*1.5</f>
        <v>0.15000000000000002</v>
      </c>
      <c r="T243" s="16" cm="1">
        <f t="array" ref="T243">INDEX(Yield,A243)*INDEX(YieldUp,A243)</f>
        <v>5.9999999999999995E-4</v>
      </c>
      <c r="U243" s="16" cm="1">
        <f t="array" ref="U243">INDEX(Yield,A243)*INDEX(YieldDown,A243)</f>
        <v>5.9999999999999995E-4</v>
      </c>
    </row>
    <row r="244" spans="1:21" x14ac:dyDescent="0.2">
      <c r="A244" s="13">
        <v>242</v>
      </c>
      <c r="C244" s="28">
        <v>0.05</v>
      </c>
      <c r="D244" s="14">
        <f t="shared" si="3"/>
        <v>2.6641075684300506</v>
      </c>
      <c r="E244" s="14"/>
      <c r="F244" s="15" cm="1">
        <f t="array" ref="F244">Expense*INDEX(InflationFactor,A244)</f>
        <v>13.320537842150253</v>
      </c>
      <c r="G244" s="15"/>
      <c r="H244" s="28">
        <v>0.06</v>
      </c>
      <c r="I244" s="14" cm="1">
        <f t="array" ref="I244">1/POWER(1+INDEX(Yield,A244),1/12)</f>
        <v>0.9951560277146928</v>
      </c>
      <c r="J244" s="14"/>
      <c r="K244" s="29">
        <v>0.1</v>
      </c>
      <c r="L244" s="14" cm="1">
        <f t="array" ref="L244">1-POWER(1-INDEX(LapseRate,A244),1/12)</f>
        <v>8.7416109546967213E-3</v>
      </c>
      <c r="M244" s="14"/>
      <c r="N244" s="32">
        <v>0.01</v>
      </c>
      <c r="O244" s="32">
        <v>0.01</v>
      </c>
      <c r="Q244" s="16" cm="1">
        <f t="array" ref="Q244">INDEX(Inflation,A244)+0.02</f>
        <v>7.0000000000000007E-2</v>
      </c>
      <c r="R244" s="16" cm="1">
        <f t="array" ref="R244">INDEX(LapseRate,A244)*0.5</f>
        <v>0.05</v>
      </c>
      <c r="S244" s="16" cm="1">
        <f t="array" ref="S244">INDEX(LapseRate,A244)*1.5</f>
        <v>0.15000000000000002</v>
      </c>
      <c r="T244" s="16" cm="1">
        <f t="array" ref="T244">INDEX(Yield,A244)*INDEX(YieldUp,A244)</f>
        <v>5.9999999999999995E-4</v>
      </c>
      <c r="U244" s="16" cm="1">
        <f t="array" ref="U244">INDEX(Yield,A244)*INDEX(YieldDown,A244)</f>
        <v>5.9999999999999995E-4</v>
      </c>
    </row>
    <row r="245" spans="1:21" x14ac:dyDescent="0.2">
      <c r="A245" s="13">
        <v>243</v>
      </c>
      <c r="C245" s="28">
        <v>0.05</v>
      </c>
      <c r="D245" s="14">
        <f t="shared" si="3"/>
        <v>2.6749614724367894</v>
      </c>
      <c r="E245" s="14"/>
      <c r="F245" s="15" cm="1">
        <f t="array" ref="F245">Expense*INDEX(InflationFactor,A245)</f>
        <v>13.374807362183947</v>
      </c>
      <c r="G245" s="15"/>
      <c r="H245" s="28">
        <v>0.06</v>
      </c>
      <c r="I245" s="14" cm="1">
        <f t="array" ref="I245">1/POWER(1+INDEX(Yield,A245),1/12)</f>
        <v>0.9951560277146928</v>
      </c>
      <c r="J245" s="14"/>
      <c r="K245" s="29">
        <v>0.1</v>
      </c>
      <c r="L245" s="14" cm="1">
        <f t="array" ref="L245">1-POWER(1-INDEX(LapseRate,A245),1/12)</f>
        <v>8.7416109546967213E-3</v>
      </c>
      <c r="M245" s="14"/>
      <c r="N245" s="32">
        <v>0.01</v>
      </c>
      <c r="O245" s="32">
        <v>0.01</v>
      </c>
      <c r="Q245" s="16" cm="1">
        <f t="array" ref="Q245">INDEX(Inflation,A245)+0.02</f>
        <v>7.0000000000000007E-2</v>
      </c>
      <c r="R245" s="16" cm="1">
        <f t="array" ref="R245">INDEX(LapseRate,A245)*0.5</f>
        <v>0.05</v>
      </c>
      <c r="S245" s="16" cm="1">
        <f t="array" ref="S245">INDEX(LapseRate,A245)*1.5</f>
        <v>0.15000000000000002</v>
      </c>
      <c r="T245" s="16" cm="1">
        <f t="array" ref="T245">INDEX(Yield,A245)*INDEX(YieldUp,A245)</f>
        <v>5.9999999999999995E-4</v>
      </c>
      <c r="U245" s="16" cm="1">
        <f t="array" ref="U245">INDEX(Yield,A245)*INDEX(YieldDown,A245)</f>
        <v>5.9999999999999995E-4</v>
      </c>
    </row>
    <row r="246" spans="1:21" x14ac:dyDescent="0.2">
      <c r="A246" s="13">
        <v>244</v>
      </c>
      <c r="C246" s="28">
        <v>0.05</v>
      </c>
      <c r="D246" s="14">
        <f t="shared" si="3"/>
        <v>2.6858595965919871</v>
      </c>
      <c r="E246" s="14"/>
      <c r="F246" s="15" cm="1">
        <f t="array" ref="F246">Expense*INDEX(InflationFactor,A246)</f>
        <v>13.429297982959936</v>
      </c>
      <c r="G246" s="15"/>
      <c r="H246" s="28">
        <v>0.06</v>
      </c>
      <c r="I246" s="14" cm="1">
        <f t="array" ref="I246">1/POWER(1+INDEX(Yield,A246),1/12)</f>
        <v>0.9951560277146928</v>
      </c>
      <c r="J246" s="14"/>
      <c r="K246" s="29">
        <v>0.1</v>
      </c>
      <c r="L246" s="14" cm="1">
        <f t="array" ref="L246">1-POWER(1-INDEX(LapseRate,A246),1/12)</f>
        <v>8.7416109546967213E-3</v>
      </c>
      <c r="M246" s="14"/>
      <c r="N246" s="32">
        <v>0.01</v>
      </c>
      <c r="O246" s="32">
        <v>0.01</v>
      </c>
      <c r="Q246" s="16" cm="1">
        <f t="array" ref="Q246">INDEX(Inflation,A246)+0.02</f>
        <v>7.0000000000000007E-2</v>
      </c>
      <c r="R246" s="16" cm="1">
        <f t="array" ref="R246">INDEX(LapseRate,A246)*0.5</f>
        <v>0.05</v>
      </c>
      <c r="S246" s="16" cm="1">
        <f t="array" ref="S246">INDEX(LapseRate,A246)*1.5</f>
        <v>0.15000000000000002</v>
      </c>
      <c r="T246" s="16" cm="1">
        <f t="array" ref="T246">INDEX(Yield,A246)*INDEX(YieldUp,A246)</f>
        <v>5.9999999999999995E-4</v>
      </c>
      <c r="U246" s="16" cm="1">
        <f t="array" ref="U246">INDEX(Yield,A246)*INDEX(YieldDown,A246)</f>
        <v>5.9999999999999995E-4</v>
      </c>
    </row>
    <row r="247" spans="1:21" x14ac:dyDescent="0.2">
      <c r="A247" s="13">
        <v>245</v>
      </c>
      <c r="C247" s="28">
        <v>0.05</v>
      </c>
      <c r="D247" s="14">
        <f t="shared" si="3"/>
        <v>2.6968021210540023</v>
      </c>
      <c r="E247" s="14"/>
      <c r="F247" s="15" cm="1">
        <f t="array" ref="F247">Expense*INDEX(InflationFactor,A247)</f>
        <v>13.484010605270011</v>
      </c>
      <c r="G247" s="15"/>
      <c r="H247" s="28">
        <v>0.06</v>
      </c>
      <c r="I247" s="14" cm="1">
        <f t="array" ref="I247">1/POWER(1+INDEX(Yield,A247),1/12)</f>
        <v>0.9951560277146928</v>
      </c>
      <c r="J247" s="14"/>
      <c r="K247" s="29">
        <v>0.1</v>
      </c>
      <c r="L247" s="14" cm="1">
        <f t="array" ref="L247">1-POWER(1-INDEX(LapseRate,A247),1/12)</f>
        <v>8.7416109546967213E-3</v>
      </c>
      <c r="M247" s="14"/>
      <c r="N247" s="32">
        <v>0.01</v>
      </c>
      <c r="O247" s="32">
        <v>0.01</v>
      </c>
      <c r="Q247" s="16" cm="1">
        <f t="array" ref="Q247">INDEX(Inflation,A247)+0.02</f>
        <v>7.0000000000000007E-2</v>
      </c>
      <c r="R247" s="16" cm="1">
        <f t="array" ref="R247">INDEX(LapseRate,A247)*0.5</f>
        <v>0.05</v>
      </c>
      <c r="S247" s="16" cm="1">
        <f t="array" ref="S247">INDEX(LapseRate,A247)*1.5</f>
        <v>0.15000000000000002</v>
      </c>
      <c r="T247" s="16" cm="1">
        <f t="array" ref="T247">INDEX(Yield,A247)*INDEX(YieldUp,A247)</f>
        <v>5.9999999999999995E-4</v>
      </c>
      <c r="U247" s="16" cm="1">
        <f t="array" ref="U247">INDEX(Yield,A247)*INDEX(YieldDown,A247)</f>
        <v>5.9999999999999995E-4</v>
      </c>
    </row>
    <row r="248" spans="1:21" x14ac:dyDescent="0.2">
      <c r="A248" s="13">
        <v>246</v>
      </c>
      <c r="C248" s="28">
        <v>0.05</v>
      </c>
      <c r="D248" s="14">
        <f t="shared" si="3"/>
        <v>2.7077892267151817</v>
      </c>
      <c r="E248" s="14"/>
      <c r="F248" s="15" cm="1">
        <f t="array" ref="F248">Expense*INDEX(InflationFactor,A248)</f>
        <v>13.538946133575909</v>
      </c>
      <c r="G248" s="15"/>
      <c r="H248" s="28">
        <v>0.06</v>
      </c>
      <c r="I248" s="14" cm="1">
        <f t="array" ref="I248">1/POWER(1+INDEX(Yield,A248),1/12)</f>
        <v>0.9951560277146928</v>
      </c>
      <c r="J248" s="14"/>
      <c r="K248" s="29">
        <v>0.1</v>
      </c>
      <c r="L248" s="14" cm="1">
        <f t="array" ref="L248">1-POWER(1-INDEX(LapseRate,A248),1/12)</f>
        <v>8.7416109546967213E-3</v>
      </c>
      <c r="M248" s="14"/>
      <c r="N248" s="32">
        <v>0.01</v>
      </c>
      <c r="O248" s="32">
        <v>0.01</v>
      </c>
      <c r="Q248" s="16" cm="1">
        <f t="array" ref="Q248">INDEX(Inflation,A248)+0.02</f>
        <v>7.0000000000000007E-2</v>
      </c>
      <c r="R248" s="16" cm="1">
        <f t="array" ref="R248">INDEX(LapseRate,A248)*0.5</f>
        <v>0.05</v>
      </c>
      <c r="S248" s="16" cm="1">
        <f t="array" ref="S248">INDEX(LapseRate,A248)*1.5</f>
        <v>0.15000000000000002</v>
      </c>
      <c r="T248" s="16" cm="1">
        <f t="array" ref="T248">INDEX(Yield,A248)*INDEX(YieldUp,A248)</f>
        <v>5.9999999999999995E-4</v>
      </c>
      <c r="U248" s="16" cm="1">
        <f t="array" ref="U248">INDEX(Yield,A248)*INDEX(YieldDown,A248)</f>
        <v>5.9999999999999995E-4</v>
      </c>
    </row>
    <row r="249" spans="1:21" x14ac:dyDescent="0.2">
      <c r="A249" s="13">
        <v>247</v>
      </c>
      <c r="C249" s="28">
        <v>0.05</v>
      </c>
      <c r="D249" s="14">
        <f t="shared" si="3"/>
        <v>2.7188210952048486</v>
      </c>
      <c r="E249" s="14"/>
      <c r="F249" s="15" cm="1">
        <f t="array" ref="F249">Expense*INDEX(InflationFactor,A249)</f>
        <v>13.594105476024243</v>
      </c>
      <c r="G249" s="15"/>
      <c r="H249" s="28">
        <v>0.06</v>
      </c>
      <c r="I249" s="14" cm="1">
        <f t="array" ref="I249">1/POWER(1+INDEX(Yield,A249),1/12)</f>
        <v>0.9951560277146928</v>
      </c>
      <c r="J249" s="14"/>
      <c r="K249" s="29">
        <v>0.1</v>
      </c>
      <c r="L249" s="14" cm="1">
        <f t="array" ref="L249">1-POWER(1-INDEX(LapseRate,A249),1/12)</f>
        <v>8.7416109546967213E-3</v>
      </c>
      <c r="M249" s="14"/>
      <c r="N249" s="32">
        <v>0.01</v>
      </c>
      <c r="O249" s="32">
        <v>0.01</v>
      </c>
      <c r="Q249" s="16" cm="1">
        <f t="array" ref="Q249">INDEX(Inflation,A249)+0.02</f>
        <v>7.0000000000000007E-2</v>
      </c>
      <c r="R249" s="16" cm="1">
        <f t="array" ref="R249">INDEX(LapseRate,A249)*0.5</f>
        <v>0.05</v>
      </c>
      <c r="S249" s="16" cm="1">
        <f t="array" ref="S249">INDEX(LapseRate,A249)*1.5</f>
        <v>0.15000000000000002</v>
      </c>
      <c r="T249" s="16" cm="1">
        <f t="array" ref="T249">INDEX(Yield,A249)*INDEX(YieldUp,A249)</f>
        <v>5.9999999999999995E-4</v>
      </c>
      <c r="U249" s="16" cm="1">
        <f t="array" ref="U249">INDEX(Yield,A249)*INDEX(YieldDown,A249)</f>
        <v>5.9999999999999995E-4</v>
      </c>
    </row>
    <row r="250" spans="1:21" x14ac:dyDescent="0.2">
      <c r="A250" s="13">
        <v>248</v>
      </c>
      <c r="C250" s="28">
        <v>0.05</v>
      </c>
      <c r="D250" s="14">
        <f t="shared" si="3"/>
        <v>2.7298979088923074</v>
      </c>
      <c r="E250" s="14"/>
      <c r="F250" s="15" cm="1">
        <f t="array" ref="F250">Expense*INDEX(InflationFactor,A250)</f>
        <v>13.649489544461538</v>
      </c>
      <c r="G250" s="15"/>
      <c r="H250" s="28">
        <v>0.06</v>
      </c>
      <c r="I250" s="14" cm="1">
        <f t="array" ref="I250">1/POWER(1+INDEX(Yield,A250),1/12)</f>
        <v>0.9951560277146928</v>
      </c>
      <c r="J250" s="14"/>
      <c r="K250" s="29">
        <v>0.1</v>
      </c>
      <c r="L250" s="14" cm="1">
        <f t="array" ref="L250">1-POWER(1-INDEX(LapseRate,A250),1/12)</f>
        <v>8.7416109546967213E-3</v>
      </c>
      <c r="M250" s="14"/>
      <c r="N250" s="32">
        <v>0.01</v>
      </c>
      <c r="O250" s="32">
        <v>0.01</v>
      </c>
      <c r="Q250" s="16" cm="1">
        <f t="array" ref="Q250">INDEX(Inflation,A250)+0.02</f>
        <v>7.0000000000000007E-2</v>
      </c>
      <c r="R250" s="16" cm="1">
        <f t="array" ref="R250">INDEX(LapseRate,A250)*0.5</f>
        <v>0.05</v>
      </c>
      <c r="S250" s="16" cm="1">
        <f t="array" ref="S250">INDEX(LapseRate,A250)*1.5</f>
        <v>0.15000000000000002</v>
      </c>
      <c r="T250" s="16" cm="1">
        <f t="array" ref="T250">INDEX(Yield,A250)*INDEX(YieldUp,A250)</f>
        <v>5.9999999999999995E-4</v>
      </c>
      <c r="U250" s="16" cm="1">
        <f t="array" ref="U250">INDEX(Yield,A250)*INDEX(YieldDown,A250)</f>
        <v>5.9999999999999995E-4</v>
      </c>
    </row>
    <row r="251" spans="1:21" x14ac:dyDescent="0.2">
      <c r="A251" s="13">
        <v>249</v>
      </c>
      <c r="C251" s="28">
        <v>0.05</v>
      </c>
      <c r="D251" s="14">
        <f t="shared" si="3"/>
        <v>2.7410198508898578</v>
      </c>
      <c r="E251" s="14"/>
      <c r="F251" s="15" cm="1">
        <f t="array" ref="F251">Expense*INDEX(InflationFactor,A251)</f>
        <v>13.705099254449289</v>
      </c>
      <c r="G251" s="15"/>
      <c r="H251" s="28">
        <v>0.06</v>
      </c>
      <c r="I251" s="14" cm="1">
        <f t="array" ref="I251">1/POWER(1+INDEX(Yield,A251),1/12)</f>
        <v>0.9951560277146928</v>
      </c>
      <c r="J251" s="14"/>
      <c r="K251" s="29">
        <v>0.1</v>
      </c>
      <c r="L251" s="14" cm="1">
        <f t="array" ref="L251">1-POWER(1-INDEX(LapseRate,A251),1/12)</f>
        <v>8.7416109546967213E-3</v>
      </c>
      <c r="M251" s="14"/>
      <c r="N251" s="32">
        <v>0.01</v>
      </c>
      <c r="O251" s="32">
        <v>0.01</v>
      </c>
      <c r="Q251" s="16" cm="1">
        <f t="array" ref="Q251">INDEX(Inflation,A251)+0.02</f>
        <v>7.0000000000000007E-2</v>
      </c>
      <c r="R251" s="16" cm="1">
        <f t="array" ref="R251">INDEX(LapseRate,A251)*0.5</f>
        <v>0.05</v>
      </c>
      <c r="S251" s="16" cm="1">
        <f t="array" ref="S251">INDEX(LapseRate,A251)*1.5</f>
        <v>0.15000000000000002</v>
      </c>
      <c r="T251" s="16" cm="1">
        <f t="array" ref="T251">INDEX(Yield,A251)*INDEX(YieldUp,A251)</f>
        <v>5.9999999999999995E-4</v>
      </c>
      <c r="U251" s="16" cm="1">
        <f t="array" ref="U251">INDEX(Yield,A251)*INDEX(YieldDown,A251)</f>
        <v>5.9999999999999995E-4</v>
      </c>
    </row>
    <row r="252" spans="1:21" x14ac:dyDescent="0.2">
      <c r="A252" s="13">
        <v>250</v>
      </c>
      <c r="C252" s="28">
        <v>0.05</v>
      </c>
      <c r="D252" s="14">
        <f t="shared" si="3"/>
        <v>2.7521871050558202</v>
      </c>
      <c r="E252" s="14"/>
      <c r="F252" s="15" cm="1">
        <f t="array" ref="F252">Expense*INDEX(InflationFactor,A252)</f>
        <v>13.760935525279102</v>
      </c>
      <c r="G252" s="15"/>
      <c r="H252" s="28">
        <v>0.06</v>
      </c>
      <c r="I252" s="14" cm="1">
        <f t="array" ref="I252">1/POWER(1+INDEX(Yield,A252),1/12)</f>
        <v>0.9951560277146928</v>
      </c>
      <c r="J252" s="14"/>
      <c r="K252" s="29">
        <v>0.1</v>
      </c>
      <c r="L252" s="14" cm="1">
        <f t="array" ref="L252">1-POWER(1-INDEX(LapseRate,A252),1/12)</f>
        <v>8.7416109546967213E-3</v>
      </c>
      <c r="M252" s="14"/>
      <c r="N252" s="32">
        <v>0.01</v>
      </c>
      <c r="O252" s="32">
        <v>0.01</v>
      </c>
      <c r="Q252" s="16" cm="1">
        <f t="array" ref="Q252">INDEX(Inflation,A252)+0.02</f>
        <v>7.0000000000000007E-2</v>
      </c>
      <c r="R252" s="16" cm="1">
        <f t="array" ref="R252">INDEX(LapseRate,A252)*0.5</f>
        <v>0.05</v>
      </c>
      <c r="S252" s="16" cm="1">
        <f t="array" ref="S252">INDEX(LapseRate,A252)*1.5</f>
        <v>0.15000000000000002</v>
      </c>
      <c r="T252" s="16" cm="1">
        <f t="array" ref="T252">INDEX(Yield,A252)*INDEX(YieldUp,A252)</f>
        <v>5.9999999999999995E-4</v>
      </c>
      <c r="U252" s="16" cm="1">
        <f t="array" ref="U252">INDEX(Yield,A252)*INDEX(YieldDown,A252)</f>
        <v>5.9999999999999995E-4</v>
      </c>
    </row>
    <row r="253" spans="1:21" x14ac:dyDescent="0.2">
      <c r="A253" s="13">
        <v>251</v>
      </c>
      <c r="C253" s="28">
        <v>0.05</v>
      </c>
      <c r="D253" s="14">
        <f t="shared" si="3"/>
        <v>2.7633998559975779</v>
      </c>
      <c r="E253" s="14"/>
      <c r="F253" s="15" cm="1">
        <f t="array" ref="F253">Expense*INDEX(InflationFactor,A253)</f>
        <v>13.81699927998789</v>
      </c>
      <c r="G253" s="15"/>
      <c r="H253" s="28">
        <v>0.06</v>
      </c>
      <c r="I253" s="14" cm="1">
        <f t="array" ref="I253">1/POWER(1+INDEX(Yield,A253),1/12)</f>
        <v>0.9951560277146928</v>
      </c>
      <c r="J253" s="14"/>
      <c r="K253" s="29">
        <v>0.1</v>
      </c>
      <c r="L253" s="14" cm="1">
        <f t="array" ref="L253">1-POWER(1-INDEX(LapseRate,A253),1/12)</f>
        <v>8.7416109546967213E-3</v>
      </c>
      <c r="M253" s="14"/>
      <c r="N253" s="32">
        <v>0.01</v>
      </c>
      <c r="O253" s="32">
        <v>0.01</v>
      </c>
      <c r="Q253" s="16" cm="1">
        <f t="array" ref="Q253">INDEX(Inflation,A253)+0.02</f>
        <v>7.0000000000000007E-2</v>
      </c>
      <c r="R253" s="16" cm="1">
        <f t="array" ref="R253">INDEX(LapseRate,A253)*0.5</f>
        <v>0.05</v>
      </c>
      <c r="S253" s="16" cm="1">
        <f t="array" ref="S253">INDEX(LapseRate,A253)*1.5</f>
        <v>0.15000000000000002</v>
      </c>
      <c r="T253" s="16" cm="1">
        <f t="array" ref="T253">INDEX(Yield,A253)*INDEX(YieldUp,A253)</f>
        <v>5.9999999999999995E-4</v>
      </c>
      <c r="U253" s="16" cm="1">
        <f t="array" ref="U253">INDEX(Yield,A253)*INDEX(YieldDown,A253)</f>
        <v>5.9999999999999995E-4</v>
      </c>
    </row>
    <row r="254" spans="1:21" x14ac:dyDescent="0.2">
      <c r="A254" s="13">
        <v>252</v>
      </c>
      <c r="C254" s="28">
        <v>0.05</v>
      </c>
      <c r="D254" s="14">
        <f t="shared" si="3"/>
        <v>2.7746582890746279</v>
      </c>
      <c r="E254" s="14"/>
      <c r="F254" s="15" cm="1">
        <f t="array" ref="F254">Expense*INDEX(InflationFactor,A254)</f>
        <v>13.873291445373139</v>
      </c>
      <c r="G254" s="15"/>
      <c r="H254" s="28">
        <v>0.06</v>
      </c>
      <c r="I254" s="14" cm="1">
        <f t="array" ref="I254">1/POWER(1+INDEX(Yield,A254),1/12)</f>
        <v>0.9951560277146928</v>
      </c>
      <c r="J254" s="14"/>
      <c r="K254" s="29">
        <v>0.1</v>
      </c>
      <c r="L254" s="14" cm="1">
        <f t="array" ref="L254">1-POWER(1-INDEX(LapseRate,A254),1/12)</f>
        <v>8.7416109546967213E-3</v>
      </c>
      <c r="M254" s="14"/>
      <c r="N254" s="32">
        <v>0.01</v>
      </c>
      <c r="O254" s="32">
        <v>0.01</v>
      </c>
      <c r="Q254" s="16" cm="1">
        <f t="array" ref="Q254">INDEX(Inflation,A254)+0.02</f>
        <v>7.0000000000000007E-2</v>
      </c>
      <c r="R254" s="16" cm="1">
        <f t="array" ref="R254">INDEX(LapseRate,A254)*0.5</f>
        <v>0.05</v>
      </c>
      <c r="S254" s="16" cm="1">
        <f t="array" ref="S254">INDEX(LapseRate,A254)*1.5</f>
        <v>0.15000000000000002</v>
      </c>
      <c r="T254" s="16" cm="1">
        <f t="array" ref="T254">INDEX(Yield,A254)*INDEX(YieldUp,A254)</f>
        <v>5.9999999999999995E-4</v>
      </c>
      <c r="U254" s="16" cm="1">
        <f t="array" ref="U254">INDEX(Yield,A254)*INDEX(YieldDown,A254)</f>
        <v>5.9999999999999995E-4</v>
      </c>
    </row>
    <row r="255" spans="1:21" x14ac:dyDescent="0.2">
      <c r="A255" s="13">
        <v>253</v>
      </c>
      <c r="C255" s="28">
        <v>0.05</v>
      </c>
      <c r="D255" s="14">
        <f t="shared" si="3"/>
        <v>2.7859625904016418</v>
      </c>
      <c r="E255" s="14"/>
      <c r="F255" s="15" cm="1">
        <f t="array" ref="F255">Expense*INDEX(InflationFactor,A255)</f>
        <v>13.929812952008209</v>
      </c>
      <c r="G255" s="15"/>
      <c r="H255" s="28">
        <v>0.06</v>
      </c>
      <c r="I255" s="14" cm="1">
        <f t="array" ref="I255">1/POWER(1+INDEX(Yield,A255),1/12)</f>
        <v>0.9951560277146928</v>
      </c>
      <c r="J255" s="14"/>
      <c r="K255" s="29">
        <v>0.1</v>
      </c>
      <c r="L255" s="14" cm="1">
        <f t="array" ref="L255">1-POWER(1-INDEX(LapseRate,A255),1/12)</f>
        <v>8.7416109546967213E-3</v>
      </c>
      <c r="M255" s="14"/>
      <c r="N255" s="32">
        <v>0.01</v>
      </c>
      <c r="O255" s="32">
        <v>0.01</v>
      </c>
      <c r="Q255" s="16" cm="1">
        <f t="array" ref="Q255">INDEX(Inflation,A255)+0.02</f>
        <v>7.0000000000000007E-2</v>
      </c>
      <c r="R255" s="16" cm="1">
        <f t="array" ref="R255">INDEX(LapseRate,A255)*0.5</f>
        <v>0.05</v>
      </c>
      <c r="S255" s="16" cm="1">
        <f t="array" ref="S255">INDEX(LapseRate,A255)*1.5</f>
        <v>0.15000000000000002</v>
      </c>
      <c r="T255" s="16" cm="1">
        <f t="array" ref="T255">INDEX(Yield,A255)*INDEX(YieldUp,A255)</f>
        <v>5.9999999999999995E-4</v>
      </c>
      <c r="U255" s="16" cm="1">
        <f t="array" ref="U255">INDEX(Yield,A255)*INDEX(YieldDown,A255)</f>
        <v>5.9999999999999995E-4</v>
      </c>
    </row>
    <row r="256" spans="1:21" x14ac:dyDescent="0.2">
      <c r="A256" s="13">
        <v>254</v>
      </c>
      <c r="C256" s="28">
        <v>0.05</v>
      </c>
      <c r="D256" s="14">
        <f t="shared" si="3"/>
        <v>2.7973129468515538</v>
      </c>
      <c r="E256" s="14"/>
      <c r="F256" s="15" cm="1">
        <f t="array" ref="F256">Expense*INDEX(InflationFactor,A256)</f>
        <v>13.986564734257769</v>
      </c>
      <c r="G256" s="15"/>
      <c r="H256" s="28">
        <v>0.06</v>
      </c>
      <c r="I256" s="14" cm="1">
        <f t="array" ref="I256">1/POWER(1+INDEX(Yield,A256),1/12)</f>
        <v>0.9951560277146928</v>
      </c>
      <c r="J256" s="14"/>
      <c r="K256" s="29">
        <v>0.1</v>
      </c>
      <c r="L256" s="14" cm="1">
        <f t="array" ref="L256">1-POWER(1-INDEX(LapseRate,A256),1/12)</f>
        <v>8.7416109546967213E-3</v>
      </c>
      <c r="M256" s="14"/>
      <c r="N256" s="32">
        <v>0.01</v>
      </c>
      <c r="O256" s="32">
        <v>0.01</v>
      </c>
      <c r="Q256" s="16" cm="1">
        <f t="array" ref="Q256">INDEX(Inflation,A256)+0.02</f>
        <v>7.0000000000000007E-2</v>
      </c>
      <c r="R256" s="16" cm="1">
        <f t="array" ref="R256">INDEX(LapseRate,A256)*0.5</f>
        <v>0.05</v>
      </c>
      <c r="S256" s="16" cm="1">
        <f t="array" ref="S256">INDEX(LapseRate,A256)*1.5</f>
        <v>0.15000000000000002</v>
      </c>
      <c r="T256" s="16" cm="1">
        <f t="array" ref="T256">INDEX(Yield,A256)*INDEX(YieldUp,A256)</f>
        <v>5.9999999999999995E-4</v>
      </c>
      <c r="U256" s="16" cm="1">
        <f t="array" ref="U256">INDEX(Yield,A256)*INDEX(YieldDown,A256)</f>
        <v>5.9999999999999995E-4</v>
      </c>
    </row>
    <row r="257" spans="1:21" x14ac:dyDescent="0.2">
      <c r="A257" s="13">
        <v>255</v>
      </c>
      <c r="C257" s="28">
        <v>0.05</v>
      </c>
      <c r="D257" s="14">
        <f t="shared" si="3"/>
        <v>2.8087095460586289</v>
      </c>
      <c r="E257" s="14"/>
      <c r="F257" s="15" cm="1">
        <f t="array" ref="F257">Expense*INDEX(InflationFactor,A257)</f>
        <v>14.043547730293145</v>
      </c>
      <c r="G257" s="15"/>
      <c r="H257" s="28">
        <v>0.06</v>
      </c>
      <c r="I257" s="14" cm="1">
        <f t="array" ref="I257">1/POWER(1+INDEX(Yield,A257),1/12)</f>
        <v>0.9951560277146928</v>
      </c>
      <c r="J257" s="14"/>
      <c r="K257" s="29">
        <v>0.1</v>
      </c>
      <c r="L257" s="14" cm="1">
        <f t="array" ref="L257">1-POWER(1-INDEX(LapseRate,A257),1/12)</f>
        <v>8.7416109546967213E-3</v>
      </c>
      <c r="M257" s="14"/>
      <c r="N257" s="32">
        <v>0.01</v>
      </c>
      <c r="O257" s="32">
        <v>0.01</v>
      </c>
      <c r="Q257" s="16" cm="1">
        <f t="array" ref="Q257">INDEX(Inflation,A257)+0.02</f>
        <v>7.0000000000000007E-2</v>
      </c>
      <c r="R257" s="16" cm="1">
        <f t="array" ref="R257">INDEX(LapseRate,A257)*0.5</f>
        <v>0.05</v>
      </c>
      <c r="S257" s="16" cm="1">
        <f t="array" ref="S257">INDEX(LapseRate,A257)*1.5</f>
        <v>0.15000000000000002</v>
      </c>
      <c r="T257" s="16" cm="1">
        <f t="array" ref="T257">INDEX(Yield,A257)*INDEX(YieldUp,A257)</f>
        <v>5.9999999999999995E-4</v>
      </c>
      <c r="U257" s="16" cm="1">
        <f t="array" ref="U257">INDEX(Yield,A257)*INDEX(YieldDown,A257)</f>
        <v>5.9999999999999995E-4</v>
      </c>
    </row>
    <row r="258" spans="1:21" x14ac:dyDescent="0.2">
      <c r="A258" s="13">
        <v>256</v>
      </c>
      <c r="C258" s="28">
        <v>0.05</v>
      </c>
      <c r="D258" s="14">
        <f t="shared" si="3"/>
        <v>2.8201525764215862</v>
      </c>
      <c r="E258" s="14"/>
      <c r="F258" s="15" cm="1">
        <f t="array" ref="F258">Expense*INDEX(InflationFactor,A258)</f>
        <v>14.100762882107931</v>
      </c>
      <c r="G258" s="15"/>
      <c r="H258" s="28">
        <v>0.06</v>
      </c>
      <c r="I258" s="14" cm="1">
        <f t="array" ref="I258">1/POWER(1+INDEX(Yield,A258),1/12)</f>
        <v>0.9951560277146928</v>
      </c>
      <c r="J258" s="14"/>
      <c r="K258" s="29">
        <v>0.1</v>
      </c>
      <c r="L258" s="14" cm="1">
        <f t="array" ref="L258">1-POWER(1-INDEX(LapseRate,A258),1/12)</f>
        <v>8.7416109546967213E-3</v>
      </c>
      <c r="M258" s="14"/>
      <c r="N258" s="32">
        <v>0.01</v>
      </c>
      <c r="O258" s="32">
        <v>0.01</v>
      </c>
      <c r="Q258" s="16" cm="1">
        <f t="array" ref="Q258">INDEX(Inflation,A258)+0.02</f>
        <v>7.0000000000000007E-2</v>
      </c>
      <c r="R258" s="16" cm="1">
        <f t="array" ref="R258">INDEX(LapseRate,A258)*0.5</f>
        <v>0.05</v>
      </c>
      <c r="S258" s="16" cm="1">
        <f t="array" ref="S258">INDEX(LapseRate,A258)*1.5</f>
        <v>0.15000000000000002</v>
      </c>
      <c r="T258" s="16" cm="1">
        <f t="array" ref="T258">INDEX(Yield,A258)*INDEX(YieldUp,A258)</f>
        <v>5.9999999999999995E-4</v>
      </c>
      <c r="U258" s="16" cm="1">
        <f t="array" ref="U258">INDEX(Yield,A258)*INDEX(YieldDown,A258)</f>
        <v>5.9999999999999995E-4</v>
      </c>
    </row>
    <row r="259" spans="1:21" x14ac:dyDescent="0.2">
      <c r="A259" s="13">
        <v>257</v>
      </c>
      <c r="C259" s="28">
        <v>0.05</v>
      </c>
      <c r="D259" s="14">
        <f t="shared" ref="D259:D322" si="4">IF(A259=1,1,POWER(1+INDEX(Inflation,A259-1),(A259-1)/12))</f>
        <v>2.8316422271067023</v>
      </c>
      <c r="E259" s="14"/>
      <c r="F259" s="15" cm="1">
        <f t="array" ref="F259">Expense*INDEX(InflationFactor,A259)</f>
        <v>14.158211135533511</v>
      </c>
      <c r="G259" s="15"/>
      <c r="H259" s="28">
        <v>0.06</v>
      </c>
      <c r="I259" s="14" cm="1">
        <f t="array" ref="I259">1/POWER(1+INDEX(Yield,A259),1/12)</f>
        <v>0.9951560277146928</v>
      </c>
      <c r="J259" s="14"/>
      <c r="K259" s="29">
        <v>0.1</v>
      </c>
      <c r="L259" s="14" cm="1">
        <f t="array" ref="L259">1-POWER(1-INDEX(LapseRate,A259),1/12)</f>
        <v>8.7416109546967213E-3</v>
      </c>
      <c r="M259" s="14"/>
      <c r="N259" s="32">
        <v>0.01</v>
      </c>
      <c r="O259" s="32">
        <v>0.01</v>
      </c>
      <c r="Q259" s="16" cm="1">
        <f t="array" ref="Q259">INDEX(Inflation,A259)+0.02</f>
        <v>7.0000000000000007E-2</v>
      </c>
      <c r="R259" s="16" cm="1">
        <f t="array" ref="R259">INDEX(LapseRate,A259)*0.5</f>
        <v>0.05</v>
      </c>
      <c r="S259" s="16" cm="1">
        <f t="array" ref="S259">INDEX(LapseRate,A259)*1.5</f>
        <v>0.15000000000000002</v>
      </c>
      <c r="T259" s="16" cm="1">
        <f t="array" ref="T259">INDEX(Yield,A259)*INDEX(YieldUp,A259)</f>
        <v>5.9999999999999995E-4</v>
      </c>
      <c r="U259" s="16" cm="1">
        <f t="array" ref="U259">INDEX(Yield,A259)*INDEX(YieldDown,A259)</f>
        <v>5.9999999999999995E-4</v>
      </c>
    </row>
    <row r="260" spans="1:21" x14ac:dyDescent="0.2">
      <c r="A260" s="13">
        <v>258</v>
      </c>
      <c r="C260" s="28">
        <v>0.05</v>
      </c>
      <c r="D260" s="14">
        <f t="shared" si="4"/>
        <v>2.8431786880509407</v>
      </c>
      <c r="E260" s="14"/>
      <c r="F260" s="15" cm="1">
        <f t="array" ref="F260">Expense*INDEX(InflationFactor,A260)</f>
        <v>14.215893440254703</v>
      </c>
      <c r="G260" s="15"/>
      <c r="H260" s="28">
        <v>0.06</v>
      </c>
      <c r="I260" s="14" cm="1">
        <f t="array" ref="I260">1/POWER(1+INDEX(Yield,A260),1/12)</f>
        <v>0.9951560277146928</v>
      </c>
      <c r="J260" s="14"/>
      <c r="K260" s="29">
        <v>0.1</v>
      </c>
      <c r="L260" s="14" cm="1">
        <f t="array" ref="L260">1-POWER(1-INDEX(LapseRate,A260),1/12)</f>
        <v>8.7416109546967213E-3</v>
      </c>
      <c r="M260" s="14"/>
      <c r="N260" s="32">
        <v>0.01</v>
      </c>
      <c r="O260" s="32">
        <v>0.01</v>
      </c>
      <c r="Q260" s="16" cm="1">
        <f t="array" ref="Q260">INDEX(Inflation,A260)+0.02</f>
        <v>7.0000000000000007E-2</v>
      </c>
      <c r="R260" s="16" cm="1">
        <f t="array" ref="R260">INDEX(LapseRate,A260)*0.5</f>
        <v>0.05</v>
      </c>
      <c r="S260" s="16" cm="1">
        <f t="array" ref="S260">INDEX(LapseRate,A260)*1.5</f>
        <v>0.15000000000000002</v>
      </c>
      <c r="T260" s="16" cm="1">
        <f t="array" ref="T260">INDEX(Yield,A260)*INDEX(YieldUp,A260)</f>
        <v>5.9999999999999995E-4</v>
      </c>
      <c r="U260" s="16" cm="1">
        <f t="array" ref="U260">INDEX(Yield,A260)*INDEX(YieldDown,A260)</f>
        <v>5.9999999999999995E-4</v>
      </c>
    </row>
    <row r="261" spans="1:21" x14ac:dyDescent="0.2">
      <c r="A261" s="13">
        <v>259</v>
      </c>
      <c r="C261" s="28">
        <v>0.05</v>
      </c>
      <c r="D261" s="14">
        <f t="shared" si="4"/>
        <v>2.854762149965091</v>
      </c>
      <c r="E261" s="14"/>
      <c r="F261" s="15" cm="1">
        <f t="array" ref="F261">Expense*INDEX(InflationFactor,A261)</f>
        <v>14.273810749825454</v>
      </c>
      <c r="G261" s="15"/>
      <c r="H261" s="28">
        <v>0.06</v>
      </c>
      <c r="I261" s="14" cm="1">
        <f t="array" ref="I261">1/POWER(1+INDEX(Yield,A261),1/12)</f>
        <v>0.9951560277146928</v>
      </c>
      <c r="J261" s="14"/>
      <c r="K261" s="29">
        <v>0.1</v>
      </c>
      <c r="L261" s="14" cm="1">
        <f t="array" ref="L261">1-POWER(1-INDEX(LapseRate,A261),1/12)</f>
        <v>8.7416109546967213E-3</v>
      </c>
      <c r="M261" s="14"/>
      <c r="N261" s="32">
        <v>0.01</v>
      </c>
      <c r="O261" s="32">
        <v>0.01</v>
      </c>
      <c r="Q261" s="16" cm="1">
        <f t="array" ref="Q261">INDEX(Inflation,A261)+0.02</f>
        <v>7.0000000000000007E-2</v>
      </c>
      <c r="R261" s="16" cm="1">
        <f t="array" ref="R261">INDEX(LapseRate,A261)*0.5</f>
        <v>0.05</v>
      </c>
      <c r="S261" s="16" cm="1">
        <f t="array" ref="S261">INDEX(LapseRate,A261)*1.5</f>
        <v>0.15000000000000002</v>
      </c>
      <c r="T261" s="16" cm="1">
        <f t="array" ref="T261">INDEX(Yield,A261)*INDEX(YieldUp,A261)</f>
        <v>5.9999999999999995E-4</v>
      </c>
      <c r="U261" s="16" cm="1">
        <f t="array" ref="U261">INDEX(Yield,A261)*INDEX(YieldDown,A261)</f>
        <v>5.9999999999999995E-4</v>
      </c>
    </row>
    <row r="262" spans="1:21" x14ac:dyDescent="0.2">
      <c r="A262" s="13">
        <v>260</v>
      </c>
      <c r="C262" s="28">
        <v>0.05</v>
      </c>
      <c r="D262" s="14">
        <f t="shared" si="4"/>
        <v>2.8663928043369227</v>
      </c>
      <c r="E262" s="14"/>
      <c r="F262" s="15" cm="1">
        <f t="array" ref="F262">Expense*INDEX(InflationFactor,A262)</f>
        <v>14.331964021684612</v>
      </c>
      <c r="G262" s="15"/>
      <c r="H262" s="28">
        <v>0.06</v>
      </c>
      <c r="I262" s="14" cm="1">
        <f t="array" ref="I262">1/POWER(1+INDEX(Yield,A262),1/12)</f>
        <v>0.9951560277146928</v>
      </c>
      <c r="J262" s="14"/>
      <c r="K262" s="29">
        <v>0.1</v>
      </c>
      <c r="L262" s="14" cm="1">
        <f t="array" ref="L262">1-POWER(1-INDEX(LapseRate,A262),1/12)</f>
        <v>8.7416109546967213E-3</v>
      </c>
      <c r="M262" s="14"/>
      <c r="N262" s="32">
        <v>0.01</v>
      </c>
      <c r="O262" s="32">
        <v>0.01</v>
      </c>
      <c r="Q262" s="16" cm="1">
        <f t="array" ref="Q262">INDEX(Inflation,A262)+0.02</f>
        <v>7.0000000000000007E-2</v>
      </c>
      <c r="R262" s="16" cm="1">
        <f t="array" ref="R262">INDEX(LapseRate,A262)*0.5</f>
        <v>0.05</v>
      </c>
      <c r="S262" s="16" cm="1">
        <f t="array" ref="S262">INDEX(LapseRate,A262)*1.5</f>
        <v>0.15000000000000002</v>
      </c>
      <c r="T262" s="16" cm="1">
        <f t="array" ref="T262">INDEX(Yield,A262)*INDEX(YieldUp,A262)</f>
        <v>5.9999999999999995E-4</v>
      </c>
      <c r="U262" s="16" cm="1">
        <f t="array" ref="U262">INDEX(Yield,A262)*INDEX(YieldDown,A262)</f>
        <v>5.9999999999999995E-4</v>
      </c>
    </row>
    <row r="263" spans="1:21" x14ac:dyDescent="0.2">
      <c r="A263" s="13">
        <v>261</v>
      </c>
      <c r="C263" s="28">
        <v>0.05</v>
      </c>
      <c r="D263" s="14">
        <f t="shared" si="4"/>
        <v>2.8780708434343505</v>
      </c>
      <c r="E263" s="14"/>
      <c r="F263" s="15" cm="1">
        <f t="array" ref="F263">Expense*INDEX(InflationFactor,A263)</f>
        <v>14.390354217171753</v>
      </c>
      <c r="G263" s="15"/>
      <c r="H263" s="28">
        <v>0.06</v>
      </c>
      <c r="I263" s="14" cm="1">
        <f t="array" ref="I263">1/POWER(1+INDEX(Yield,A263),1/12)</f>
        <v>0.9951560277146928</v>
      </c>
      <c r="J263" s="14"/>
      <c r="K263" s="29">
        <v>0.1</v>
      </c>
      <c r="L263" s="14" cm="1">
        <f t="array" ref="L263">1-POWER(1-INDEX(LapseRate,A263),1/12)</f>
        <v>8.7416109546967213E-3</v>
      </c>
      <c r="M263" s="14"/>
      <c r="N263" s="32">
        <v>0.01</v>
      </c>
      <c r="O263" s="32">
        <v>0.01</v>
      </c>
      <c r="Q263" s="16" cm="1">
        <f t="array" ref="Q263">INDEX(Inflation,A263)+0.02</f>
        <v>7.0000000000000007E-2</v>
      </c>
      <c r="R263" s="16" cm="1">
        <f t="array" ref="R263">INDEX(LapseRate,A263)*0.5</f>
        <v>0.05</v>
      </c>
      <c r="S263" s="16" cm="1">
        <f t="array" ref="S263">INDEX(LapseRate,A263)*1.5</f>
        <v>0.15000000000000002</v>
      </c>
      <c r="T263" s="16" cm="1">
        <f t="array" ref="T263">INDEX(Yield,A263)*INDEX(YieldUp,A263)</f>
        <v>5.9999999999999995E-4</v>
      </c>
      <c r="U263" s="16" cm="1">
        <f t="array" ref="U263">INDEX(Yield,A263)*INDEX(YieldDown,A263)</f>
        <v>5.9999999999999995E-4</v>
      </c>
    </row>
    <row r="264" spans="1:21" x14ac:dyDescent="0.2">
      <c r="A264" s="13">
        <v>262</v>
      </c>
      <c r="C264" s="28">
        <v>0.05</v>
      </c>
      <c r="D264" s="14">
        <f t="shared" si="4"/>
        <v>2.8897964603086108</v>
      </c>
      <c r="E264" s="14"/>
      <c r="F264" s="15" cm="1">
        <f t="array" ref="F264">Expense*INDEX(InflationFactor,A264)</f>
        <v>14.448982301543055</v>
      </c>
      <c r="G264" s="15"/>
      <c r="H264" s="28">
        <v>0.06</v>
      </c>
      <c r="I264" s="14" cm="1">
        <f t="array" ref="I264">1/POWER(1+INDEX(Yield,A264),1/12)</f>
        <v>0.9951560277146928</v>
      </c>
      <c r="J264" s="14"/>
      <c r="K264" s="29">
        <v>0.1</v>
      </c>
      <c r="L264" s="14" cm="1">
        <f t="array" ref="L264">1-POWER(1-INDEX(LapseRate,A264),1/12)</f>
        <v>8.7416109546967213E-3</v>
      </c>
      <c r="M264" s="14"/>
      <c r="N264" s="32">
        <v>0.01</v>
      </c>
      <c r="O264" s="32">
        <v>0.01</v>
      </c>
      <c r="Q264" s="16" cm="1">
        <f t="array" ref="Q264">INDEX(Inflation,A264)+0.02</f>
        <v>7.0000000000000007E-2</v>
      </c>
      <c r="R264" s="16" cm="1">
        <f t="array" ref="R264">INDEX(LapseRate,A264)*0.5</f>
        <v>0.05</v>
      </c>
      <c r="S264" s="16" cm="1">
        <f t="array" ref="S264">INDEX(LapseRate,A264)*1.5</f>
        <v>0.15000000000000002</v>
      </c>
      <c r="T264" s="16" cm="1">
        <f t="array" ref="T264">INDEX(Yield,A264)*INDEX(YieldUp,A264)</f>
        <v>5.9999999999999995E-4</v>
      </c>
      <c r="U264" s="16" cm="1">
        <f t="array" ref="U264">INDEX(Yield,A264)*INDEX(YieldDown,A264)</f>
        <v>5.9999999999999995E-4</v>
      </c>
    </row>
    <row r="265" spans="1:21" x14ac:dyDescent="0.2">
      <c r="A265" s="13">
        <v>263</v>
      </c>
      <c r="C265" s="28">
        <v>0.05</v>
      </c>
      <c r="D265" s="14">
        <f t="shared" si="4"/>
        <v>2.9015698487974566</v>
      </c>
      <c r="E265" s="14"/>
      <c r="F265" s="15" cm="1">
        <f t="array" ref="F265">Expense*INDEX(InflationFactor,A265)</f>
        <v>14.507849243987284</v>
      </c>
      <c r="G265" s="15"/>
      <c r="H265" s="28">
        <v>0.06</v>
      </c>
      <c r="I265" s="14" cm="1">
        <f t="array" ref="I265">1/POWER(1+INDEX(Yield,A265),1/12)</f>
        <v>0.9951560277146928</v>
      </c>
      <c r="J265" s="14"/>
      <c r="K265" s="29">
        <v>0.1</v>
      </c>
      <c r="L265" s="14" cm="1">
        <f t="array" ref="L265">1-POWER(1-INDEX(LapseRate,A265),1/12)</f>
        <v>8.7416109546967213E-3</v>
      </c>
      <c r="M265" s="14"/>
      <c r="N265" s="32">
        <v>0.01</v>
      </c>
      <c r="O265" s="32">
        <v>0.01</v>
      </c>
      <c r="Q265" s="16" cm="1">
        <f t="array" ref="Q265">INDEX(Inflation,A265)+0.02</f>
        <v>7.0000000000000007E-2</v>
      </c>
      <c r="R265" s="16" cm="1">
        <f t="array" ref="R265">INDEX(LapseRate,A265)*0.5</f>
        <v>0.05</v>
      </c>
      <c r="S265" s="16" cm="1">
        <f t="array" ref="S265">INDEX(LapseRate,A265)*1.5</f>
        <v>0.15000000000000002</v>
      </c>
      <c r="T265" s="16" cm="1">
        <f t="array" ref="T265">INDEX(Yield,A265)*INDEX(YieldUp,A265)</f>
        <v>5.9999999999999995E-4</v>
      </c>
      <c r="U265" s="16" cm="1">
        <f t="array" ref="U265">INDEX(Yield,A265)*INDEX(YieldDown,A265)</f>
        <v>5.9999999999999995E-4</v>
      </c>
    </row>
    <row r="266" spans="1:21" x14ac:dyDescent="0.2">
      <c r="A266" s="13">
        <v>264</v>
      </c>
      <c r="C266" s="28">
        <v>0.05</v>
      </c>
      <c r="D266" s="14">
        <f t="shared" si="4"/>
        <v>2.9133912035283598</v>
      </c>
      <c r="E266" s="14"/>
      <c r="F266" s="15" cm="1">
        <f t="array" ref="F266">Expense*INDEX(InflationFactor,A266)</f>
        <v>14.566956017641798</v>
      </c>
      <c r="G266" s="15"/>
      <c r="H266" s="28">
        <v>0.06</v>
      </c>
      <c r="I266" s="14" cm="1">
        <f t="array" ref="I266">1/POWER(1+INDEX(Yield,A266),1/12)</f>
        <v>0.9951560277146928</v>
      </c>
      <c r="J266" s="14"/>
      <c r="K266" s="29">
        <v>0.1</v>
      </c>
      <c r="L266" s="14" cm="1">
        <f t="array" ref="L266">1-POWER(1-INDEX(LapseRate,A266),1/12)</f>
        <v>8.7416109546967213E-3</v>
      </c>
      <c r="M266" s="14"/>
      <c r="N266" s="32">
        <v>0.01</v>
      </c>
      <c r="O266" s="32">
        <v>0.01</v>
      </c>
      <c r="Q266" s="16" cm="1">
        <f t="array" ref="Q266">INDEX(Inflation,A266)+0.02</f>
        <v>7.0000000000000007E-2</v>
      </c>
      <c r="R266" s="16" cm="1">
        <f t="array" ref="R266">INDEX(LapseRate,A266)*0.5</f>
        <v>0.05</v>
      </c>
      <c r="S266" s="16" cm="1">
        <f t="array" ref="S266">INDEX(LapseRate,A266)*1.5</f>
        <v>0.15000000000000002</v>
      </c>
      <c r="T266" s="16" cm="1">
        <f t="array" ref="T266">INDEX(Yield,A266)*INDEX(YieldUp,A266)</f>
        <v>5.9999999999999995E-4</v>
      </c>
      <c r="U266" s="16" cm="1">
        <f t="array" ref="U266">INDEX(Yield,A266)*INDEX(YieldDown,A266)</f>
        <v>5.9999999999999995E-4</v>
      </c>
    </row>
    <row r="267" spans="1:21" x14ac:dyDescent="0.2">
      <c r="A267" s="13">
        <v>265</v>
      </c>
      <c r="C267" s="28">
        <v>0.05</v>
      </c>
      <c r="D267" s="14">
        <f t="shared" si="4"/>
        <v>2.9252607199217238</v>
      </c>
      <c r="E267" s="14"/>
      <c r="F267" s="15" cm="1">
        <f t="array" ref="F267">Expense*INDEX(InflationFactor,A267)</f>
        <v>14.626303599608619</v>
      </c>
      <c r="G267" s="15"/>
      <c r="H267" s="28">
        <v>0.06</v>
      </c>
      <c r="I267" s="14" cm="1">
        <f t="array" ref="I267">1/POWER(1+INDEX(Yield,A267),1/12)</f>
        <v>0.9951560277146928</v>
      </c>
      <c r="J267" s="14"/>
      <c r="K267" s="29">
        <v>0.1</v>
      </c>
      <c r="L267" s="14" cm="1">
        <f t="array" ref="L267">1-POWER(1-INDEX(LapseRate,A267),1/12)</f>
        <v>8.7416109546967213E-3</v>
      </c>
      <c r="M267" s="14"/>
      <c r="N267" s="32">
        <v>0.01</v>
      </c>
      <c r="O267" s="32">
        <v>0.01</v>
      </c>
      <c r="Q267" s="16" cm="1">
        <f t="array" ref="Q267">INDEX(Inflation,A267)+0.02</f>
        <v>7.0000000000000007E-2</v>
      </c>
      <c r="R267" s="16" cm="1">
        <f t="array" ref="R267">INDEX(LapseRate,A267)*0.5</f>
        <v>0.05</v>
      </c>
      <c r="S267" s="16" cm="1">
        <f t="array" ref="S267">INDEX(LapseRate,A267)*1.5</f>
        <v>0.15000000000000002</v>
      </c>
      <c r="T267" s="16" cm="1">
        <f t="array" ref="T267">INDEX(Yield,A267)*INDEX(YieldUp,A267)</f>
        <v>5.9999999999999995E-4</v>
      </c>
      <c r="U267" s="16" cm="1">
        <f t="array" ref="U267">INDEX(Yield,A267)*INDEX(YieldDown,A267)</f>
        <v>5.9999999999999995E-4</v>
      </c>
    </row>
    <row r="268" spans="1:21" x14ac:dyDescent="0.2">
      <c r="A268" s="13">
        <v>266</v>
      </c>
      <c r="C268" s="28">
        <v>0.05</v>
      </c>
      <c r="D268" s="14">
        <f t="shared" si="4"/>
        <v>2.9371785941941311</v>
      </c>
      <c r="E268" s="14"/>
      <c r="F268" s="15" cm="1">
        <f t="array" ref="F268">Expense*INDEX(InflationFactor,A268)</f>
        <v>14.685892970970656</v>
      </c>
      <c r="G268" s="15"/>
      <c r="H268" s="28">
        <v>0.06</v>
      </c>
      <c r="I268" s="14" cm="1">
        <f t="array" ref="I268">1/POWER(1+INDEX(Yield,A268),1/12)</f>
        <v>0.9951560277146928</v>
      </c>
      <c r="J268" s="14"/>
      <c r="K268" s="29">
        <v>0.1</v>
      </c>
      <c r="L268" s="14" cm="1">
        <f t="array" ref="L268">1-POWER(1-INDEX(LapseRate,A268),1/12)</f>
        <v>8.7416109546967213E-3</v>
      </c>
      <c r="M268" s="14"/>
      <c r="N268" s="32">
        <v>0.01</v>
      </c>
      <c r="O268" s="32">
        <v>0.01</v>
      </c>
      <c r="Q268" s="16" cm="1">
        <f t="array" ref="Q268">INDEX(Inflation,A268)+0.02</f>
        <v>7.0000000000000007E-2</v>
      </c>
      <c r="R268" s="16" cm="1">
        <f t="array" ref="R268">INDEX(LapseRate,A268)*0.5</f>
        <v>0.05</v>
      </c>
      <c r="S268" s="16" cm="1">
        <f t="array" ref="S268">INDEX(LapseRate,A268)*1.5</f>
        <v>0.15000000000000002</v>
      </c>
      <c r="T268" s="16" cm="1">
        <f t="array" ref="T268">INDEX(Yield,A268)*INDEX(YieldUp,A268)</f>
        <v>5.9999999999999995E-4</v>
      </c>
      <c r="U268" s="16" cm="1">
        <f t="array" ref="U268">INDEX(Yield,A268)*INDEX(YieldDown,A268)</f>
        <v>5.9999999999999995E-4</v>
      </c>
    </row>
    <row r="269" spans="1:21" x14ac:dyDescent="0.2">
      <c r="A269" s="13">
        <v>267</v>
      </c>
      <c r="C269" s="28">
        <v>0.05</v>
      </c>
      <c r="D269" s="14">
        <f t="shared" si="4"/>
        <v>2.9491450233615608</v>
      </c>
      <c r="E269" s="14"/>
      <c r="F269" s="15" cm="1">
        <f t="array" ref="F269">Expense*INDEX(InflationFactor,A269)</f>
        <v>14.745725116807805</v>
      </c>
      <c r="G269" s="15"/>
      <c r="H269" s="28">
        <v>0.06</v>
      </c>
      <c r="I269" s="14" cm="1">
        <f t="array" ref="I269">1/POWER(1+INDEX(Yield,A269),1/12)</f>
        <v>0.9951560277146928</v>
      </c>
      <c r="J269" s="14"/>
      <c r="K269" s="29">
        <v>0.1</v>
      </c>
      <c r="L269" s="14" cm="1">
        <f t="array" ref="L269">1-POWER(1-INDEX(LapseRate,A269),1/12)</f>
        <v>8.7416109546967213E-3</v>
      </c>
      <c r="M269" s="14"/>
      <c r="N269" s="32">
        <v>0.01</v>
      </c>
      <c r="O269" s="32">
        <v>0.01</v>
      </c>
      <c r="Q269" s="16" cm="1">
        <f t="array" ref="Q269">INDEX(Inflation,A269)+0.02</f>
        <v>7.0000000000000007E-2</v>
      </c>
      <c r="R269" s="16" cm="1">
        <f t="array" ref="R269">INDEX(LapseRate,A269)*0.5</f>
        <v>0.05</v>
      </c>
      <c r="S269" s="16" cm="1">
        <f t="array" ref="S269">INDEX(LapseRate,A269)*1.5</f>
        <v>0.15000000000000002</v>
      </c>
      <c r="T269" s="16" cm="1">
        <f t="array" ref="T269">INDEX(Yield,A269)*INDEX(YieldUp,A269)</f>
        <v>5.9999999999999995E-4</v>
      </c>
      <c r="U269" s="16" cm="1">
        <f t="array" ref="U269">INDEX(Yield,A269)*INDEX(YieldDown,A269)</f>
        <v>5.9999999999999995E-4</v>
      </c>
    </row>
    <row r="270" spans="1:21" x14ac:dyDescent="0.2">
      <c r="A270" s="13">
        <v>268</v>
      </c>
      <c r="C270" s="28">
        <v>0.05</v>
      </c>
      <c r="D270" s="14">
        <f t="shared" si="4"/>
        <v>2.961160205242666</v>
      </c>
      <c r="E270" s="14"/>
      <c r="F270" s="15" cm="1">
        <f t="array" ref="F270">Expense*INDEX(InflationFactor,A270)</f>
        <v>14.805801026213331</v>
      </c>
      <c r="G270" s="15"/>
      <c r="H270" s="28">
        <v>0.06</v>
      </c>
      <c r="I270" s="14" cm="1">
        <f t="array" ref="I270">1/POWER(1+INDEX(Yield,A270),1/12)</f>
        <v>0.9951560277146928</v>
      </c>
      <c r="J270" s="14"/>
      <c r="K270" s="29">
        <v>0.1</v>
      </c>
      <c r="L270" s="14" cm="1">
        <f t="array" ref="L270">1-POWER(1-INDEX(LapseRate,A270),1/12)</f>
        <v>8.7416109546967213E-3</v>
      </c>
      <c r="M270" s="14"/>
      <c r="N270" s="32">
        <v>0.01</v>
      </c>
      <c r="O270" s="32">
        <v>0.01</v>
      </c>
      <c r="Q270" s="16" cm="1">
        <f t="array" ref="Q270">INDEX(Inflation,A270)+0.02</f>
        <v>7.0000000000000007E-2</v>
      </c>
      <c r="R270" s="16" cm="1">
        <f t="array" ref="R270">INDEX(LapseRate,A270)*0.5</f>
        <v>0.05</v>
      </c>
      <c r="S270" s="16" cm="1">
        <f t="array" ref="S270">INDEX(LapseRate,A270)*1.5</f>
        <v>0.15000000000000002</v>
      </c>
      <c r="T270" s="16" cm="1">
        <f t="array" ref="T270">INDEX(Yield,A270)*INDEX(YieldUp,A270)</f>
        <v>5.9999999999999995E-4</v>
      </c>
      <c r="U270" s="16" cm="1">
        <f t="array" ref="U270">INDEX(Yield,A270)*INDEX(YieldDown,A270)</f>
        <v>5.9999999999999995E-4</v>
      </c>
    </row>
    <row r="271" spans="1:21" x14ac:dyDescent="0.2">
      <c r="A271" s="13">
        <v>269</v>
      </c>
      <c r="C271" s="28">
        <v>0.05</v>
      </c>
      <c r="D271" s="14">
        <f t="shared" si="4"/>
        <v>2.9732243384620376</v>
      </c>
      <c r="E271" s="14"/>
      <c r="F271" s="15" cm="1">
        <f t="array" ref="F271">Expense*INDEX(InflationFactor,A271)</f>
        <v>14.866121692310188</v>
      </c>
      <c r="G271" s="15"/>
      <c r="H271" s="28">
        <v>0.06</v>
      </c>
      <c r="I271" s="14" cm="1">
        <f t="array" ref="I271">1/POWER(1+INDEX(Yield,A271),1/12)</f>
        <v>0.9951560277146928</v>
      </c>
      <c r="J271" s="14"/>
      <c r="K271" s="29">
        <v>0.1</v>
      </c>
      <c r="L271" s="14" cm="1">
        <f t="array" ref="L271">1-POWER(1-INDEX(LapseRate,A271),1/12)</f>
        <v>8.7416109546967213E-3</v>
      </c>
      <c r="M271" s="14"/>
      <c r="N271" s="32">
        <v>0.01</v>
      </c>
      <c r="O271" s="32">
        <v>0.01</v>
      </c>
      <c r="Q271" s="16" cm="1">
        <f t="array" ref="Q271">INDEX(Inflation,A271)+0.02</f>
        <v>7.0000000000000007E-2</v>
      </c>
      <c r="R271" s="16" cm="1">
        <f t="array" ref="R271">INDEX(LapseRate,A271)*0.5</f>
        <v>0.05</v>
      </c>
      <c r="S271" s="16" cm="1">
        <f t="array" ref="S271">INDEX(LapseRate,A271)*1.5</f>
        <v>0.15000000000000002</v>
      </c>
      <c r="T271" s="16" cm="1">
        <f t="array" ref="T271">INDEX(Yield,A271)*INDEX(YieldUp,A271)</f>
        <v>5.9999999999999995E-4</v>
      </c>
      <c r="U271" s="16" cm="1">
        <f t="array" ref="U271">INDEX(Yield,A271)*INDEX(YieldDown,A271)</f>
        <v>5.9999999999999995E-4</v>
      </c>
    </row>
    <row r="272" spans="1:21" x14ac:dyDescent="0.2">
      <c r="A272" s="13">
        <v>270</v>
      </c>
      <c r="C272" s="28">
        <v>0.05</v>
      </c>
      <c r="D272" s="14">
        <f t="shared" si="4"/>
        <v>2.9853376224534882</v>
      </c>
      <c r="E272" s="14"/>
      <c r="F272" s="15" cm="1">
        <f t="array" ref="F272">Expense*INDEX(InflationFactor,A272)</f>
        <v>14.926688112267442</v>
      </c>
      <c r="G272" s="15"/>
      <c r="H272" s="28">
        <v>0.06</v>
      </c>
      <c r="I272" s="14" cm="1">
        <f t="array" ref="I272">1/POWER(1+INDEX(Yield,A272),1/12)</f>
        <v>0.9951560277146928</v>
      </c>
      <c r="J272" s="14"/>
      <c r="K272" s="29">
        <v>0.1</v>
      </c>
      <c r="L272" s="14" cm="1">
        <f t="array" ref="L272">1-POWER(1-INDEX(LapseRate,A272),1/12)</f>
        <v>8.7416109546967213E-3</v>
      </c>
      <c r="M272" s="14"/>
      <c r="N272" s="32">
        <v>0.01</v>
      </c>
      <c r="O272" s="32">
        <v>0.01</v>
      </c>
      <c r="Q272" s="16" cm="1">
        <f t="array" ref="Q272">INDEX(Inflation,A272)+0.02</f>
        <v>7.0000000000000007E-2</v>
      </c>
      <c r="R272" s="16" cm="1">
        <f t="array" ref="R272">INDEX(LapseRate,A272)*0.5</f>
        <v>0.05</v>
      </c>
      <c r="S272" s="16" cm="1">
        <f t="array" ref="S272">INDEX(LapseRate,A272)*1.5</f>
        <v>0.15000000000000002</v>
      </c>
      <c r="T272" s="16" cm="1">
        <f t="array" ref="T272">INDEX(Yield,A272)*INDEX(YieldUp,A272)</f>
        <v>5.9999999999999995E-4</v>
      </c>
      <c r="U272" s="16" cm="1">
        <f t="array" ref="U272">INDEX(Yield,A272)*INDEX(YieldDown,A272)</f>
        <v>5.9999999999999995E-4</v>
      </c>
    </row>
    <row r="273" spans="1:21" x14ac:dyDescent="0.2">
      <c r="A273" s="13">
        <v>271</v>
      </c>
      <c r="C273" s="28">
        <v>0.05</v>
      </c>
      <c r="D273" s="14">
        <f t="shared" si="4"/>
        <v>2.9975002574633458</v>
      </c>
      <c r="E273" s="14"/>
      <c r="F273" s="15" cm="1">
        <f t="array" ref="F273">Expense*INDEX(InflationFactor,A273)</f>
        <v>14.987501287316729</v>
      </c>
      <c r="G273" s="15"/>
      <c r="H273" s="28">
        <v>0.06</v>
      </c>
      <c r="I273" s="14" cm="1">
        <f t="array" ref="I273">1/POWER(1+INDEX(Yield,A273),1/12)</f>
        <v>0.9951560277146928</v>
      </c>
      <c r="J273" s="14"/>
      <c r="K273" s="29">
        <v>0.1</v>
      </c>
      <c r="L273" s="14" cm="1">
        <f t="array" ref="L273">1-POWER(1-INDEX(LapseRate,A273),1/12)</f>
        <v>8.7416109546967213E-3</v>
      </c>
      <c r="M273" s="14"/>
      <c r="N273" s="32">
        <v>0.01</v>
      </c>
      <c r="O273" s="32">
        <v>0.01</v>
      </c>
      <c r="Q273" s="16" cm="1">
        <f t="array" ref="Q273">INDEX(Inflation,A273)+0.02</f>
        <v>7.0000000000000007E-2</v>
      </c>
      <c r="R273" s="16" cm="1">
        <f t="array" ref="R273">INDEX(LapseRate,A273)*0.5</f>
        <v>0.05</v>
      </c>
      <c r="S273" s="16" cm="1">
        <f t="array" ref="S273">INDEX(LapseRate,A273)*1.5</f>
        <v>0.15000000000000002</v>
      </c>
      <c r="T273" s="16" cm="1">
        <f t="array" ref="T273">INDEX(Yield,A273)*INDEX(YieldUp,A273)</f>
        <v>5.9999999999999995E-4</v>
      </c>
      <c r="U273" s="16" cm="1">
        <f t="array" ref="U273">INDEX(Yield,A273)*INDEX(YieldDown,A273)</f>
        <v>5.9999999999999995E-4</v>
      </c>
    </row>
    <row r="274" spans="1:21" x14ac:dyDescent="0.2">
      <c r="A274" s="13">
        <v>272</v>
      </c>
      <c r="C274" s="28">
        <v>0.05</v>
      </c>
      <c r="D274" s="14">
        <f t="shared" si="4"/>
        <v>3.0097124445537693</v>
      </c>
      <c r="E274" s="14"/>
      <c r="F274" s="15" cm="1">
        <f t="array" ref="F274">Expense*INDEX(InflationFactor,A274)</f>
        <v>15.048562222768847</v>
      </c>
      <c r="G274" s="15"/>
      <c r="H274" s="28">
        <v>0.06</v>
      </c>
      <c r="I274" s="14" cm="1">
        <f t="array" ref="I274">1/POWER(1+INDEX(Yield,A274),1/12)</f>
        <v>0.9951560277146928</v>
      </c>
      <c r="J274" s="14"/>
      <c r="K274" s="29">
        <v>0.1</v>
      </c>
      <c r="L274" s="14" cm="1">
        <f t="array" ref="L274">1-POWER(1-INDEX(LapseRate,A274),1/12)</f>
        <v>8.7416109546967213E-3</v>
      </c>
      <c r="M274" s="14"/>
      <c r="N274" s="32">
        <v>0.01</v>
      </c>
      <c r="O274" s="32">
        <v>0.01</v>
      </c>
      <c r="Q274" s="16" cm="1">
        <f t="array" ref="Q274">INDEX(Inflation,A274)+0.02</f>
        <v>7.0000000000000007E-2</v>
      </c>
      <c r="R274" s="16" cm="1">
        <f t="array" ref="R274">INDEX(LapseRate,A274)*0.5</f>
        <v>0.05</v>
      </c>
      <c r="S274" s="16" cm="1">
        <f t="array" ref="S274">INDEX(LapseRate,A274)*1.5</f>
        <v>0.15000000000000002</v>
      </c>
      <c r="T274" s="16" cm="1">
        <f t="array" ref="T274">INDEX(Yield,A274)*INDEX(YieldUp,A274)</f>
        <v>5.9999999999999995E-4</v>
      </c>
      <c r="U274" s="16" cm="1">
        <f t="array" ref="U274">INDEX(Yield,A274)*INDEX(YieldDown,A274)</f>
        <v>5.9999999999999995E-4</v>
      </c>
    </row>
    <row r="275" spans="1:21" x14ac:dyDescent="0.2">
      <c r="A275" s="13">
        <v>273</v>
      </c>
      <c r="C275" s="28">
        <v>0.05</v>
      </c>
      <c r="D275" s="14">
        <f t="shared" si="4"/>
        <v>3.0219743856060686</v>
      </c>
      <c r="E275" s="14"/>
      <c r="F275" s="15" cm="1">
        <f t="array" ref="F275">Expense*INDEX(InflationFactor,A275)</f>
        <v>15.109871928030342</v>
      </c>
      <c r="G275" s="15"/>
      <c r="H275" s="28">
        <v>0.06</v>
      </c>
      <c r="I275" s="14" cm="1">
        <f t="array" ref="I275">1/POWER(1+INDEX(Yield,A275),1/12)</f>
        <v>0.9951560277146928</v>
      </c>
      <c r="J275" s="14"/>
      <c r="K275" s="29">
        <v>0.1</v>
      </c>
      <c r="L275" s="14" cm="1">
        <f t="array" ref="L275">1-POWER(1-INDEX(LapseRate,A275),1/12)</f>
        <v>8.7416109546967213E-3</v>
      </c>
      <c r="M275" s="14"/>
      <c r="N275" s="32">
        <v>0.01</v>
      </c>
      <c r="O275" s="32">
        <v>0.01</v>
      </c>
      <c r="Q275" s="16" cm="1">
        <f t="array" ref="Q275">INDEX(Inflation,A275)+0.02</f>
        <v>7.0000000000000007E-2</v>
      </c>
      <c r="R275" s="16" cm="1">
        <f t="array" ref="R275">INDEX(LapseRate,A275)*0.5</f>
        <v>0.05</v>
      </c>
      <c r="S275" s="16" cm="1">
        <f t="array" ref="S275">INDEX(LapseRate,A275)*1.5</f>
        <v>0.15000000000000002</v>
      </c>
      <c r="T275" s="16" cm="1">
        <f t="array" ref="T275">INDEX(Yield,A275)*INDEX(YieldUp,A275)</f>
        <v>5.9999999999999995E-4</v>
      </c>
      <c r="U275" s="16" cm="1">
        <f t="array" ref="U275">INDEX(Yield,A275)*INDEX(YieldDown,A275)</f>
        <v>5.9999999999999995E-4</v>
      </c>
    </row>
    <row r="276" spans="1:21" x14ac:dyDescent="0.2">
      <c r="A276" s="13">
        <v>274</v>
      </c>
      <c r="C276" s="28">
        <v>0.05</v>
      </c>
      <c r="D276" s="14">
        <f t="shared" si="4"/>
        <v>3.0342862833240418</v>
      </c>
      <c r="E276" s="14"/>
      <c r="F276" s="15" cm="1">
        <f t="array" ref="F276">Expense*INDEX(InflationFactor,A276)</f>
        <v>15.171431416620209</v>
      </c>
      <c r="G276" s="15"/>
      <c r="H276" s="28">
        <v>0.06</v>
      </c>
      <c r="I276" s="14" cm="1">
        <f t="array" ref="I276">1/POWER(1+INDEX(Yield,A276),1/12)</f>
        <v>0.9951560277146928</v>
      </c>
      <c r="J276" s="14"/>
      <c r="K276" s="29">
        <v>0.1</v>
      </c>
      <c r="L276" s="14" cm="1">
        <f t="array" ref="L276">1-POWER(1-INDEX(LapseRate,A276),1/12)</f>
        <v>8.7416109546967213E-3</v>
      </c>
      <c r="M276" s="14"/>
      <c r="N276" s="32">
        <v>0.01</v>
      </c>
      <c r="O276" s="32">
        <v>0.01</v>
      </c>
      <c r="Q276" s="16" cm="1">
        <f t="array" ref="Q276">INDEX(Inflation,A276)+0.02</f>
        <v>7.0000000000000007E-2</v>
      </c>
      <c r="R276" s="16" cm="1">
        <f t="array" ref="R276">INDEX(LapseRate,A276)*0.5</f>
        <v>0.05</v>
      </c>
      <c r="S276" s="16" cm="1">
        <f t="array" ref="S276">INDEX(LapseRate,A276)*1.5</f>
        <v>0.15000000000000002</v>
      </c>
      <c r="T276" s="16" cm="1">
        <f t="array" ref="T276">INDEX(Yield,A276)*INDEX(YieldUp,A276)</f>
        <v>5.9999999999999995E-4</v>
      </c>
      <c r="U276" s="16" cm="1">
        <f t="array" ref="U276">INDEX(Yield,A276)*INDEX(YieldDown,A276)</f>
        <v>5.9999999999999995E-4</v>
      </c>
    </row>
    <row r="277" spans="1:21" x14ac:dyDescent="0.2">
      <c r="A277" s="13">
        <v>275</v>
      </c>
      <c r="C277" s="28">
        <v>0.05</v>
      </c>
      <c r="D277" s="14">
        <f t="shared" si="4"/>
        <v>3.0466483412373302</v>
      </c>
      <c r="E277" s="14"/>
      <c r="F277" s="15" cm="1">
        <f t="array" ref="F277">Expense*INDEX(InflationFactor,A277)</f>
        <v>15.23324170618665</v>
      </c>
      <c r="G277" s="15"/>
      <c r="H277" s="28">
        <v>0.06</v>
      </c>
      <c r="I277" s="14" cm="1">
        <f t="array" ref="I277">1/POWER(1+INDEX(Yield,A277),1/12)</f>
        <v>0.9951560277146928</v>
      </c>
      <c r="J277" s="14"/>
      <c r="K277" s="29">
        <v>0.1</v>
      </c>
      <c r="L277" s="14" cm="1">
        <f t="array" ref="L277">1-POWER(1-INDEX(LapseRate,A277),1/12)</f>
        <v>8.7416109546967213E-3</v>
      </c>
      <c r="M277" s="14"/>
      <c r="N277" s="32">
        <v>0.01</v>
      </c>
      <c r="O277" s="32">
        <v>0.01</v>
      </c>
      <c r="Q277" s="16" cm="1">
        <f t="array" ref="Q277">INDEX(Inflation,A277)+0.02</f>
        <v>7.0000000000000007E-2</v>
      </c>
      <c r="R277" s="16" cm="1">
        <f t="array" ref="R277">INDEX(LapseRate,A277)*0.5</f>
        <v>0.05</v>
      </c>
      <c r="S277" s="16" cm="1">
        <f t="array" ref="S277">INDEX(LapseRate,A277)*1.5</f>
        <v>0.15000000000000002</v>
      </c>
      <c r="T277" s="16" cm="1">
        <f t="array" ref="T277">INDEX(Yield,A277)*INDEX(YieldUp,A277)</f>
        <v>5.9999999999999995E-4</v>
      </c>
      <c r="U277" s="16" cm="1">
        <f t="array" ref="U277">INDEX(Yield,A277)*INDEX(YieldDown,A277)</f>
        <v>5.9999999999999995E-4</v>
      </c>
    </row>
    <row r="278" spans="1:21" x14ac:dyDescent="0.2">
      <c r="A278" s="13">
        <v>276</v>
      </c>
      <c r="C278" s="28">
        <v>0.05</v>
      </c>
      <c r="D278" s="14">
        <f t="shared" si="4"/>
        <v>3.0590607637047773</v>
      </c>
      <c r="E278" s="14"/>
      <c r="F278" s="15" cm="1">
        <f t="array" ref="F278">Expense*INDEX(InflationFactor,A278)</f>
        <v>15.295303818523887</v>
      </c>
      <c r="G278" s="15"/>
      <c r="H278" s="28">
        <v>0.06</v>
      </c>
      <c r="I278" s="14" cm="1">
        <f t="array" ref="I278">1/POWER(1+INDEX(Yield,A278),1/12)</f>
        <v>0.9951560277146928</v>
      </c>
      <c r="J278" s="14"/>
      <c r="K278" s="29">
        <v>0.1</v>
      </c>
      <c r="L278" s="14" cm="1">
        <f t="array" ref="L278">1-POWER(1-INDEX(LapseRate,A278),1/12)</f>
        <v>8.7416109546967213E-3</v>
      </c>
      <c r="M278" s="14"/>
      <c r="N278" s="32">
        <v>0.01</v>
      </c>
      <c r="O278" s="32">
        <v>0.01</v>
      </c>
      <c r="Q278" s="16" cm="1">
        <f t="array" ref="Q278">INDEX(Inflation,A278)+0.02</f>
        <v>7.0000000000000007E-2</v>
      </c>
      <c r="R278" s="16" cm="1">
        <f t="array" ref="R278">INDEX(LapseRate,A278)*0.5</f>
        <v>0.05</v>
      </c>
      <c r="S278" s="16" cm="1">
        <f t="array" ref="S278">INDEX(LapseRate,A278)*1.5</f>
        <v>0.15000000000000002</v>
      </c>
      <c r="T278" s="16" cm="1">
        <f t="array" ref="T278">INDEX(Yield,A278)*INDEX(YieldUp,A278)</f>
        <v>5.9999999999999995E-4</v>
      </c>
      <c r="U278" s="16" cm="1">
        <f t="array" ref="U278">INDEX(Yield,A278)*INDEX(YieldDown,A278)</f>
        <v>5.9999999999999995E-4</v>
      </c>
    </row>
    <row r="279" spans="1:21" x14ac:dyDescent="0.2">
      <c r="A279" s="13">
        <v>277</v>
      </c>
      <c r="C279" s="28">
        <v>0.05</v>
      </c>
      <c r="D279" s="14">
        <f t="shared" si="4"/>
        <v>3.0715237559178106</v>
      </c>
      <c r="E279" s="14"/>
      <c r="F279" s="15" cm="1">
        <f t="array" ref="F279">Expense*INDEX(InflationFactor,A279)</f>
        <v>15.357618779589053</v>
      </c>
      <c r="G279" s="15"/>
      <c r="H279" s="28">
        <v>0.06</v>
      </c>
      <c r="I279" s="14" cm="1">
        <f t="array" ref="I279">1/POWER(1+INDEX(Yield,A279),1/12)</f>
        <v>0.9951560277146928</v>
      </c>
      <c r="J279" s="14"/>
      <c r="K279" s="29">
        <v>0.1</v>
      </c>
      <c r="L279" s="14" cm="1">
        <f t="array" ref="L279">1-POWER(1-INDEX(LapseRate,A279),1/12)</f>
        <v>8.7416109546967213E-3</v>
      </c>
      <c r="M279" s="14"/>
      <c r="N279" s="32">
        <v>0.01</v>
      </c>
      <c r="O279" s="32">
        <v>0.01</v>
      </c>
      <c r="Q279" s="16" cm="1">
        <f t="array" ref="Q279">INDEX(Inflation,A279)+0.02</f>
        <v>7.0000000000000007E-2</v>
      </c>
      <c r="R279" s="16" cm="1">
        <f t="array" ref="R279">INDEX(LapseRate,A279)*0.5</f>
        <v>0.05</v>
      </c>
      <c r="S279" s="16" cm="1">
        <f t="array" ref="S279">INDEX(LapseRate,A279)*1.5</f>
        <v>0.15000000000000002</v>
      </c>
      <c r="T279" s="16" cm="1">
        <f t="array" ref="T279">INDEX(Yield,A279)*INDEX(YieldUp,A279)</f>
        <v>5.9999999999999995E-4</v>
      </c>
      <c r="U279" s="16" cm="1">
        <f t="array" ref="U279">INDEX(Yield,A279)*INDEX(YieldDown,A279)</f>
        <v>5.9999999999999995E-4</v>
      </c>
    </row>
    <row r="280" spans="1:21" x14ac:dyDescent="0.2">
      <c r="A280" s="13">
        <v>278</v>
      </c>
      <c r="C280" s="28">
        <v>0.05</v>
      </c>
      <c r="D280" s="14">
        <f t="shared" si="4"/>
        <v>3.0840375239038385</v>
      </c>
      <c r="E280" s="14"/>
      <c r="F280" s="15" cm="1">
        <f t="array" ref="F280">Expense*INDEX(InflationFactor,A280)</f>
        <v>15.420187619519192</v>
      </c>
      <c r="G280" s="15"/>
      <c r="H280" s="28">
        <v>0.06</v>
      </c>
      <c r="I280" s="14" cm="1">
        <f t="array" ref="I280">1/POWER(1+INDEX(Yield,A280),1/12)</f>
        <v>0.9951560277146928</v>
      </c>
      <c r="J280" s="14"/>
      <c r="K280" s="29">
        <v>0.1</v>
      </c>
      <c r="L280" s="14" cm="1">
        <f t="array" ref="L280">1-POWER(1-INDEX(LapseRate,A280),1/12)</f>
        <v>8.7416109546967213E-3</v>
      </c>
      <c r="M280" s="14"/>
      <c r="N280" s="32">
        <v>0.01</v>
      </c>
      <c r="O280" s="32">
        <v>0.01</v>
      </c>
      <c r="Q280" s="16" cm="1">
        <f t="array" ref="Q280">INDEX(Inflation,A280)+0.02</f>
        <v>7.0000000000000007E-2</v>
      </c>
      <c r="R280" s="16" cm="1">
        <f t="array" ref="R280">INDEX(LapseRate,A280)*0.5</f>
        <v>0.05</v>
      </c>
      <c r="S280" s="16" cm="1">
        <f t="array" ref="S280">INDEX(LapseRate,A280)*1.5</f>
        <v>0.15000000000000002</v>
      </c>
      <c r="T280" s="16" cm="1">
        <f t="array" ref="T280">INDEX(Yield,A280)*INDEX(YieldUp,A280)</f>
        <v>5.9999999999999995E-4</v>
      </c>
      <c r="U280" s="16" cm="1">
        <f t="array" ref="U280">INDEX(Yield,A280)*INDEX(YieldDown,A280)</f>
        <v>5.9999999999999995E-4</v>
      </c>
    </row>
    <row r="281" spans="1:21" x14ac:dyDescent="0.2">
      <c r="A281" s="13">
        <v>279</v>
      </c>
      <c r="C281" s="28">
        <v>0.05</v>
      </c>
      <c r="D281" s="14">
        <f t="shared" si="4"/>
        <v>3.0966022745296384</v>
      </c>
      <c r="E281" s="14"/>
      <c r="F281" s="15" cm="1">
        <f t="array" ref="F281">Expense*INDEX(InflationFactor,A281)</f>
        <v>15.483011372648193</v>
      </c>
      <c r="G281" s="15"/>
      <c r="H281" s="28">
        <v>0.06</v>
      </c>
      <c r="I281" s="14" cm="1">
        <f t="array" ref="I281">1/POWER(1+INDEX(Yield,A281),1/12)</f>
        <v>0.9951560277146928</v>
      </c>
      <c r="J281" s="14"/>
      <c r="K281" s="29">
        <v>0.1</v>
      </c>
      <c r="L281" s="14" cm="1">
        <f t="array" ref="L281">1-POWER(1-INDEX(LapseRate,A281),1/12)</f>
        <v>8.7416109546967213E-3</v>
      </c>
      <c r="M281" s="14"/>
      <c r="N281" s="32">
        <v>0.01</v>
      </c>
      <c r="O281" s="32">
        <v>0.01</v>
      </c>
      <c r="Q281" s="16" cm="1">
        <f t="array" ref="Q281">INDEX(Inflation,A281)+0.02</f>
        <v>7.0000000000000007E-2</v>
      </c>
      <c r="R281" s="16" cm="1">
        <f t="array" ref="R281">INDEX(LapseRate,A281)*0.5</f>
        <v>0.05</v>
      </c>
      <c r="S281" s="16" cm="1">
        <f t="array" ref="S281">INDEX(LapseRate,A281)*1.5</f>
        <v>0.15000000000000002</v>
      </c>
      <c r="T281" s="16" cm="1">
        <f t="array" ref="T281">INDEX(Yield,A281)*INDEX(YieldUp,A281)</f>
        <v>5.9999999999999995E-4</v>
      </c>
      <c r="U281" s="16" cm="1">
        <f t="array" ref="U281">INDEX(Yield,A281)*INDEX(YieldDown,A281)</f>
        <v>5.9999999999999995E-4</v>
      </c>
    </row>
    <row r="282" spans="1:21" x14ac:dyDescent="0.2">
      <c r="A282" s="13">
        <v>280</v>
      </c>
      <c r="C282" s="28">
        <v>0.05</v>
      </c>
      <c r="D282" s="14">
        <f t="shared" si="4"/>
        <v>3.1092182155047992</v>
      </c>
      <c r="E282" s="14"/>
      <c r="F282" s="15" cm="1">
        <f t="array" ref="F282">Expense*INDEX(InflationFactor,A282)</f>
        <v>15.546091077523997</v>
      </c>
      <c r="G282" s="15"/>
      <c r="H282" s="28">
        <v>0.06</v>
      </c>
      <c r="I282" s="14" cm="1">
        <f t="array" ref="I282">1/POWER(1+INDEX(Yield,A282),1/12)</f>
        <v>0.9951560277146928</v>
      </c>
      <c r="J282" s="14"/>
      <c r="K282" s="29">
        <v>0.1</v>
      </c>
      <c r="L282" s="14" cm="1">
        <f t="array" ref="L282">1-POWER(1-INDEX(LapseRate,A282),1/12)</f>
        <v>8.7416109546967213E-3</v>
      </c>
      <c r="M282" s="14"/>
      <c r="N282" s="32">
        <v>0.01</v>
      </c>
      <c r="O282" s="32">
        <v>0.01</v>
      </c>
      <c r="Q282" s="16" cm="1">
        <f t="array" ref="Q282">INDEX(Inflation,A282)+0.02</f>
        <v>7.0000000000000007E-2</v>
      </c>
      <c r="R282" s="16" cm="1">
        <f t="array" ref="R282">INDEX(LapseRate,A282)*0.5</f>
        <v>0.05</v>
      </c>
      <c r="S282" s="16" cm="1">
        <f t="array" ref="S282">INDEX(LapseRate,A282)*1.5</f>
        <v>0.15000000000000002</v>
      </c>
      <c r="T282" s="16" cm="1">
        <f t="array" ref="T282">INDEX(Yield,A282)*INDEX(YieldUp,A282)</f>
        <v>5.9999999999999995E-4</v>
      </c>
      <c r="U282" s="16" cm="1">
        <f t="array" ref="U282">INDEX(Yield,A282)*INDEX(YieldDown,A282)</f>
        <v>5.9999999999999995E-4</v>
      </c>
    </row>
    <row r="283" spans="1:21" x14ac:dyDescent="0.2">
      <c r="A283" s="13">
        <v>281</v>
      </c>
      <c r="C283" s="28">
        <v>0.05</v>
      </c>
      <c r="D283" s="14">
        <f t="shared" si="4"/>
        <v>3.1218855553851395</v>
      </c>
      <c r="E283" s="14"/>
      <c r="F283" s="15" cm="1">
        <f t="array" ref="F283">Expense*INDEX(InflationFactor,A283)</f>
        <v>15.609427776925697</v>
      </c>
      <c r="G283" s="15"/>
      <c r="H283" s="28">
        <v>0.06</v>
      </c>
      <c r="I283" s="14" cm="1">
        <f t="array" ref="I283">1/POWER(1+INDEX(Yield,A283),1/12)</f>
        <v>0.9951560277146928</v>
      </c>
      <c r="J283" s="14"/>
      <c r="K283" s="29">
        <v>0.1</v>
      </c>
      <c r="L283" s="14" cm="1">
        <f t="array" ref="L283">1-POWER(1-INDEX(LapseRate,A283),1/12)</f>
        <v>8.7416109546967213E-3</v>
      </c>
      <c r="M283" s="14"/>
      <c r="N283" s="32">
        <v>0.01</v>
      </c>
      <c r="O283" s="32">
        <v>0.01</v>
      </c>
      <c r="Q283" s="16" cm="1">
        <f t="array" ref="Q283">INDEX(Inflation,A283)+0.02</f>
        <v>7.0000000000000007E-2</v>
      </c>
      <c r="R283" s="16" cm="1">
        <f t="array" ref="R283">INDEX(LapseRate,A283)*0.5</f>
        <v>0.05</v>
      </c>
      <c r="S283" s="16" cm="1">
        <f t="array" ref="S283">INDEX(LapseRate,A283)*1.5</f>
        <v>0.15000000000000002</v>
      </c>
      <c r="T283" s="16" cm="1">
        <f t="array" ref="T283">INDEX(Yield,A283)*INDEX(YieldUp,A283)</f>
        <v>5.9999999999999995E-4</v>
      </c>
      <c r="U283" s="16" cm="1">
        <f t="array" ref="U283">INDEX(Yield,A283)*INDEX(YieldDown,A283)</f>
        <v>5.9999999999999995E-4</v>
      </c>
    </row>
    <row r="284" spans="1:21" x14ac:dyDescent="0.2">
      <c r="A284" s="13">
        <v>282</v>
      </c>
      <c r="C284" s="28">
        <v>0.05</v>
      </c>
      <c r="D284" s="14">
        <f t="shared" si="4"/>
        <v>3.1346045035761625</v>
      </c>
      <c r="E284" s="14"/>
      <c r="F284" s="15" cm="1">
        <f t="array" ref="F284">Expense*INDEX(InflationFactor,A284)</f>
        <v>15.673022517880813</v>
      </c>
      <c r="G284" s="15"/>
      <c r="H284" s="28">
        <v>0.06</v>
      </c>
      <c r="I284" s="14" cm="1">
        <f t="array" ref="I284">1/POWER(1+INDEX(Yield,A284),1/12)</f>
        <v>0.9951560277146928</v>
      </c>
      <c r="J284" s="14"/>
      <c r="K284" s="29">
        <v>0.1</v>
      </c>
      <c r="L284" s="14" cm="1">
        <f t="array" ref="L284">1-POWER(1-INDEX(LapseRate,A284),1/12)</f>
        <v>8.7416109546967213E-3</v>
      </c>
      <c r="M284" s="14"/>
      <c r="N284" s="32">
        <v>0.01</v>
      </c>
      <c r="O284" s="32">
        <v>0.01</v>
      </c>
      <c r="Q284" s="16" cm="1">
        <f t="array" ref="Q284">INDEX(Inflation,A284)+0.02</f>
        <v>7.0000000000000007E-2</v>
      </c>
      <c r="R284" s="16" cm="1">
        <f t="array" ref="R284">INDEX(LapseRate,A284)*0.5</f>
        <v>0.05</v>
      </c>
      <c r="S284" s="16" cm="1">
        <f t="array" ref="S284">INDEX(LapseRate,A284)*1.5</f>
        <v>0.15000000000000002</v>
      </c>
      <c r="T284" s="16" cm="1">
        <f t="array" ref="T284">INDEX(Yield,A284)*INDEX(YieldUp,A284)</f>
        <v>5.9999999999999995E-4</v>
      </c>
      <c r="U284" s="16" cm="1">
        <f t="array" ref="U284">INDEX(Yield,A284)*INDEX(YieldDown,A284)</f>
        <v>5.9999999999999995E-4</v>
      </c>
    </row>
    <row r="285" spans="1:21" x14ac:dyDescent="0.2">
      <c r="A285" s="13">
        <v>283</v>
      </c>
      <c r="C285" s="28">
        <v>0.05</v>
      </c>
      <c r="D285" s="14">
        <f t="shared" si="4"/>
        <v>3.147375270336513</v>
      </c>
      <c r="E285" s="14"/>
      <c r="F285" s="15" cm="1">
        <f t="array" ref="F285">Expense*INDEX(InflationFactor,A285)</f>
        <v>15.736876351682564</v>
      </c>
      <c r="G285" s="15"/>
      <c r="H285" s="28">
        <v>0.06</v>
      </c>
      <c r="I285" s="14" cm="1">
        <f t="array" ref="I285">1/POWER(1+INDEX(Yield,A285),1/12)</f>
        <v>0.9951560277146928</v>
      </c>
      <c r="J285" s="14"/>
      <c r="K285" s="29">
        <v>0.1</v>
      </c>
      <c r="L285" s="14" cm="1">
        <f t="array" ref="L285">1-POWER(1-INDEX(LapseRate,A285),1/12)</f>
        <v>8.7416109546967213E-3</v>
      </c>
      <c r="M285" s="14"/>
      <c r="N285" s="32">
        <v>0.01</v>
      </c>
      <c r="O285" s="32">
        <v>0.01</v>
      </c>
      <c r="Q285" s="16" cm="1">
        <f t="array" ref="Q285">INDEX(Inflation,A285)+0.02</f>
        <v>7.0000000000000007E-2</v>
      </c>
      <c r="R285" s="16" cm="1">
        <f t="array" ref="R285">INDEX(LapseRate,A285)*0.5</f>
        <v>0.05</v>
      </c>
      <c r="S285" s="16" cm="1">
        <f t="array" ref="S285">INDEX(LapseRate,A285)*1.5</f>
        <v>0.15000000000000002</v>
      </c>
      <c r="T285" s="16" cm="1">
        <f t="array" ref="T285">INDEX(Yield,A285)*INDEX(YieldUp,A285)</f>
        <v>5.9999999999999995E-4</v>
      </c>
      <c r="U285" s="16" cm="1">
        <f t="array" ref="U285">INDEX(Yield,A285)*INDEX(YieldDown,A285)</f>
        <v>5.9999999999999995E-4</v>
      </c>
    </row>
    <row r="286" spans="1:21" x14ac:dyDescent="0.2">
      <c r="A286" s="13">
        <v>284</v>
      </c>
      <c r="C286" s="28">
        <v>0.05</v>
      </c>
      <c r="D286" s="14">
        <f t="shared" si="4"/>
        <v>3.1601980667814575</v>
      </c>
      <c r="E286" s="14"/>
      <c r="F286" s="15" cm="1">
        <f t="array" ref="F286">Expense*INDEX(InflationFactor,A286)</f>
        <v>15.800990333907288</v>
      </c>
      <c r="G286" s="15"/>
      <c r="H286" s="28">
        <v>0.06</v>
      </c>
      <c r="I286" s="14" cm="1">
        <f t="array" ref="I286">1/POWER(1+INDEX(Yield,A286),1/12)</f>
        <v>0.9951560277146928</v>
      </c>
      <c r="J286" s="14"/>
      <c r="K286" s="29">
        <v>0.1</v>
      </c>
      <c r="L286" s="14" cm="1">
        <f t="array" ref="L286">1-POWER(1-INDEX(LapseRate,A286),1/12)</f>
        <v>8.7416109546967213E-3</v>
      </c>
      <c r="M286" s="14"/>
      <c r="N286" s="32">
        <v>0.01</v>
      </c>
      <c r="O286" s="32">
        <v>0.01</v>
      </c>
      <c r="Q286" s="16" cm="1">
        <f t="array" ref="Q286">INDEX(Inflation,A286)+0.02</f>
        <v>7.0000000000000007E-2</v>
      </c>
      <c r="R286" s="16" cm="1">
        <f t="array" ref="R286">INDEX(LapseRate,A286)*0.5</f>
        <v>0.05</v>
      </c>
      <c r="S286" s="16" cm="1">
        <f t="array" ref="S286">INDEX(LapseRate,A286)*1.5</f>
        <v>0.15000000000000002</v>
      </c>
      <c r="T286" s="16" cm="1">
        <f t="array" ref="T286">INDEX(Yield,A286)*INDEX(YieldUp,A286)</f>
        <v>5.9999999999999995E-4</v>
      </c>
      <c r="U286" s="16" cm="1">
        <f t="array" ref="U286">INDEX(Yield,A286)*INDEX(YieldDown,A286)</f>
        <v>5.9999999999999995E-4</v>
      </c>
    </row>
    <row r="287" spans="1:21" x14ac:dyDescent="0.2">
      <c r="A287" s="13">
        <v>285</v>
      </c>
      <c r="C287" s="28">
        <v>0.05</v>
      </c>
      <c r="D287" s="14">
        <f t="shared" si="4"/>
        <v>3.1730731048863716</v>
      </c>
      <c r="E287" s="14"/>
      <c r="F287" s="15" cm="1">
        <f t="array" ref="F287">Expense*INDEX(InflationFactor,A287)</f>
        <v>15.865365524431859</v>
      </c>
      <c r="G287" s="15"/>
      <c r="H287" s="28">
        <v>0.06</v>
      </c>
      <c r="I287" s="14" cm="1">
        <f t="array" ref="I287">1/POWER(1+INDEX(Yield,A287),1/12)</f>
        <v>0.9951560277146928</v>
      </c>
      <c r="J287" s="14"/>
      <c r="K287" s="29">
        <v>0.1</v>
      </c>
      <c r="L287" s="14" cm="1">
        <f t="array" ref="L287">1-POWER(1-INDEX(LapseRate,A287),1/12)</f>
        <v>8.7416109546967213E-3</v>
      </c>
      <c r="M287" s="14"/>
      <c r="N287" s="32">
        <v>0.01</v>
      </c>
      <c r="O287" s="32">
        <v>0.01</v>
      </c>
      <c r="Q287" s="16" cm="1">
        <f t="array" ref="Q287">INDEX(Inflation,A287)+0.02</f>
        <v>7.0000000000000007E-2</v>
      </c>
      <c r="R287" s="16" cm="1">
        <f t="array" ref="R287">INDEX(LapseRate,A287)*0.5</f>
        <v>0.05</v>
      </c>
      <c r="S287" s="16" cm="1">
        <f t="array" ref="S287">INDEX(LapseRate,A287)*1.5</f>
        <v>0.15000000000000002</v>
      </c>
      <c r="T287" s="16" cm="1">
        <f t="array" ref="T287">INDEX(Yield,A287)*INDEX(YieldUp,A287)</f>
        <v>5.9999999999999995E-4</v>
      </c>
      <c r="U287" s="16" cm="1">
        <f t="array" ref="U287">INDEX(Yield,A287)*INDEX(YieldDown,A287)</f>
        <v>5.9999999999999995E-4</v>
      </c>
    </row>
    <row r="288" spans="1:21" x14ac:dyDescent="0.2">
      <c r="A288" s="13">
        <v>286</v>
      </c>
      <c r="C288" s="28">
        <v>0.05</v>
      </c>
      <c r="D288" s="14">
        <f t="shared" si="4"/>
        <v>3.1860005974902439</v>
      </c>
      <c r="E288" s="14"/>
      <c r="F288" s="15" cm="1">
        <f t="array" ref="F288">Expense*INDEX(InflationFactor,A288)</f>
        <v>15.930002987451219</v>
      </c>
      <c r="G288" s="15"/>
      <c r="H288" s="28">
        <v>0.06</v>
      </c>
      <c r="I288" s="14" cm="1">
        <f t="array" ref="I288">1/POWER(1+INDEX(Yield,A288),1/12)</f>
        <v>0.9951560277146928</v>
      </c>
      <c r="J288" s="14"/>
      <c r="K288" s="29">
        <v>0.1</v>
      </c>
      <c r="L288" s="14" cm="1">
        <f t="array" ref="L288">1-POWER(1-INDEX(LapseRate,A288),1/12)</f>
        <v>8.7416109546967213E-3</v>
      </c>
      <c r="M288" s="14"/>
      <c r="N288" s="32">
        <v>0.01</v>
      </c>
      <c r="O288" s="32">
        <v>0.01</v>
      </c>
      <c r="Q288" s="16" cm="1">
        <f t="array" ref="Q288">INDEX(Inflation,A288)+0.02</f>
        <v>7.0000000000000007E-2</v>
      </c>
      <c r="R288" s="16" cm="1">
        <f t="array" ref="R288">INDEX(LapseRate,A288)*0.5</f>
        <v>0.05</v>
      </c>
      <c r="S288" s="16" cm="1">
        <f t="array" ref="S288">INDEX(LapseRate,A288)*1.5</f>
        <v>0.15000000000000002</v>
      </c>
      <c r="T288" s="16" cm="1">
        <f t="array" ref="T288">INDEX(Yield,A288)*INDEX(YieldUp,A288)</f>
        <v>5.9999999999999995E-4</v>
      </c>
      <c r="U288" s="16" cm="1">
        <f t="array" ref="U288">INDEX(Yield,A288)*INDEX(YieldDown,A288)</f>
        <v>5.9999999999999995E-4</v>
      </c>
    </row>
    <row r="289" spans="1:21" x14ac:dyDescent="0.2">
      <c r="A289" s="13">
        <v>287</v>
      </c>
      <c r="C289" s="28">
        <v>0.05</v>
      </c>
      <c r="D289" s="14">
        <f t="shared" si="4"/>
        <v>3.1989807582991965</v>
      </c>
      <c r="E289" s="14"/>
      <c r="F289" s="15" cm="1">
        <f t="array" ref="F289">Expense*INDEX(InflationFactor,A289)</f>
        <v>15.994903791495982</v>
      </c>
      <c r="G289" s="15"/>
      <c r="H289" s="28">
        <v>0.06</v>
      </c>
      <c r="I289" s="14" cm="1">
        <f t="array" ref="I289">1/POWER(1+INDEX(Yield,A289),1/12)</f>
        <v>0.9951560277146928</v>
      </c>
      <c r="J289" s="14"/>
      <c r="K289" s="29">
        <v>0.1</v>
      </c>
      <c r="L289" s="14" cm="1">
        <f t="array" ref="L289">1-POWER(1-INDEX(LapseRate,A289),1/12)</f>
        <v>8.7416109546967213E-3</v>
      </c>
      <c r="M289" s="14"/>
      <c r="N289" s="32">
        <v>0.01</v>
      </c>
      <c r="O289" s="32">
        <v>0.01</v>
      </c>
      <c r="Q289" s="16" cm="1">
        <f t="array" ref="Q289">INDEX(Inflation,A289)+0.02</f>
        <v>7.0000000000000007E-2</v>
      </c>
      <c r="R289" s="16" cm="1">
        <f t="array" ref="R289">INDEX(LapseRate,A289)*0.5</f>
        <v>0.05</v>
      </c>
      <c r="S289" s="16" cm="1">
        <f t="array" ref="S289">INDEX(LapseRate,A289)*1.5</f>
        <v>0.15000000000000002</v>
      </c>
      <c r="T289" s="16" cm="1">
        <f t="array" ref="T289">INDEX(Yield,A289)*INDEX(YieldUp,A289)</f>
        <v>5.9999999999999995E-4</v>
      </c>
      <c r="U289" s="16" cm="1">
        <f t="array" ref="U289">INDEX(Yield,A289)*INDEX(YieldDown,A289)</f>
        <v>5.9999999999999995E-4</v>
      </c>
    </row>
    <row r="290" spans="1:21" x14ac:dyDescent="0.2">
      <c r="A290" s="13">
        <v>288</v>
      </c>
      <c r="C290" s="28">
        <v>0.05</v>
      </c>
      <c r="D290" s="14">
        <f t="shared" si="4"/>
        <v>3.2120138018900168</v>
      </c>
      <c r="E290" s="14"/>
      <c r="F290" s="15" cm="1">
        <f t="array" ref="F290">Expense*INDEX(InflationFactor,A290)</f>
        <v>16.060069009450086</v>
      </c>
      <c r="G290" s="15"/>
      <c r="H290" s="28">
        <v>0.06</v>
      </c>
      <c r="I290" s="14" cm="1">
        <f t="array" ref="I290">1/POWER(1+INDEX(Yield,A290),1/12)</f>
        <v>0.9951560277146928</v>
      </c>
      <c r="J290" s="14"/>
      <c r="K290" s="29">
        <v>0.1</v>
      </c>
      <c r="L290" s="14" cm="1">
        <f t="array" ref="L290">1-POWER(1-INDEX(LapseRate,A290),1/12)</f>
        <v>8.7416109546967213E-3</v>
      </c>
      <c r="M290" s="14"/>
      <c r="N290" s="32">
        <v>0.01</v>
      </c>
      <c r="O290" s="32">
        <v>0.01</v>
      </c>
      <c r="Q290" s="16" cm="1">
        <f t="array" ref="Q290">INDEX(Inflation,A290)+0.02</f>
        <v>7.0000000000000007E-2</v>
      </c>
      <c r="R290" s="16" cm="1">
        <f t="array" ref="R290">INDEX(LapseRate,A290)*0.5</f>
        <v>0.05</v>
      </c>
      <c r="S290" s="16" cm="1">
        <f t="array" ref="S290">INDEX(LapseRate,A290)*1.5</f>
        <v>0.15000000000000002</v>
      </c>
      <c r="T290" s="16" cm="1">
        <f t="array" ref="T290">INDEX(Yield,A290)*INDEX(YieldUp,A290)</f>
        <v>5.9999999999999995E-4</v>
      </c>
      <c r="U290" s="16" cm="1">
        <f t="array" ref="U290">INDEX(Yield,A290)*INDEX(YieldDown,A290)</f>
        <v>5.9999999999999995E-4</v>
      </c>
    </row>
    <row r="291" spans="1:21" x14ac:dyDescent="0.2">
      <c r="A291" s="13">
        <v>289</v>
      </c>
      <c r="C291" s="28">
        <v>0.05</v>
      </c>
      <c r="D291" s="14">
        <f t="shared" si="4"/>
        <v>3.2250999437137007</v>
      </c>
      <c r="E291" s="14"/>
      <c r="F291" s="15" cm="1">
        <f t="array" ref="F291">Expense*INDEX(InflationFactor,A291)</f>
        <v>16.125499718568502</v>
      </c>
      <c r="G291" s="15"/>
      <c r="H291" s="28">
        <v>0.06</v>
      </c>
      <c r="I291" s="14" cm="1">
        <f t="array" ref="I291">1/POWER(1+INDEX(Yield,A291),1/12)</f>
        <v>0.9951560277146928</v>
      </c>
      <c r="J291" s="14"/>
      <c r="K291" s="29">
        <v>0.1</v>
      </c>
      <c r="L291" s="14" cm="1">
        <f t="array" ref="L291">1-POWER(1-INDEX(LapseRate,A291),1/12)</f>
        <v>8.7416109546967213E-3</v>
      </c>
      <c r="M291" s="14"/>
      <c r="N291" s="32">
        <v>0.01</v>
      </c>
      <c r="O291" s="32">
        <v>0.01</v>
      </c>
      <c r="Q291" s="16" cm="1">
        <f t="array" ref="Q291">INDEX(Inflation,A291)+0.02</f>
        <v>7.0000000000000007E-2</v>
      </c>
      <c r="R291" s="16" cm="1">
        <f t="array" ref="R291">INDEX(LapseRate,A291)*0.5</f>
        <v>0.05</v>
      </c>
      <c r="S291" s="16" cm="1">
        <f t="array" ref="S291">INDEX(LapseRate,A291)*1.5</f>
        <v>0.15000000000000002</v>
      </c>
      <c r="T291" s="16" cm="1">
        <f t="array" ref="T291">INDEX(Yield,A291)*INDEX(YieldUp,A291)</f>
        <v>5.9999999999999995E-4</v>
      </c>
      <c r="U291" s="16" cm="1">
        <f t="array" ref="U291">INDEX(Yield,A291)*INDEX(YieldDown,A291)</f>
        <v>5.9999999999999995E-4</v>
      </c>
    </row>
    <row r="292" spans="1:21" x14ac:dyDescent="0.2">
      <c r="A292" s="13">
        <v>290</v>
      </c>
      <c r="C292" s="28">
        <v>0.05</v>
      </c>
      <c r="D292" s="14">
        <f t="shared" si="4"/>
        <v>3.23823940009903</v>
      </c>
      <c r="E292" s="14"/>
      <c r="F292" s="15" cm="1">
        <f t="array" ref="F292">Expense*INDEX(InflationFactor,A292)</f>
        <v>16.191197000495151</v>
      </c>
      <c r="G292" s="15"/>
      <c r="H292" s="28">
        <v>0.06</v>
      </c>
      <c r="I292" s="14" cm="1">
        <f t="array" ref="I292">1/POWER(1+INDEX(Yield,A292),1/12)</f>
        <v>0.9951560277146928</v>
      </c>
      <c r="J292" s="14"/>
      <c r="K292" s="29">
        <v>0.1</v>
      </c>
      <c r="L292" s="14" cm="1">
        <f t="array" ref="L292">1-POWER(1-INDEX(LapseRate,A292),1/12)</f>
        <v>8.7416109546967213E-3</v>
      </c>
      <c r="M292" s="14"/>
      <c r="N292" s="32">
        <v>0.01</v>
      </c>
      <c r="O292" s="32">
        <v>0.01</v>
      </c>
      <c r="Q292" s="16" cm="1">
        <f t="array" ref="Q292">INDEX(Inflation,A292)+0.02</f>
        <v>7.0000000000000007E-2</v>
      </c>
      <c r="R292" s="16" cm="1">
        <f t="array" ref="R292">INDEX(LapseRate,A292)*0.5</f>
        <v>0.05</v>
      </c>
      <c r="S292" s="16" cm="1">
        <f t="array" ref="S292">INDEX(LapseRate,A292)*1.5</f>
        <v>0.15000000000000002</v>
      </c>
      <c r="T292" s="16" cm="1">
        <f t="array" ref="T292">INDEX(Yield,A292)*INDEX(YieldUp,A292)</f>
        <v>5.9999999999999995E-4</v>
      </c>
      <c r="U292" s="16" cm="1">
        <f t="array" ref="U292">INDEX(Yield,A292)*INDEX(YieldDown,A292)</f>
        <v>5.9999999999999995E-4</v>
      </c>
    </row>
    <row r="293" spans="1:21" x14ac:dyDescent="0.2">
      <c r="A293" s="13">
        <v>291</v>
      </c>
      <c r="C293" s="28">
        <v>0.05</v>
      </c>
      <c r="D293" s="14">
        <f t="shared" si="4"/>
        <v>3.2514323882561209</v>
      </c>
      <c r="E293" s="14"/>
      <c r="F293" s="15" cm="1">
        <f t="array" ref="F293">Expense*INDEX(InflationFactor,A293)</f>
        <v>16.257161941280604</v>
      </c>
      <c r="G293" s="15"/>
      <c r="H293" s="28">
        <v>0.06</v>
      </c>
      <c r="I293" s="14" cm="1">
        <f t="array" ref="I293">1/POWER(1+INDEX(Yield,A293),1/12)</f>
        <v>0.9951560277146928</v>
      </c>
      <c r="J293" s="14"/>
      <c r="K293" s="29">
        <v>0.1</v>
      </c>
      <c r="L293" s="14" cm="1">
        <f t="array" ref="L293">1-POWER(1-INDEX(LapseRate,A293),1/12)</f>
        <v>8.7416109546967213E-3</v>
      </c>
      <c r="M293" s="14"/>
      <c r="N293" s="32">
        <v>0.01</v>
      </c>
      <c r="O293" s="32">
        <v>0.01</v>
      </c>
      <c r="Q293" s="16" cm="1">
        <f t="array" ref="Q293">INDEX(Inflation,A293)+0.02</f>
        <v>7.0000000000000007E-2</v>
      </c>
      <c r="R293" s="16" cm="1">
        <f t="array" ref="R293">INDEX(LapseRate,A293)*0.5</f>
        <v>0.05</v>
      </c>
      <c r="S293" s="16" cm="1">
        <f t="array" ref="S293">INDEX(LapseRate,A293)*1.5</f>
        <v>0.15000000000000002</v>
      </c>
      <c r="T293" s="16" cm="1">
        <f t="array" ref="T293">INDEX(Yield,A293)*INDEX(YieldUp,A293)</f>
        <v>5.9999999999999995E-4</v>
      </c>
      <c r="U293" s="16" cm="1">
        <f t="array" ref="U293">INDEX(Yield,A293)*INDEX(YieldDown,A293)</f>
        <v>5.9999999999999995E-4</v>
      </c>
    </row>
    <row r="294" spans="1:21" x14ac:dyDescent="0.2">
      <c r="A294" s="13">
        <v>292</v>
      </c>
      <c r="C294" s="28">
        <v>0.05</v>
      </c>
      <c r="D294" s="14">
        <f t="shared" si="4"/>
        <v>3.2646791262800394</v>
      </c>
      <c r="E294" s="14"/>
      <c r="F294" s="15" cm="1">
        <f t="array" ref="F294">Expense*INDEX(InflationFactor,A294)</f>
        <v>16.323395631400196</v>
      </c>
      <c r="G294" s="15"/>
      <c r="H294" s="28">
        <v>0.06</v>
      </c>
      <c r="I294" s="14" cm="1">
        <f t="array" ref="I294">1/POWER(1+INDEX(Yield,A294),1/12)</f>
        <v>0.9951560277146928</v>
      </c>
      <c r="J294" s="14"/>
      <c r="K294" s="29">
        <v>0.1</v>
      </c>
      <c r="L294" s="14" cm="1">
        <f t="array" ref="L294">1-POWER(1-INDEX(LapseRate,A294),1/12)</f>
        <v>8.7416109546967213E-3</v>
      </c>
      <c r="M294" s="14"/>
      <c r="N294" s="32">
        <v>0.01</v>
      </c>
      <c r="O294" s="32">
        <v>0.01</v>
      </c>
      <c r="Q294" s="16" cm="1">
        <f t="array" ref="Q294">INDEX(Inflation,A294)+0.02</f>
        <v>7.0000000000000007E-2</v>
      </c>
      <c r="R294" s="16" cm="1">
        <f t="array" ref="R294">INDEX(LapseRate,A294)*0.5</f>
        <v>0.05</v>
      </c>
      <c r="S294" s="16" cm="1">
        <f t="array" ref="S294">INDEX(LapseRate,A294)*1.5</f>
        <v>0.15000000000000002</v>
      </c>
      <c r="T294" s="16" cm="1">
        <f t="array" ref="T294">INDEX(Yield,A294)*INDEX(YieldUp,A294)</f>
        <v>5.9999999999999995E-4</v>
      </c>
      <c r="U294" s="16" cm="1">
        <f t="array" ref="U294">INDEX(Yield,A294)*INDEX(YieldDown,A294)</f>
        <v>5.9999999999999995E-4</v>
      </c>
    </row>
    <row r="295" spans="1:21" x14ac:dyDescent="0.2">
      <c r="A295" s="13">
        <v>293</v>
      </c>
      <c r="C295" s="28">
        <v>0.05</v>
      </c>
      <c r="D295" s="14">
        <f t="shared" si="4"/>
        <v>3.2779798331543968</v>
      </c>
      <c r="E295" s="14"/>
      <c r="F295" s="15" cm="1">
        <f t="array" ref="F295">Expense*INDEX(InflationFactor,A295)</f>
        <v>16.389899165771983</v>
      </c>
      <c r="G295" s="15"/>
      <c r="H295" s="28">
        <v>0.06</v>
      </c>
      <c r="I295" s="14" cm="1">
        <f t="array" ref="I295">1/POWER(1+INDEX(Yield,A295),1/12)</f>
        <v>0.9951560277146928</v>
      </c>
      <c r="J295" s="14"/>
      <c r="K295" s="29">
        <v>0.1</v>
      </c>
      <c r="L295" s="14" cm="1">
        <f t="array" ref="L295">1-POWER(1-INDEX(LapseRate,A295),1/12)</f>
        <v>8.7416109546967213E-3</v>
      </c>
      <c r="M295" s="14"/>
      <c r="N295" s="32">
        <v>0.01</v>
      </c>
      <c r="O295" s="32">
        <v>0.01</v>
      </c>
      <c r="Q295" s="16" cm="1">
        <f t="array" ref="Q295">INDEX(Inflation,A295)+0.02</f>
        <v>7.0000000000000007E-2</v>
      </c>
      <c r="R295" s="16" cm="1">
        <f t="array" ref="R295">INDEX(LapseRate,A295)*0.5</f>
        <v>0.05</v>
      </c>
      <c r="S295" s="16" cm="1">
        <f t="array" ref="S295">INDEX(LapseRate,A295)*1.5</f>
        <v>0.15000000000000002</v>
      </c>
      <c r="T295" s="16" cm="1">
        <f t="array" ref="T295">INDEX(Yield,A295)*INDEX(YieldUp,A295)</f>
        <v>5.9999999999999995E-4</v>
      </c>
      <c r="U295" s="16" cm="1">
        <f t="array" ref="U295">INDEX(Yield,A295)*INDEX(YieldDown,A295)</f>
        <v>5.9999999999999995E-4</v>
      </c>
    </row>
    <row r="296" spans="1:21" x14ac:dyDescent="0.2">
      <c r="A296" s="13">
        <v>294</v>
      </c>
      <c r="C296" s="28">
        <v>0.05</v>
      </c>
      <c r="D296" s="14">
        <f t="shared" si="4"/>
        <v>3.291334728754971</v>
      </c>
      <c r="E296" s="14"/>
      <c r="F296" s="15" cm="1">
        <f t="array" ref="F296">Expense*INDEX(InflationFactor,A296)</f>
        <v>16.456673643774856</v>
      </c>
      <c r="G296" s="15"/>
      <c r="H296" s="28">
        <v>0.06</v>
      </c>
      <c r="I296" s="14" cm="1">
        <f t="array" ref="I296">1/POWER(1+INDEX(Yield,A296),1/12)</f>
        <v>0.9951560277146928</v>
      </c>
      <c r="J296" s="14"/>
      <c r="K296" s="29">
        <v>0.1</v>
      </c>
      <c r="L296" s="14" cm="1">
        <f t="array" ref="L296">1-POWER(1-INDEX(LapseRate,A296),1/12)</f>
        <v>8.7416109546967213E-3</v>
      </c>
      <c r="M296" s="14"/>
      <c r="N296" s="32">
        <v>0.01</v>
      </c>
      <c r="O296" s="32">
        <v>0.01</v>
      </c>
      <c r="Q296" s="16" cm="1">
        <f t="array" ref="Q296">INDEX(Inflation,A296)+0.02</f>
        <v>7.0000000000000007E-2</v>
      </c>
      <c r="R296" s="16" cm="1">
        <f t="array" ref="R296">INDEX(LapseRate,A296)*0.5</f>
        <v>0.05</v>
      </c>
      <c r="S296" s="16" cm="1">
        <f t="array" ref="S296">INDEX(LapseRate,A296)*1.5</f>
        <v>0.15000000000000002</v>
      </c>
      <c r="T296" s="16" cm="1">
        <f t="array" ref="T296">INDEX(Yield,A296)*INDEX(YieldUp,A296)</f>
        <v>5.9999999999999995E-4</v>
      </c>
      <c r="U296" s="16" cm="1">
        <f t="array" ref="U296">INDEX(Yield,A296)*INDEX(YieldDown,A296)</f>
        <v>5.9999999999999995E-4</v>
      </c>
    </row>
    <row r="297" spans="1:21" x14ac:dyDescent="0.2">
      <c r="A297" s="13">
        <v>295</v>
      </c>
      <c r="C297" s="28">
        <v>0.05</v>
      </c>
      <c r="D297" s="14">
        <f t="shared" si="4"/>
        <v>3.3047440338533391</v>
      </c>
      <c r="E297" s="14"/>
      <c r="F297" s="15" cm="1">
        <f t="array" ref="F297">Expense*INDEX(InflationFactor,A297)</f>
        <v>16.523720169266696</v>
      </c>
      <c r="G297" s="15"/>
      <c r="H297" s="28">
        <v>0.06</v>
      </c>
      <c r="I297" s="14" cm="1">
        <f t="array" ref="I297">1/POWER(1+INDEX(Yield,A297),1/12)</f>
        <v>0.9951560277146928</v>
      </c>
      <c r="J297" s="14"/>
      <c r="K297" s="29">
        <v>0.1</v>
      </c>
      <c r="L297" s="14" cm="1">
        <f t="array" ref="L297">1-POWER(1-INDEX(LapseRate,A297),1/12)</f>
        <v>8.7416109546967213E-3</v>
      </c>
      <c r="M297" s="14"/>
      <c r="N297" s="32">
        <v>0.01</v>
      </c>
      <c r="O297" s="32">
        <v>0.01</v>
      </c>
      <c r="Q297" s="16" cm="1">
        <f t="array" ref="Q297">INDEX(Inflation,A297)+0.02</f>
        <v>7.0000000000000007E-2</v>
      </c>
      <c r="R297" s="16" cm="1">
        <f t="array" ref="R297">INDEX(LapseRate,A297)*0.5</f>
        <v>0.05</v>
      </c>
      <c r="S297" s="16" cm="1">
        <f t="array" ref="S297">INDEX(LapseRate,A297)*1.5</f>
        <v>0.15000000000000002</v>
      </c>
      <c r="T297" s="16" cm="1">
        <f t="array" ref="T297">INDEX(Yield,A297)*INDEX(YieldUp,A297)</f>
        <v>5.9999999999999995E-4</v>
      </c>
      <c r="U297" s="16" cm="1">
        <f t="array" ref="U297">INDEX(Yield,A297)*INDEX(YieldDown,A297)</f>
        <v>5.9999999999999995E-4</v>
      </c>
    </row>
    <row r="298" spans="1:21" x14ac:dyDescent="0.2">
      <c r="A298" s="13">
        <v>296</v>
      </c>
      <c r="C298" s="28">
        <v>0.05</v>
      </c>
      <c r="D298" s="14">
        <f t="shared" si="4"/>
        <v>3.3182079701205307</v>
      </c>
      <c r="E298" s="14"/>
      <c r="F298" s="15" cm="1">
        <f t="array" ref="F298">Expense*INDEX(InflationFactor,A298)</f>
        <v>16.591039850602655</v>
      </c>
      <c r="G298" s="15"/>
      <c r="H298" s="28">
        <v>0.06</v>
      </c>
      <c r="I298" s="14" cm="1">
        <f t="array" ref="I298">1/POWER(1+INDEX(Yield,A298),1/12)</f>
        <v>0.9951560277146928</v>
      </c>
      <c r="J298" s="14"/>
      <c r="K298" s="29">
        <v>0.1</v>
      </c>
      <c r="L298" s="14" cm="1">
        <f t="array" ref="L298">1-POWER(1-INDEX(LapseRate,A298),1/12)</f>
        <v>8.7416109546967213E-3</v>
      </c>
      <c r="M298" s="14"/>
      <c r="N298" s="32">
        <v>0.01</v>
      </c>
      <c r="O298" s="32">
        <v>0.01</v>
      </c>
      <c r="Q298" s="16" cm="1">
        <f t="array" ref="Q298">INDEX(Inflation,A298)+0.02</f>
        <v>7.0000000000000007E-2</v>
      </c>
      <c r="R298" s="16" cm="1">
        <f t="array" ref="R298">INDEX(LapseRate,A298)*0.5</f>
        <v>0.05</v>
      </c>
      <c r="S298" s="16" cm="1">
        <f t="array" ref="S298">INDEX(LapseRate,A298)*1.5</f>
        <v>0.15000000000000002</v>
      </c>
      <c r="T298" s="16" cm="1">
        <f t="array" ref="T298">INDEX(Yield,A298)*INDEX(YieldUp,A298)</f>
        <v>5.9999999999999995E-4</v>
      </c>
      <c r="U298" s="16" cm="1">
        <f t="array" ref="U298">INDEX(Yield,A298)*INDEX(YieldDown,A298)</f>
        <v>5.9999999999999995E-4</v>
      </c>
    </row>
    <row r="299" spans="1:21" x14ac:dyDescent="0.2">
      <c r="A299" s="13">
        <v>297</v>
      </c>
      <c r="C299" s="28">
        <v>0.05</v>
      </c>
      <c r="D299" s="14">
        <f t="shared" si="4"/>
        <v>3.3317267601306906</v>
      </c>
      <c r="E299" s="14"/>
      <c r="F299" s="15" cm="1">
        <f t="array" ref="F299">Expense*INDEX(InflationFactor,A299)</f>
        <v>16.658633800653455</v>
      </c>
      <c r="G299" s="15"/>
      <c r="H299" s="28">
        <v>0.06</v>
      </c>
      <c r="I299" s="14" cm="1">
        <f t="array" ref="I299">1/POWER(1+INDEX(Yield,A299),1/12)</f>
        <v>0.9951560277146928</v>
      </c>
      <c r="J299" s="14"/>
      <c r="K299" s="29">
        <v>0.1</v>
      </c>
      <c r="L299" s="14" cm="1">
        <f t="array" ref="L299">1-POWER(1-INDEX(LapseRate,A299),1/12)</f>
        <v>8.7416109546967213E-3</v>
      </c>
      <c r="M299" s="14"/>
      <c r="N299" s="32">
        <v>0.01</v>
      </c>
      <c r="O299" s="32">
        <v>0.01</v>
      </c>
      <c r="Q299" s="16" cm="1">
        <f t="array" ref="Q299">INDEX(Inflation,A299)+0.02</f>
        <v>7.0000000000000007E-2</v>
      </c>
      <c r="R299" s="16" cm="1">
        <f t="array" ref="R299">INDEX(LapseRate,A299)*0.5</f>
        <v>0.05</v>
      </c>
      <c r="S299" s="16" cm="1">
        <f t="array" ref="S299">INDEX(LapseRate,A299)*1.5</f>
        <v>0.15000000000000002</v>
      </c>
      <c r="T299" s="16" cm="1">
        <f t="array" ref="T299">INDEX(Yield,A299)*INDEX(YieldUp,A299)</f>
        <v>5.9999999999999995E-4</v>
      </c>
      <c r="U299" s="16" cm="1">
        <f t="array" ref="U299">INDEX(Yield,A299)*INDEX(YieldDown,A299)</f>
        <v>5.9999999999999995E-4</v>
      </c>
    </row>
    <row r="300" spans="1:21" x14ac:dyDescent="0.2">
      <c r="A300" s="13">
        <v>298</v>
      </c>
      <c r="C300" s="28">
        <v>0.05</v>
      </c>
      <c r="D300" s="14">
        <f t="shared" si="4"/>
        <v>3.3453006273647565</v>
      </c>
      <c r="E300" s="14"/>
      <c r="F300" s="15" cm="1">
        <f t="array" ref="F300">Expense*INDEX(InflationFactor,A300)</f>
        <v>16.726503136823784</v>
      </c>
      <c r="G300" s="15"/>
      <c r="H300" s="28">
        <v>0.06</v>
      </c>
      <c r="I300" s="14" cm="1">
        <f t="array" ref="I300">1/POWER(1+INDEX(Yield,A300),1/12)</f>
        <v>0.9951560277146928</v>
      </c>
      <c r="J300" s="14"/>
      <c r="K300" s="29">
        <v>0.1</v>
      </c>
      <c r="L300" s="14" cm="1">
        <f t="array" ref="L300">1-POWER(1-INDEX(LapseRate,A300),1/12)</f>
        <v>8.7416109546967213E-3</v>
      </c>
      <c r="M300" s="14"/>
      <c r="N300" s="32">
        <v>0.01</v>
      </c>
      <c r="O300" s="32">
        <v>0.01</v>
      </c>
      <c r="Q300" s="16" cm="1">
        <f t="array" ref="Q300">INDEX(Inflation,A300)+0.02</f>
        <v>7.0000000000000007E-2</v>
      </c>
      <c r="R300" s="16" cm="1">
        <f t="array" ref="R300">INDEX(LapseRate,A300)*0.5</f>
        <v>0.05</v>
      </c>
      <c r="S300" s="16" cm="1">
        <f t="array" ref="S300">INDEX(LapseRate,A300)*1.5</f>
        <v>0.15000000000000002</v>
      </c>
      <c r="T300" s="16" cm="1">
        <f t="array" ref="T300">INDEX(Yield,A300)*INDEX(YieldUp,A300)</f>
        <v>5.9999999999999995E-4</v>
      </c>
      <c r="U300" s="16" cm="1">
        <f t="array" ref="U300">INDEX(Yield,A300)*INDEX(YieldDown,A300)</f>
        <v>5.9999999999999995E-4</v>
      </c>
    </row>
    <row r="301" spans="1:21" x14ac:dyDescent="0.2">
      <c r="A301" s="13">
        <v>299</v>
      </c>
      <c r="C301" s="28">
        <v>0.05</v>
      </c>
      <c r="D301" s="14">
        <f t="shared" si="4"/>
        <v>3.3589297962141567</v>
      </c>
      <c r="E301" s="14"/>
      <c r="F301" s="15" cm="1">
        <f t="array" ref="F301">Expense*INDEX(InflationFactor,A301)</f>
        <v>16.794648981070782</v>
      </c>
      <c r="G301" s="15"/>
      <c r="H301" s="28">
        <v>0.06</v>
      </c>
      <c r="I301" s="14" cm="1">
        <f t="array" ref="I301">1/POWER(1+INDEX(Yield,A301),1/12)</f>
        <v>0.9951560277146928</v>
      </c>
      <c r="J301" s="14"/>
      <c r="K301" s="29">
        <v>0.1</v>
      </c>
      <c r="L301" s="14" cm="1">
        <f t="array" ref="L301">1-POWER(1-INDEX(LapseRate,A301),1/12)</f>
        <v>8.7416109546967213E-3</v>
      </c>
      <c r="M301" s="14"/>
      <c r="N301" s="32">
        <v>0.01</v>
      </c>
      <c r="O301" s="32">
        <v>0.01</v>
      </c>
      <c r="Q301" s="16" cm="1">
        <f t="array" ref="Q301">INDEX(Inflation,A301)+0.02</f>
        <v>7.0000000000000007E-2</v>
      </c>
      <c r="R301" s="16" cm="1">
        <f t="array" ref="R301">INDEX(LapseRate,A301)*0.5</f>
        <v>0.05</v>
      </c>
      <c r="S301" s="16" cm="1">
        <f t="array" ref="S301">INDEX(LapseRate,A301)*1.5</f>
        <v>0.15000000000000002</v>
      </c>
      <c r="T301" s="16" cm="1">
        <f t="array" ref="T301">INDEX(Yield,A301)*INDEX(YieldUp,A301)</f>
        <v>5.9999999999999995E-4</v>
      </c>
      <c r="U301" s="16" cm="1">
        <f t="array" ref="U301">INDEX(Yield,A301)*INDEX(YieldDown,A301)</f>
        <v>5.9999999999999995E-4</v>
      </c>
    </row>
    <row r="302" spans="1:21" x14ac:dyDescent="0.2">
      <c r="A302" s="13">
        <v>300</v>
      </c>
      <c r="C302" s="28">
        <v>0.05</v>
      </c>
      <c r="D302" s="14">
        <f t="shared" si="4"/>
        <v>3.3726144919845176</v>
      </c>
      <c r="E302" s="14"/>
      <c r="F302" s="15" cm="1">
        <f t="array" ref="F302">Expense*INDEX(InflationFactor,A302)</f>
        <v>16.863072459922588</v>
      </c>
      <c r="G302" s="15"/>
      <c r="H302" s="28">
        <v>0.06</v>
      </c>
      <c r="I302" s="14" cm="1">
        <f t="array" ref="I302">1/POWER(1+INDEX(Yield,A302),1/12)</f>
        <v>0.9951560277146928</v>
      </c>
      <c r="J302" s="14"/>
      <c r="K302" s="29">
        <v>0.1</v>
      </c>
      <c r="L302" s="14" cm="1">
        <f t="array" ref="L302">1-POWER(1-INDEX(LapseRate,A302),1/12)</f>
        <v>8.7416109546967213E-3</v>
      </c>
      <c r="M302" s="14"/>
      <c r="N302" s="32">
        <v>0.01</v>
      </c>
      <c r="O302" s="32">
        <v>0.01</v>
      </c>
      <c r="Q302" s="16" cm="1">
        <f t="array" ref="Q302">INDEX(Inflation,A302)+0.02</f>
        <v>7.0000000000000007E-2</v>
      </c>
      <c r="R302" s="16" cm="1">
        <f t="array" ref="R302">INDEX(LapseRate,A302)*0.5</f>
        <v>0.05</v>
      </c>
      <c r="S302" s="16" cm="1">
        <f t="array" ref="S302">INDEX(LapseRate,A302)*1.5</f>
        <v>0.15000000000000002</v>
      </c>
      <c r="T302" s="16" cm="1">
        <f t="array" ref="T302">INDEX(Yield,A302)*INDEX(YieldUp,A302)</f>
        <v>5.9999999999999995E-4</v>
      </c>
      <c r="U302" s="16" cm="1">
        <f t="array" ref="U302">INDEX(Yield,A302)*INDEX(YieldDown,A302)</f>
        <v>5.9999999999999995E-4</v>
      </c>
    </row>
    <row r="303" spans="1:21" x14ac:dyDescent="0.2">
      <c r="A303" s="13">
        <v>301</v>
      </c>
      <c r="C303" s="28">
        <v>0.05</v>
      </c>
      <c r="D303" s="14">
        <f t="shared" si="4"/>
        <v>3.3863549408993858</v>
      </c>
      <c r="E303" s="14"/>
      <c r="F303" s="15" cm="1">
        <f t="array" ref="F303">Expense*INDEX(InflationFactor,A303)</f>
        <v>16.931774704496931</v>
      </c>
      <c r="G303" s="15"/>
      <c r="H303" s="28">
        <v>0.06</v>
      </c>
      <c r="I303" s="14" cm="1">
        <f t="array" ref="I303">1/POWER(1+INDEX(Yield,A303),1/12)</f>
        <v>0.9951560277146928</v>
      </c>
      <c r="J303" s="14"/>
      <c r="K303" s="29">
        <v>0.1</v>
      </c>
      <c r="L303" s="14" cm="1">
        <f t="array" ref="L303">1-POWER(1-INDEX(LapseRate,A303),1/12)</f>
        <v>8.7416109546967213E-3</v>
      </c>
      <c r="M303" s="14"/>
      <c r="N303" s="32">
        <v>0.01</v>
      </c>
      <c r="O303" s="32">
        <v>0.01</v>
      </c>
      <c r="Q303" s="16" cm="1">
        <f t="array" ref="Q303">INDEX(Inflation,A303)+0.02</f>
        <v>7.0000000000000007E-2</v>
      </c>
      <c r="R303" s="16" cm="1">
        <f t="array" ref="R303">INDEX(LapseRate,A303)*0.5</f>
        <v>0.05</v>
      </c>
      <c r="S303" s="16" cm="1">
        <f t="array" ref="S303">INDEX(LapseRate,A303)*1.5</f>
        <v>0.15000000000000002</v>
      </c>
      <c r="T303" s="16" cm="1">
        <f t="array" ref="T303">INDEX(Yield,A303)*INDEX(YieldUp,A303)</f>
        <v>5.9999999999999995E-4</v>
      </c>
      <c r="U303" s="16" cm="1">
        <f t="array" ref="U303">INDEX(Yield,A303)*INDEX(YieldDown,A303)</f>
        <v>5.9999999999999995E-4</v>
      </c>
    </row>
    <row r="304" spans="1:21" x14ac:dyDescent="0.2">
      <c r="A304" s="13">
        <v>302</v>
      </c>
      <c r="C304" s="28">
        <v>0.05</v>
      </c>
      <c r="D304" s="14">
        <f t="shared" si="4"/>
        <v>3.4001513701039818</v>
      </c>
      <c r="E304" s="14"/>
      <c r="F304" s="15" cm="1">
        <f t="array" ref="F304">Expense*INDEX(InflationFactor,A304)</f>
        <v>17.00075685051991</v>
      </c>
      <c r="G304" s="15"/>
      <c r="H304" s="28">
        <v>0.06</v>
      </c>
      <c r="I304" s="14" cm="1">
        <f t="array" ref="I304">1/POWER(1+INDEX(Yield,A304),1/12)</f>
        <v>0.9951560277146928</v>
      </c>
      <c r="J304" s="14"/>
      <c r="K304" s="29">
        <v>0.1</v>
      </c>
      <c r="L304" s="14" cm="1">
        <f t="array" ref="L304">1-POWER(1-INDEX(LapseRate,A304),1/12)</f>
        <v>8.7416109546967213E-3</v>
      </c>
      <c r="M304" s="14"/>
      <c r="N304" s="32">
        <v>0.01</v>
      </c>
      <c r="O304" s="32">
        <v>0.01</v>
      </c>
      <c r="Q304" s="16" cm="1">
        <f t="array" ref="Q304">INDEX(Inflation,A304)+0.02</f>
        <v>7.0000000000000007E-2</v>
      </c>
      <c r="R304" s="16" cm="1">
        <f t="array" ref="R304">INDEX(LapseRate,A304)*0.5</f>
        <v>0.05</v>
      </c>
      <c r="S304" s="16" cm="1">
        <f t="array" ref="S304">INDEX(LapseRate,A304)*1.5</f>
        <v>0.15000000000000002</v>
      </c>
      <c r="T304" s="16" cm="1">
        <f t="array" ref="T304">INDEX(Yield,A304)*INDEX(YieldUp,A304)</f>
        <v>5.9999999999999995E-4</v>
      </c>
      <c r="U304" s="16" cm="1">
        <f t="array" ref="U304">INDEX(Yield,A304)*INDEX(YieldDown,A304)</f>
        <v>5.9999999999999995E-4</v>
      </c>
    </row>
    <row r="305" spans="1:21" x14ac:dyDescent="0.2">
      <c r="A305" s="13">
        <v>303</v>
      </c>
      <c r="C305" s="28">
        <v>0.05</v>
      </c>
      <c r="D305" s="14">
        <f t="shared" si="4"/>
        <v>3.4140040076689266</v>
      </c>
      <c r="E305" s="14"/>
      <c r="F305" s="15" cm="1">
        <f t="array" ref="F305">Expense*INDEX(InflationFactor,A305)</f>
        <v>17.070020038344634</v>
      </c>
      <c r="G305" s="15"/>
      <c r="H305" s="28">
        <v>0.06</v>
      </c>
      <c r="I305" s="14" cm="1">
        <f t="array" ref="I305">1/POWER(1+INDEX(Yield,A305),1/12)</f>
        <v>0.9951560277146928</v>
      </c>
      <c r="J305" s="14"/>
      <c r="K305" s="29">
        <v>0.1</v>
      </c>
      <c r="L305" s="14" cm="1">
        <f t="array" ref="L305">1-POWER(1-INDEX(LapseRate,A305),1/12)</f>
        <v>8.7416109546967213E-3</v>
      </c>
      <c r="M305" s="14"/>
      <c r="N305" s="32">
        <v>0.01</v>
      </c>
      <c r="O305" s="32">
        <v>0.01</v>
      </c>
      <c r="Q305" s="16" cm="1">
        <f t="array" ref="Q305">INDEX(Inflation,A305)+0.02</f>
        <v>7.0000000000000007E-2</v>
      </c>
      <c r="R305" s="16" cm="1">
        <f t="array" ref="R305">INDEX(LapseRate,A305)*0.5</f>
        <v>0.05</v>
      </c>
      <c r="S305" s="16" cm="1">
        <f t="array" ref="S305">INDEX(LapseRate,A305)*1.5</f>
        <v>0.15000000000000002</v>
      </c>
      <c r="T305" s="16" cm="1">
        <f t="array" ref="T305">INDEX(Yield,A305)*INDEX(YieldUp,A305)</f>
        <v>5.9999999999999995E-4</v>
      </c>
      <c r="U305" s="16" cm="1">
        <f t="array" ref="U305">INDEX(Yield,A305)*INDEX(YieldDown,A305)</f>
        <v>5.9999999999999995E-4</v>
      </c>
    </row>
    <row r="306" spans="1:21" x14ac:dyDescent="0.2">
      <c r="A306" s="13">
        <v>304</v>
      </c>
      <c r="C306" s="28">
        <v>0.05</v>
      </c>
      <c r="D306" s="14">
        <f t="shared" si="4"/>
        <v>3.4279130825940411</v>
      </c>
      <c r="E306" s="14"/>
      <c r="F306" s="15" cm="1">
        <f t="array" ref="F306">Expense*INDEX(InflationFactor,A306)</f>
        <v>17.139565412970207</v>
      </c>
      <c r="G306" s="15"/>
      <c r="H306" s="28">
        <v>0.06</v>
      </c>
      <c r="I306" s="14" cm="1">
        <f t="array" ref="I306">1/POWER(1+INDEX(Yield,A306),1/12)</f>
        <v>0.9951560277146928</v>
      </c>
      <c r="J306" s="14"/>
      <c r="K306" s="29">
        <v>0.1</v>
      </c>
      <c r="L306" s="14" cm="1">
        <f t="array" ref="L306">1-POWER(1-INDEX(LapseRate,A306),1/12)</f>
        <v>8.7416109546967213E-3</v>
      </c>
      <c r="M306" s="14"/>
      <c r="N306" s="32">
        <v>0.01</v>
      </c>
      <c r="O306" s="32">
        <v>0.01</v>
      </c>
      <c r="Q306" s="16" cm="1">
        <f t="array" ref="Q306">INDEX(Inflation,A306)+0.02</f>
        <v>7.0000000000000007E-2</v>
      </c>
      <c r="R306" s="16" cm="1">
        <f t="array" ref="R306">INDEX(LapseRate,A306)*0.5</f>
        <v>0.05</v>
      </c>
      <c r="S306" s="16" cm="1">
        <f t="array" ref="S306">INDEX(LapseRate,A306)*1.5</f>
        <v>0.15000000000000002</v>
      </c>
      <c r="T306" s="16" cm="1">
        <f t="array" ref="T306">INDEX(Yield,A306)*INDEX(YieldUp,A306)</f>
        <v>5.9999999999999995E-4</v>
      </c>
      <c r="U306" s="16" cm="1">
        <f t="array" ref="U306">INDEX(Yield,A306)*INDEX(YieldDown,A306)</f>
        <v>5.9999999999999995E-4</v>
      </c>
    </row>
    <row r="307" spans="1:21" x14ac:dyDescent="0.2">
      <c r="A307" s="13">
        <v>305</v>
      </c>
      <c r="C307" s="28">
        <v>0.05</v>
      </c>
      <c r="D307" s="14">
        <f t="shared" si="4"/>
        <v>3.4418788248121164</v>
      </c>
      <c r="E307" s="14"/>
      <c r="F307" s="15" cm="1">
        <f t="array" ref="F307">Expense*INDEX(InflationFactor,A307)</f>
        <v>17.20939412406058</v>
      </c>
      <c r="G307" s="15"/>
      <c r="H307" s="28">
        <v>0.06</v>
      </c>
      <c r="I307" s="14" cm="1">
        <f t="array" ref="I307">1/POWER(1+INDEX(Yield,A307),1/12)</f>
        <v>0.9951560277146928</v>
      </c>
      <c r="J307" s="14"/>
      <c r="K307" s="29">
        <v>0.1</v>
      </c>
      <c r="L307" s="14" cm="1">
        <f t="array" ref="L307">1-POWER(1-INDEX(LapseRate,A307),1/12)</f>
        <v>8.7416109546967213E-3</v>
      </c>
      <c r="M307" s="14"/>
      <c r="N307" s="32">
        <v>0.01</v>
      </c>
      <c r="O307" s="32">
        <v>0.01</v>
      </c>
      <c r="Q307" s="16" cm="1">
        <f t="array" ref="Q307">INDEX(Inflation,A307)+0.02</f>
        <v>7.0000000000000007E-2</v>
      </c>
      <c r="R307" s="16" cm="1">
        <f t="array" ref="R307">INDEX(LapseRate,A307)*0.5</f>
        <v>0.05</v>
      </c>
      <c r="S307" s="16" cm="1">
        <f t="array" ref="S307">INDEX(LapseRate,A307)*1.5</f>
        <v>0.15000000000000002</v>
      </c>
      <c r="T307" s="16" cm="1">
        <f t="array" ref="T307">INDEX(Yield,A307)*INDEX(YieldUp,A307)</f>
        <v>5.9999999999999995E-4</v>
      </c>
      <c r="U307" s="16" cm="1">
        <f t="array" ref="U307">INDEX(Yield,A307)*INDEX(YieldDown,A307)</f>
        <v>5.9999999999999995E-4</v>
      </c>
    </row>
    <row r="308" spans="1:21" x14ac:dyDescent="0.2">
      <c r="A308" s="13">
        <v>306</v>
      </c>
      <c r="C308" s="28">
        <v>0.05</v>
      </c>
      <c r="D308" s="14">
        <f t="shared" si="4"/>
        <v>3.4559014651927193</v>
      </c>
      <c r="E308" s="14"/>
      <c r="F308" s="15" cm="1">
        <f t="array" ref="F308">Expense*INDEX(InflationFactor,A308)</f>
        <v>17.279507325963596</v>
      </c>
      <c r="G308" s="15"/>
      <c r="H308" s="28">
        <v>0.06</v>
      </c>
      <c r="I308" s="14" cm="1">
        <f t="array" ref="I308">1/POWER(1+INDEX(Yield,A308),1/12)</f>
        <v>0.9951560277146928</v>
      </c>
      <c r="J308" s="14"/>
      <c r="K308" s="29">
        <v>0.1</v>
      </c>
      <c r="L308" s="14" cm="1">
        <f t="array" ref="L308">1-POWER(1-INDEX(LapseRate,A308),1/12)</f>
        <v>8.7416109546967213E-3</v>
      </c>
      <c r="M308" s="14"/>
      <c r="N308" s="32">
        <v>0.01</v>
      </c>
      <c r="O308" s="32">
        <v>0.01</v>
      </c>
      <c r="Q308" s="16" cm="1">
        <f t="array" ref="Q308">INDEX(Inflation,A308)+0.02</f>
        <v>7.0000000000000007E-2</v>
      </c>
      <c r="R308" s="16" cm="1">
        <f t="array" ref="R308">INDEX(LapseRate,A308)*0.5</f>
        <v>0.05</v>
      </c>
      <c r="S308" s="16" cm="1">
        <f t="array" ref="S308">INDEX(LapseRate,A308)*1.5</f>
        <v>0.15000000000000002</v>
      </c>
      <c r="T308" s="16" cm="1">
        <f t="array" ref="T308">INDEX(Yield,A308)*INDEX(YieldUp,A308)</f>
        <v>5.9999999999999995E-4</v>
      </c>
      <c r="U308" s="16" cm="1">
        <f t="array" ref="U308">INDEX(Yield,A308)*INDEX(YieldDown,A308)</f>
        <v>5.9999999999999995E-4</v>
      </c>
    </row>
    <row r="309" spans="1:21" x14ac:dyDescent="0.2">
      <c r="A309" s="13">
        <v>307</v>
      </c>
      <c r="C309" s="28">
        <v>0.05</v>
      </c>
      <c r="D309" s="14">
        <f t="shared" si="4"/>
        <v>3.469981235546006</v>
      </c>
      <c r="E309" s="14"/>
      <c r="F309" s="15" cm="1">
        <f t="array" ref="F309">Expense*INDEX(InflationFactor,A309)</f>
        <v>17.349906177730031</v>
      </c>
      <c r="G309" s="15"/>
      <c r="H309" s="28">
        <v>0.06</v>
      </c>
      <c r="I309" s="14" cm="1">
        <f t="array" ref="I309">1/POWER(1+INDEX(Yield,A309),1/12)</f>
        <v>0.9951560277146928</v>
      </c>
      <c r="J309" s="14"/>
      <c r="K309" s="29">
        <v>0.1</v>
      </c>
      <c r="L309" s="14" cm="1">
        <f t="array" ref="L309">1-POWER(1-INDEX(LapseRate,A309),1/12)</f>
        <v>8.7416109546967213E-3</v>
      </c>
      <c r="M309" s="14"/>
      <c r="N309" s="32">
        <v>0.01</v>
      </c>
      <c r="O309" s="32">
        <v>0.01</v>
      </c>
      <c r="Q309" s="16" cm="1">
        <f t="array" ref="Q309">INDEX(Inflation,A309)+0.02</f>
        <v>7.0000000000000007E-2</v>
      </c>
      <c r="R309" s="16" cm="1">
        <f t="array" ref="R309">INDEX(LapseRate,A309)*0.5</f>
        <v>0.05</v>
      </c>
      <c r="S309" s="16" cm="1">
        <f t="array" ref="S309">INDEX(LapseRate,A309)*1.5</f>
        <v>0.15000000000000002</v>
      </c>
      <c r="T309" s="16" cm="1">
        <f t="array" ref="T309">INDEX(Yield,A309)*INDEX(YieldUp,A309)</f>
        <v>5.9999999999999995E-4</v>
      </c>
      <c r="U309" s="16" cm="1">
        <f t="array" ref="U309">INDEX(Yield,A309)*INDEX(YieldDown,A309)</f>
        <v>5.9999999999999995E-4</v>
      </c>
    </row>
    <row r="310" spans="1:21" x14ac:dyDescent="0.2">
      <c r="A310" s="13">
        <v>308</v>
      </c>
      <c r="C310" s="28">
        <v>0.05</v>
      </c>
      <c r="D310" s="14">
        <f t="shared" si="4"/>
        <v>3.4841183686265573</v>
      </c>
      <c r="E310" s="14"/>
      <c r="F310" s="15" cm="1">
        <f t="array" ref="F310">Expense*INDEX(InflationFactor,A310)</f>
        <v>17.420591843132787</v>
      </c>
      <c r="G310" s="15"/>
      <c r="H310" s="28">
        <v>0.06</v>
      </c>
      <c r="I310" s="14" cm="1">
        <f t="array" ref="I310">1/POWER(1+INDEX(Yield,A310),1/12)</f>
        <v>0.9951560277146928</v>
      </c>
      <c r="J310" s="14"/>
      <c r="K310" s="29">
        <v>0.1</v>
      </c>
      <c r="L310" s="14" cm="1">
        <f t="array" ref="L310">1-POWER(1-INDEX(LapseRate,A310),1/12)</f>
        <v>8.7416109546967213E-3</v>
      </c>
      <c r="M310" s="14"/>
      <c r="N310" s="32">
        <v>0.01</v>
      </c>
      <c r="O310" s="32">
        <v>0.01</v>
      </c>
      <c r="Q310" s="16" cm="1">
        <f t="array" ref="Q310">INDEX(Inflation,A310)+0.02</f>
        <v>7.0000000000000007E-2</v>
      </c>
      <c r="R310" s="16" cm="1">
        <f t="array" ref="R310">INDEX(LapseRate,A310)*0.5</f>
        <v>0.05</v>
      </c>
      <c r="S310" s="16" cm="1">
        <f t="array" ref="S310">INDEX(LapseRate,A310)*1.5</f>
        <v>0.15000000000000002</v>
      </c>
      <c r="T310" s="16" cm="1">
        <f t="array" ref="T310">INDEX(Yield,A310)*INDEX(YieldUp,A310)</f>
        <v>5.9999999999999995E-4</v>
      </c>
      <c r="U310" s="16" cm="1">
        <f t="array" ref="U310">INDEX(Yield,A310)*INDEX(YieldDown,A310)</f>
        <v>5.9999999999999995E-4</v>
      </c>
    </row>
    <row r="311" spans="1:21" x14ac:dyDescent="0.2">
      <c r="A311" s="13">
        <v>309</v>
      </c>
      <c r="C311" s="28">
        <v>0.05</v>
      </c>
      <c r="D311" s="14">
        <f t="shared" si="4"/>
        <v>3.498313098137225</v>
      </c>
      <c r="E311" s="14"/>
      <c r="F311" s="15" cm="1">
        <f t="array" ref="F311">Expense*INDEX(InflationFactor,A311)</f>
        <v>17.491565490686124</v>
      </c>
      <c r="G311" s="15"/>
      <c r="H311" s="28">
        <v>0.06</v>
      </c>
      <c r="I311" s="14" cm="1">
        <f t="array" ref="I311">1/POWER(1+INDEX(Yield,A311),1/12)</f>
        <v>0.9951560277146928</v>
      </c>
      <c r="J311" s="14"/>
      <c r="K311" s="29">
        <v>0.1</v>
      </c>
      <c r="L311" s="14" cm="1">
        <f t="array" ref="L311">1-POWER(1-INDEX(LapseRate,A311),1/12)</f>
        <v>8.7416109546967213E-3</v>
      </c>
      <c r="M311" s="14"/>
      <c r="N311" s="32">
        <v>0.01</v>
      </c>
      <c r="O311" s="32">
        <v>0.01</v>
      </c>
      <c r="Q311" s="16" cm="1">
        <f t="array" ref="Q311">INDEX(Inflation,A311)+0.02</f>
        <v>7.0000000000000007E-2</v>
      </c>
      <c r="R311" s="16" cm="1">
        <f t="array" ref="R311">INDEX(LapseRate,A311)*0.5</f>
        <v>0.05</v>
      </c>
      <c r="S311" s="16" cm="1">
        <f t="array" ref="S311">INDEX(LapseRate,A311)*1.5</f>
        <v>0.15000000000000002</v>
      </c>
      <c r="T311" s="16" cm="1">
        <f t="array" ref="T311">INDEX(Yield,A311)*INDEX(YieldUp,A311)</f>
        <v>5.9999999999999995E-4</v>
      </c>
      <c r="U311" s="16" cm="1">
        <f t="array" ref="U311">INDEX(Yield,A311)*INDEX(YieldDown,A311)</f>
        <v>5.9999999999999995E-4</v>
      </c>
    </row>
    <row r="312" spans="1:21" x14ac:dyDescent="0.2">
      <c r="A312" s="13">
        <v>310</v>
      </c>
      <c r="C312" s="28">
        <v>0.05</v>
      </c>
      <c r="D312" s="14">
        <f t="shared" si="4"/>
        <v>3.5125656587329939</v>
      </c>
      <c r="E312" s="14"/>
      <c r="F312" s="15" cm="1">
        <f t="array" ref="F312">Expense*INDEX(InflationFactor,A312)</f>
        <v>17.562828293664971</v>
      </c>
      <c r="G312" s="15"/>
      <c r="H312" s="28">
        <v>0.06</v>
      </c>
      <c r="I312" s="14" cm="1">
        <f t="array" ref="I312">1/POWER(1+INDEX(Yield,A312),1/12)</f>
        <v>0.9951560277146928</v>
      </c>
      <c r="J312" s="14"/>
      <c r="K312" s="29">
        <v>0.1</v>
      </c>
      <c r="L312" s="14" cm="1">
        <f t="array" ref="L312">1-POWER(1-INDEX(LapseRate,A312),1/12)</f>
        <v>8.7416109546967213E-3</v>
      </c>
      <c r="M312" s="14"/>
      <c r="N312" s="32">
        <v>0.01</v>
      </c>
      <c r="O312" s="32">
        <v>0.01</v>
      </c>
      <c r="Q312" s="16" cm="1">
        <f t="array" ref="Q312">INDEX(Inflation,A312)+0.02</f>
        <v>7.0000000000000007E-2</v>
      </c>
      <c r="R312" s="16" cm="1">
        <f t="array" ref="R312">INDEX(LapseRate,A312)*0.5</f>
        <v>0.05</v>
      </c>
      <c r="S312" s="16" cm="1">
        <f t="array" ref="S312">INDEX(LapseRate,A312)*1.5</f>
        <v>0.15000000000000002</v>
      </c>
      <c r="T312" s="16" cm="1">
        <f t="array" ref="T312">INDEX(Yield,A312)*INDEX(YieldUp,A312)</f>
        <v>5.9999999999999995E-4</v>
      </c>
      <c r="U312" s="16" cm="1">
        <f t="array" ref="U312">INDEX(Yield,A312)*INDEX(YieldDown,A312)</f>
        <v>5.9999999999999995E-4</v>
      </c>
    </row>
    <row r="313" spans="1:21" x14ac:dyDescent="0.2">
      <c r="A313" s="13">
        <v>311</v>
      </c>
      <c r="C313" s="28">
        <v>0.05</v>
      </c>
      <c r="D313" s="14">
        <f t="shared" si="4"/>
        <v>3.5268762860248644</v>
      </c>
      <c r="E313" s="14"/>
      <c r="F313" s="15" cm="1">
        <f t="array" ref="F313">Expense*INDEX(InflationFactor,A313)</f>
        <v>17.634381430124321</v>
      </c>
      <c r="G313" s="15"/>
      <c r="H313" s="28">
        <v>0.06</v>
      </c>
      <c r="I313" s="14" cm="1">
        <f t="array" ref="I313">1/POWER(1+INDEX(Yield,A313),1/12)</f>
        <v>0.9951560277146928</v>
      </c>
      <c r="J313" s="14"/>
      <c r="K313" s="29">
        <v>0.1</v>
      </c>
      <c r="L313" s="14" cm="1">
        <f t="array" ref="L313">1-POWER(1-INDEX(LapseRate,A313),1/12)</f>
        <v>8.7416109546967213E-3</v>
      </c>
      <c r="M313" s="14"/>
      <c r="N313" s="32">
        <v>0.01</v>
      </c>
      <c r="O313" s="32">
        <v>0.01</v>
      </c>
      <c r="Q313" s="16" cm="1">
        <f t="array" ref="Q313">INDEX(Inflation,A313)+0.02</f>
        <v>7.0000000000000007E-2</v>
      </c>
      <c r="R313" s="16" cm="1">
        <f t="array" ref="R313">INDEX(LapseRate,A313)*0.5</f>
        <v>0.05</v>
      </c>
      <c r="S313" s="16" cm="1">
        <f t="array" ref="S313">INDEX(LapseRate,A313)*1.5</f>
        <v>0.15000000000000002</v>
      </c>
      <c r="T313" s="16" cm="1">
        <f t="array" ref="T313">INDEX(Yield,A313)*INDEX(YieldUp,A313)</f>
        <v>5.9999999999999995E-4</v>
      </c>
      <c r="U313" s="16" cm="1">
        <f t="array" ref="U313">INDEX(Yield,A313)*INDEX(YieldDown,A313)</f>
        <v>5.9999999999999995E-4</v>
      </c>
    </row>
    <row r="314" spans="1:21" x14ac:dyDescent="0.2">
      <c r="A314" s="13">
        <v>312</v>
      </c>
      <c r="C314" s="28">
        <v>0.05</v>
      </c>
      <c r="D314" s="14">
        <f t="shared" si="4"/>
        <v>3.5412452165837438</v>
      </c>
      <c r="E314" s="14"/>
      <c r="F314" s="15" cm="1">
        <f t="array" ref="F314">Expense*INDEX(InflationFactor,A314)</f>
        <v>17.706226082918718</v>
      </c>
      <c r="G314" s="15"/>
      <c r="H314" s="28">
        <v>0.06</v>
      </c>
      <c r="I314" s="14" cm="1">
        <f t="array" ref="I314">1/POWER(1+INDEX(Yield,A314),1/12)</f>
        <v>0.9951560277146928</v>
      </c>
      <c r="J314" s="14"/>
      <c r="K314" s="29">
        <v>0.1</v>
      </c>
      <c r="L314" s="14" cm="1">
        <f t="array" ref="L314">1-POWER(1-INDEX(LapseRate,A314),1/12)</f>
        <v>8.7416109546967213E-3</v>
      </c>
      <c r="M314" s="14"/>
      <c r="N314" s="32">
        <v>0.01</v>
      </c>
      <c r="O314" s="32">
        <v>0.01</v>
      </c>
      <c r="Q314" s="16" cm="1">
        <f t="array" ref="Q314">INDEX(Inflation,A314)+0.02</f>
        <v>7.0000000000000007E-2</v>
      </c>
      <c r="R314" s="16" cm="1">
        <f t="array" ref="R314">INDEX(LapseRate,A314)*0.5</f>
        <v>0.05</v>
      </c>
      <c r="S314" s="16" cm="1">
        <f t="array" ref="S314">INDEX(LapseRate,A314)*1.5</f>
        <v>0.15000000000000002</v>
      </c>
      <c r="T314" s="16" cm="1">
        <f t="array" ref="T314">INDEX(Yield,A314)*INDEX(YieldUp,A314)</f>
        <v>5.9999999999999995E-4</v>
      </c>
      <c r="U314" s="16" cm="1">
        <f t="array" ref="U314">INDEX(Yield,A314)*INDEX(YieldDown,A314)</f>
        <v>5.9999999999999995E-4</v>
      </c>
    </row>
    <row r="315" spans="1:21" x14ac:dyDescent="0.2">
      <c r="A315" s="13">
        <v>313</v>
      </c>
      <c r="C315" s="28">
        <v>0.05</v>
      </c>
      <c r="D315" s="14">
        <f t="shared" si="4"/>
        <v>3.5556726879443552</v>
      </c>
      <c r="E315" s="14"/>
      <c r="F315" s="15" cm="1">
        <f t="array" ref="F315">Expense*INDEX(InflationFactor,A315)</f>
        <v>17.778363439721776</v>
      </c>
      <c r="G315" s="15"/>
      <c r="H315" s="28">
        <v>0.06</v>
      </c>
      <c r="I315" s="14" cm="1">
        <f t="array" ref="I315">1/POWER(1+INDEX(Yield,A315),1/12)</f>
        <v>0.9951560277146928</v>
      </c>
      <c r="J315" s="14"/>
      <c r="K315" s="29">
        <v>0.1</v>
      </c>
      <c r="L315" s="14" cm="1">
        <f t="array" ref="L315">1-POWER(1-INDEX(LapseRate,A315),1/12)</f>
        <v>8.7416109546967213E-3</v>
      </c>
      <c r="M315" s="14"/>
      <c r="N315" s="32">
        <v>0.01</v>
      </c>
      <c r="O315" s="32">
        <v>0.01</v>
      </c>
      <c r="Q315" s="16" cm="1">
        <f t="array" ref="Q315">INDEX(Inflation,A315)+0.02</f>
        <v>7.0000000000000007E-2</v>
      </c>
      <c r="R315" s="16" cm="1">
        <f t="array" ref="R315">INDEX(LapseRate,A315)*0.5</f>
        <v>0.05</v>
      </c>
      <c r="S315" s="16" cm="1">
        <f t="array" ref="S315">INDEX(LapseRate,A315)*1.5</f>
        <v>0.15000000000000002</v>
      </c>
      <c r="T315" s="16" cm="1">
        <f t="array" ref="T315">INDEX(Yield,A315)*INDEX(YieldUp,A315)</f>
        <v>5.9999999999999995E-4</v>
      </c>
      <c r="U315" s="16" cm="1">
        <f t="array" ref="U315">INDEX(Yield,A315)*INDEX(YieldDown,A315)</f>
        <v>5.9999999999999995E-4</v>
      </c>
    </row>
    <row r="316" spans="1:21" x14ac:dyDescent="0.2">
      <c r="A316" s="13">
        <v>314</v>
      </c>
      <c r="C316" s="28">
        <v>0.05</v>
      </c>
      <c r="D316" s="14">
        <f t="shared" si="4"/>
        <v>3.5701589386091808</v>
      </c>
      <c r="E316" s="14"/>
      <c r="F316" s="15" cm="1">
        <f t="array" ref="F316">Expense*INDEX(InflationFactor,A316)</f>
        <v>17.850794693045906</v>
      </c>
      <c r="G316" s="15"/>
      <c r="H316" s="28">
        <v>0.06</v>
      </c>
      <c r="I316" s="14" cm="1">
        <f t="array" ref="I316">1/POWER(1+INDEX(Yield,A316),1/12)</f>
        <v>0.9951560277146928</v>
      </c>
      <c r="J316" s="14"/>
      <c r="K316" s="29">
        <v>0.1</v>
      </c>
      <c r="L316" s="14" cm="1">
        <f t="array" ref="L316">1-POWER(1-INDEX(LapseRate,A316),1/12)</f>
        <v>8.7416109546967213E-3</v>
      </c>
      <c r="M316" s="14"/>
      <c r="N316" s="32">
        <v>0.01</v>
      </c>
      <c r="O316" s="32">
        <v>0.01</v>
      </c>
      <c r="Q316" s="16" cm="1">
        <f t="array" ref="Q316">INDEX(Inflation,A316)+0.02</f>
        <v>7.0000000000000007E-2</v>
      </c>
      <c r="R316" s="16" cm="1">
        <f t="array" ref="R316">INDEX(LapseRate,A316)*0.5</f>
        <v>0.05</v>
      </c>
      <c r="S316" s="16" cm="1">
        <f t="array" ref="S316">INDEX(LapseRate,A316)*1.5</f>
        <v>0.15000000000000002</v>
      </c>
      <c r="T316" s="16" cm="1">
        <f t="array" ref="T316">INDEX(Yield,A316)*INDEX(YieldUp,A316)</f>
        <v>5.9999999999999995E-4</v>
      </c>
      <c r="U316" s="16" cm="1">
        <f t="array" ref="U316">INDEX(Yield,A316)*INDEX(YieldDown,A316)</f>
        <v>5.9999999999999995E-4</v>
      </c>
    </row>
    <row r="317" spans="1:21" x14ac:dyDescent="0.2">
      <c r="A317" s="13">
        <v>315</v>
      </c>
      <c r="C317" s="28">
        <v>0.05</v>
      </c>
      <c r="D317" s="14">
        <f t="shared" si="4"/>
        <v>3.5847042080523739</v>
      </c>
      <c r="E317" s="14"/>
      <c r="F317" s="15" cm="1">
        <f t="array" ref="F317">Expense*INDEX(InflationFactor,A317)</f>
        <v>17.923521040261868</v>
      </c>
      <c r="G317" s="15"/>
      <c r="H317" s="28">
        <v>0.06</v>
      </c>
      <c r="I317" s="14" cm="1">
        <f t="array" ref="I317">1/POWER(1+INDEX(Yield,A317),1/12)</f>
        <v>0.9951560277146928</v>
      </c>
      <c r="J317" s="14"/>
      <c r="K317" s="29">
        <v>0.1</v>
      </c>
      <c r="L317" s="14" cm="1">
        <f t="array" ref="L317">1-POWER(1-INDEX(LapseRate,A317),1/12)</f>
        <v>8.7416109546967213E-3</v>
      </c>
      <c r="M317" s="14"/>
      <c r="N317" s="32">
        <v>0.01</v>
      </c>
      <c r="O317" s="32">
        <v>0.01</v>
      </c>
      <c r="Q317" s="16" cm="1">
        <f t="array" ref="Q317">INDEX(Inflation,A317)+0.02</f>
        <v>7.0000000000000007E-2</v>
      </c>
      <c r="R317" s="16" cm="1">
        <f t="array" ref="R317">INDEX(LapseRate,A317)*0.5</f>
        <v>0.05</v>
      </c>
      <c r="S317" s="16" cm="1">
        <f t="array" ref="S317">INDEX(LapseRate,A317)*1.5</f>
        <v>0.15000000000000002</v>
      </c>
      <c r="T317" s="16" cm="1">
        <f t="array" ref="T317">INDEX(Yield,A317)*INDEX(YieldUp,A317)</f>
        <v>5.9999999999999995E-4</v>
      </c>
      <c r="U317" s="16" cm="1">
        <f t="array" ref="U317">INDEX(Yield,A317)*INDEX(YieldDown,A317)</f>
        <v>5.9999999999999995E-4</v>
      </c>
    </row>
    <row r="318" spans="1:21" x14ac:dyDescent="0.2">
      <c r="A318" s="13">
        <v>316</v>
      </c>
      <c r="C318" s="28">
        <v>0.05</v>
      </c>
      <c r="D318" s="14">
        <f t="shared" si="4"/>
        <v>3.599308736723744</v>
      </c>
      <c r="E318" s="14"/>
      <c r="F318" s="15" cm="1">
        <f t="array" ref="F318">Expense*INDEX(InflationFactor,A318)</f>
        <v>17.996543683618718</v>
      </c>
      <c r="G318" s="15"/>
      <c r="H318" s="28">
        <v>0.06</v>
      </c>
      <c r="I318" s="14" cm="1">
        <f t="array" ref="I318">1/POWER(1+INDEX(Yield,A318),1/12)</f>
        <v>0.9951560277146928</v>
      </c>
      <c r="J318" s="14"/>
      <c r="K318" s="29">
        <v>0.1</v>
      </c>
      <c r="L318" s="14" cm="1">
        <f t="array" ref="L318">1-POWER(1-INDEX(LapseRate,A318),1/12)</f>
        <v>8.7416109546967213E-3</v>
      </c>
      <c r="M318" s="14"/>
      <c r="N318" s="32">
        <v>0.01</v>
      </c>
      <c r="O318" s="32">
        <v>0.01</v>
      </c>
      <c r="Q318" s="16" cm="1">
        <f t="array" ref="Q318">INDEX(Inflation,A318)+0.02</f>
        <v>7.0000000000000007E-2</v>
      </c>
      <c r="R318" s="16" cm="1">
        <f t="array" ref="R318">INDEX(LapseRate,A318)*0.5</f>
        <v>0.05</v>
      </c>
      <c r="S318" s="16" cm="1">
        <f t="array" ref="S318">INDEX(LapseRate,A318)*1.5</f>
        <v>0.15000000000000002</v>
      </c>
      <c r="T318" s="16" cm="1">
        <f t="array" ref="T318">INDEX(Yield,A318)*INDEX(YieldUp,A318)</f>
        <v>5.9999999999999995E-4</v>
      </c>
      <c r="U318" s="16" cm="1">
        <f t="array" ref="U318">INDEX(Yield,A318)*INDEX(YieldDown,A318)</f>
        <v>5.9999999999999995E-4</v>
      </c>
    </row>
    <row r="319" spans="1:21" x14ac:dyDescent="0.2">
      <c r="A319" s="13">
        <v>317</v>
      </c>
      <c r="C319" s="28">
        <v>0.05</v>
      </c>
      <c r="D319" s="14">
        <f t="shared" si="4"/>
        <v>3.613972766052723</v>
      </c>
      <c r="E319" s="14"/>
      <c r="F319" s="15" cm="1">
        <f t="array" ref="F319">Expense*INDEX(InflationFactor,A319)</f>
        <v>18.069863830263614</v>
      </c>
      <c r="G319" s="15"/>
      <c r="H319" s="28">
        <v>0.06</v>
      </c>
      <c r="I319" s="14" cm="1">
        <f t="array" ref="I319">1/POWER(1+INDEX(Yield,A319),1/12)</f>
        <v>0.9951560277146928</v>
      </c>
      <c r="J319" s="14"/>
      <c r="K319" s="29">
        <v>0.1</v>
      </c>
      <c r="L319" s="14" cm="1">
        <f t="array" ref="L319">1-POWER(1-INDEX(LapseRate,A319),1/12)</f>
        <v>8.7416109546967213E-3</v>
      </c>
      <c r="M319" s="14"/>
      <c r="N319" s="32">
        <v>0.01</v>
      </c>
      <c r="O319" s="32">
        <v>0.01</v>
      </c>
      <c r="Q319" s="16" cm="1">
        <f t="array" ref="Q319">INDEX(Inflation,A319)+0.02</f>
        <v>7.0000000000000007E-2</v>
      </c>
      <c r="R319" s="16" cm="1">
        <f t="array" ref="R319">INDEX(LapseRate,A319)*0.5</f>
        <v>0.05</v>
      </c>
      <c r="S319" s="16" cm="1">
        <f t="array" ref="S319">INDEX(LapseRate,A319)*1.5</f>
        <v>0.15000000000000002</v>
      </c>
      <c r="T319" s="16" cm="1">
        <f t="array" ref="T319">INDEX(Yield,A319)*INDEX(YieldUp,A319)</f>
        <v>5.9999999999999995E-4</v>
      </c>
      <c r="U319" s="16" cm="1">
        <f t="array" ref="U319">INDEX(Yield,A319)*INDEX(YieldDown,A319)</f>
        <v>5.9999999999999995E-4</v>
      </c>
    </row>
    <row r="320" spans="1:21" x14ac:dyDescent="0.2">
      <c r="A320" s="13">
        <v>318</v>
      </c>
      <c r="C320" s="28">
        <v>0.05</v>
      </c>
      <c r="D320" s="14">
        <f t="shared" si="4"/>
        <v>3.6286965384523562</v>
      </c>
      <c r="E320" s="14"/>
      <c r="F320" s="15" cm="1">
        <f t="array" ref="F320">Expense*INDEX(InflationFactor,A320)</f>
        <v>18.143482692261781</v>
      </c>
      <c r="G320" s="15"/>
      <c r="H320" s="28">
        <v>0.06</v>
      </c>
      <c r="I320" s="14" cm="1">
        <f t="array" ref="I320">1/POWER(1+INDEX(Yield,A320),1/12)</f>
        <v>0.9951560277146928</v>
      </c>
      <c r="J320" s="14"/>
      <c r="K320" s="29">
        <v>0.1</v>
      </c>
      <c r="L320" s="14" cm="1">
        <f t="array" ref="L320">1-POWER(1-INDEX(LapseRate,A320),1/12)</f>
        <v>8.7416109546967213E-3</v>
      </c>
      <c r="M320" s="14"/>
      <c r="N320" s="32">
        <v>0.01</v>
      </c>
      <c r="O320" s="32">
        <v>0.01</v>
      </c>
      <c r="Q320" s="16" cm="1">
        <f t="array" ref="Q320">INDEX(Inflation,A320)+0.02</f>
        <v>7.0000000000000007E-2</v>
      </c>
      <c r="R320" s="16" cm="1">
        <f t="array" ref="R320">INDEX(LapseRate,A320)*0.5</f>
        <v>0.05</v>
      </c>
      <c r="S320" s="16" cm="1">
        <f t="array" ref="S320">INDEX(LapseRate,A320)*1.5</f>
        <v>0.15000000000000002</v>
      </c>
      <c r="T320" s="16" cm="1">
        <f t="array" ref="T320">INDEX(Yield,A320)*INDEX(YieldUp,A320)</f>
        <v>5.9999999999999995E-4</v>
      </c>
      <c r="U320" s="16" cm="1">
        <f t="array" ref="U320">INDEX(Yield,A320)*INDEX(YieldDown,A320)</f>
        <v>5.9999999999999995E-4</v>
      </c>
    </row>
    <row r="321" spans="1:21" x14ac:dyDescent="0.2">
      <c r="A321" s="13">
        <v>319</v>
      </c>
      <c r="C321" s="28">
        <v>0.05</v>
      </c>
      <c r="D321" s="14">
        <f t="shared" si="4"/>
        <v>3.6434802973233067</v>
      </c>
      <c r="E321" s="14"/>
      <c r="F321" s="15" cm="1">
        <f t="array" ref="F321">Expense*INDEX(InflationFactor,A321)</f>
        <v>18.217401486616534</v>
      </c>
      <c r="G321" s="15"/>
      <c r="H321" s="28">
        <v>0.06</v>
      </c>
      <c r="I321" s="14" cm="1">
        <f t="array" ref="I321">1/POWER(1+INDEX(Yield,A321),1/12)</f>
        <v>0.9951560277146928</v>
      </c>
      <c r="J321" s="14"/>
      <c r="K321" s="29">
        <v>0.1</v>
      </c>
      <c r="L321" s="14" cm="1">
        <f t="array" ref="L321">1-POWER(1-INDEX(LapseRate,A321),1/12)</f>
        <v>8.7416109546967213E-3</v>
      </c>
      <c r="M321" s="14"/>
      <c r="N321" s="32">
        <v>0.01</v>
      </c>
      <c r="O321" s="32">
        <v>0.01</v>
      </c>
      <c r="Q321" s="16" cm="1">
        <f t="array" ref="Q321">INDEX(Inflation,A321)+0.02</f>
        <v>7.0000000000000007E-2</v>
      </c>
      <c r="R321" s="16" cm="1">
        <f t="array" ref="R321">INDEX(LapseRate,A321)*0.5</f>
        <v>0.05</v>
      </c>
      <c r="S321" s="16" cm="1">
        <f t="array" ref="S321">INDEX(LapseRate,A321)*1.5</f>
        <v>0.15000000000000002</v>
      </c>
      <c r="T321" s="16" cm="1">
        <f t="array" ref="T321">INDEX(Yield,A321)*INDEX(YieldUp,A321)</f>
        <v>5.9999999999999995E-4</v>
      </c>
      <c r="U321" s="16" cm="1">
        <f t="array" ref="U321">INDEX(Yield,A321)*INDEX(YieldDown,A321)</f>
        <v>5.9999999999999995E-4</v>
      </c>
    </row>
    <row r="322" spans="1:21" x14ac:dyDescent="0.2">
      <c r="A322" s="13">
        <v>320</v>
      </c>
      <c r="C322" s="28">
        <v>0.05</v>
      </c>
      <c r="D322" s="14">
        <f t="shared" si="4"/>
        <v>3.6583242870578854</v>
      </c>
      <c r="E322" s="14"/>
      <c r="F322" s="15" cm="1">
        <f t="array" ref="F322">Expense*INDEX(InflationFactor,A322)</f>
        <v>18.291621435289429</v>
      </c>
      <c r="G322" s="15"/>
      <c r="H322" s="28">
        <v>0.06</v>
      </c>
      <c r="I322" s="14" cm="1">
        <f t="array" ref="I322">1/POWER(1+INDEX(Yield,A322),1/12)</f>
        <v>0.9951560277146928</v>
      </c>
      <c r="J322" s="14"/>
      <c r="K322" s="29">
        <v>0.1</v>
      </c>
      <c r="L322" s="14" cm="1">
        <f t="array" ref="L322">1-POWER(1-INDEX(LapseRate,A322),1/12)</f>
        <v>8.7416109546967213E-3</v>
      </c>
      <c r="M322" s="14"/>
      <c r="N322" s="32">
        <v>0.01</v>
      </c>
      <c r="O322" s="32">
        <v>0.01</v>
      </c>
      <c r="Q322" s="16" cm="1">
        <f t="array" ref="Q322">INDEX(Inflation,A322)+0.02</f>
        <v>7.0000000000000007E-2</v>
      </c>
      <c r="R322" s="16" cm="1">
        <f t="array" ref="R322">INDEX(LapseRate,A322)*0.5</f>
        <v>0.05</v>
      </c>
      <c r="S322" s="16" cm="1">
        <f t="array" ref="S322">INDEX(LapseRate,A322)*1.5</f>
        <v>0.15000000000000002</v>
      </c>
      <c r="T322" s="16" cm="1">
        <f t="array" ref="T322">INDEX(Yield,A322)*INDEX(YieldUp,A322)</f>
        <v>5.9999999999999995E-4</v>
      </c>
      <c r="U322" s="16" cm="1">
        <f t="array" ref="U322">INDEX(Yield,A322)*INDEX(YieldDown,A322)</f>
        <v>5.9999999999999995E-4</v>
      </c>
    </row>
    <row r="323" spans="1:21" x14ac:dyDescent="0.2">
      <c r="A323" s="13">
        <v>321</v>
      </c>
      <c r="C323" s="28">
        <v>0.05</v>
      </c>
      <c r="D323" s="14">
        <f t="shared" ref="D323:D386" si="5">IF(A323=1,1,POWER(1+INDEX(Inflation,A323-1),(A323-1)/12))</f>
        <v>3.673228753044087</v>
      </c>
      <c r="E323" s="14"/>
      <c r="F323" s="15" cm="1">
        <f t="array" ref="F323">Expense*INDEX(InflationFactor,A323)</f>
        <v>18.366143765220436</v>
      </c>
      <c r="G323" s="15"/>
      <c r="H323" s="28">
        <v>0.06</v>
      </c>
      <c r="I323" s="14" cm="1">
        <f t="array" ref="I323">1/POWER(1+INDEX(Yield,A323),1/12)</f>
        <v>0.9951560277146928</v>
      </c>
      <c r="J323" s="14"/>
      <c r="K323" s="29">
        <v>0.1</v>
      </c>
      <c r="L323" s="14" cm="1">
        <f t="array" ref="L323">1-POWER(1-INDEX(LapseRate,A323),1/12)</f>
        <v>8.7416109546967213E-3</v>
      </c>
      <c r="M323" s="14"/>
      <c r="N323" s="32">
        <v>0.01</v>
      </c>
      <c r="O323" s="32">
        <v>0.01</v>
      </c>
      <c r="Q323" s="16" cm="1">
        <f t="array" ref="Q323">INDEX(Inflation,A323)+0.02</f>
        <v>7.0000000000000007E-2</v>
      </c>
      <c r="R323" s="16" cm="1">
        <f t="array" ref="R323">INDEX(LapseRate,A323)*0.5</f>
        <v>0.05</v>
      </c>
      <c r="S323" s="16" cm="1">
        <f t="array" ref="S323">INDEX(LapseRate,A323)*1.5</f>
        <v>0.15000000000000002</v>
      </c>
      <c r="T323" s="16" cm="1">
        <f t="array" ref="T323">INDEX(Yield,A323)*INDEX(YieldUp,A323)</f>
        <v>5.9999999999999995E-4</v>
      </c>
      <c r="U323" s="16" cm="1">
        <f t="array" ref="U323">INDEX(Yield,A323)*INDEX(YieldDown,A323)</f>
        <v>5.9999999999999995E-4</v>
      </c>
    </row>
    <row r="324" spans="1:21" x14ac:dyDescent="0.2">
      <c r="A324" s="13">
        <v>322</v>
      </c>
      <c r="C324" s="28">
        <v>0.05</v>
      </c>
      <c r="D324" s="14">
        <f t="shared" si="5"/>
        <v>3.6881939416696445</v>
      </c>
      <c r="E324" s="14"/>
      <c r="F324" s="15" cm="1">
        <f t="array" ref="F324">Expense*INDEX(InflationFactor,A324)</f>
        <v>18.440969708348224</v>
      </c>
      <c r="G324" s="15"/>
      <c r="H324" s="28">
        <v>0.06</v>
      </c>
      <c r="I324" s="14" cm="1">
        <f t="array" ref="I324">1/POWER(1+INDEX(Yield,A324),1/12)</f>
        <v>0.9951560277146928</v>
      </c>
      <c r="J324" s="14"/>
      <c r="K324" s="29">
        <v>0.1</v>
      </c>
      <c r="L324" s="14" cm="1">
        <f t="array" ref="L324">1-POWER(1-INDEX(LapseRate,A324),1/12)</f>
        <v>8.7416109546967213E-3</v>
      </c>
      <c r="M324" s="14"/>
      <c r="N324" s="32">
        <v>0.01</v>
      </c>
      <c r="O324" s="32">
        <v>0.01</v>
      </c>
      <c r="Q324" s="16" cm="1">
        <f t="array" ref="Q324">INDEX(Inflation,A324)+0.02</f>
        <v>7.0000000000000007E-2</v>
      </c>
      <c r="R324" s="16" cm="1">
        <f t="array" ref="R324">INDEX(LapseRate,A324)*0.5</f>
        <v>0.05</v>
      </c>
      <c r="S324" s="16" cm="1">
        <f t="array" ref="S324">INDEX(LapseRate,A324)*1.5</f>
        <v>0.15000000000000002</v>
      </c>
      <c r="T324" s="16" cm="1">
        <f t="array" ref="T324">INDEX(Yield,A324)*INDEX(YieldUp,A324)</f>
        <v>5.9999999999999995E-4</v>
      </c>
      <c r="U324" s="16" cm="1">
        <f t="array" ref="U324">INDEX(Yield,A324)*INDEX(YieldDown,A324)</f>
        <v>5.9999999999999995E-4</v>
      </c>
    </row>
    <row r="325" spans="1:21" x14ac:dyDescent="0.2">
      <c r="A325" s="13">
        <v>323</v>
      </c>
      <c r="C325" s="28">
        <v>0.05</v>
      </c>
      <c r="D325" s="14">
        <f t="shared" si="5"/>
        <v>3.7032201003261078</v>
      </c>
      <c r="E325" s="14"/>
      <c r="F325" s="15" cm="1">
        <f t="array" ref="F325">Expense*INDEX(InflationFactor,A325)</f>
        <v>18.51610050163054</v>
      </c>
      <c r="G325" s="15"/>
      <c r="H325" s="28">
        <v>0.06</v>
      </c>
      <c r="I325" s="14" cm="1">
        <f t="array" ref="I325">1/POWER(1+INDEX(Yield,A325),1/12)</f>
        <v>0.9951560277146928</v>
      </c>
      <c r="J325" s="14"/>
      <c r="K325" s="29">
        <v>0.1</v>
      </c>
      <c r="L325" s="14" cm="1">
        <f t="array" ref="L325">1-POWER(1-INDEX(LapseRate,A325),1/12)</f>
        <v>8.7416109546967213E-3</v>
      </c>
      <c r="M325" s="14"/>
      <c r="N325" s="32">
        <v>0.01</v>
      </c>
      <c r="O325" s="32">
        <v>0.01</v>
      </c>
      <c r="Q325" s="16" cm="1">
        <f t="array" ref="Q325">INDEX(Inflation,A325)+0.02</f>
        <v>7.0000000000000007E-2</v>
      </c>
      <c r="R325" s="16" cm="1">
        <f t="array" ref="R325">INDEX(LapseRate,A325)*0.5</f>
        <v>0.05</v>
      </c>
      <c r="S325" s="16" cm="1">
        <f t="array" ref="S325">INDEX(LapseRate,A325)*1.5</f>
        <v>0.15000000000000002</v>
      </c>
      <c r="T325" s="16" cm="1">
        <f t="array" ref="T325">INDEX(Yield,A325)*INDEX(YieldUp,A325)</f>
        <v>5.9999999999999995E-4</v>
      </c>
      <c r="U325" s="16" cm="1">
        <f t="array" ref="U325">INDEX(Yield,A325)*INDEX(YieldDown,A325)</f>
        <v>5.9999999999999995E-4</v>
      </c>
    </row>
    <row r="326" spans="1:21" x14ac:dyDescent="0.2">
      <c r="A326" s="13">
        <v>324</v>
      </c>
      <c r="C326" s="28">
        <v>0.05</v>
      </c>
      <c r="D326" s="14">
        <f t="shared" si="5"/>
        <v>3.7183074774129308</v>
      </c>
      <c r="E326" s="14"/>
      <c r="F326" s="15" cm="1">
        <f t="array" ref="F326">Expense*INDEX(InflationFactor,A326)</f>
        <v>18.591537387064655</v>
      </c>
      <c r="G326" s="15"/>
      <c r="H326" s="28">
        <v>0.06</v>
      </c>
      <c r="I326" s="14" cm="1">
        <f t="array" ref="I326">1/POWER(1+INDEX(Yield,A326),1/12)</f>
        <v>0.9951560277146928</v>
      </c>
      <c r="J326" s="14"/>
      <c r="K326" s="29">
        <v>0.1</v>
      </c>
      <c r="L326" s="14" cm="1">
        <f t="array" ref="L326">1-POWER(1-INDEX(LapseRate,A326),1/12)</f>
        <v>8.7416109546967213E-3</v>
      </c>
      <c r="M326" s="14"/>
      <c r="N326" s="32">
        <v>0.01</v>
      </c>
      <c r="O326" s="32">
        <v>0.01</v>
      </c>
      <c r="Q326" s="16" cm="1">
        <f t="array" ref="Q326">INDEX(Inflation,A326)+0.02</f>
        <v>7.0000000000000007E-2</v>
      </c>
      <c r="R326" s="16" cm="1">
        <f t="array" ref="R326">INDEX(LapseRate,A326)*0.5</f>
        <v>0.05</v>
      </c>
      <c r="S326" s="16" cm="1">
        <f t="array" ref="S326">INDEX(LapseRate,A326)*1.5</f>
        <v>0.15000000000000002</v>
      </c>
      <c r="T326" s="16" cm="1">
        <f t="array" ref="T326">INDEX(Yield,A326)*INDEX(YieldUp,A326)</f>
        <v>5.9999999999999995E-4</v>
      </c>
      <c r="U326" s="16" cm="1">
        <f t="array" ref="U326">INDEX(Yield,A326)*INDEX(YieldDown,A326)</f>
        <v>5.9999999999999995E-4</v>
      </c>
    </row>
    <row r="327" spans="1:21" x14ac:dyDescent="0.2">
      <c r="A327" s="13">
        <v>325</v>
      </c>
      <c r="C327" s="28">
        <v>0.05</v>
      </c>
      <c r="D327" s="14">
        <f t="shared" si="5"/>
        <v>3.7334563223415733</v>
      </c>
      <c r="E327" s="14"/>
      <c r="F327" s="15" cm="1">
        <f t="array" ref="F327">Expense*INDEX(InflationFactor,A327)</f>
        <v>18.667281611707867</v>
      </c>
      <c r="G327" s="15"/>
      <c r="H327" s="28">
        <v>0.06</v>
      </c>
      <c r="I327" s="14" cm="1">
        <f t="array" ref="I327">1/POWER(1+INDEX(Yield,A327),1/12)</f>
        <v>0.9951560277146928</v>
      </c>
      <c r="J327" s="14"/>
      <c r="K327" s="29">
        <v>0.1</v>
      </c>
      <c r="L327" s="14" cm="1">
        <f t="array" ref="L327">1-POWER(1-INDEX(LapseRate,A327),1/12)</f>
        <v>8.7416109546967213E-3</v>
      </c>
      <c r="M327" s="14"/>
      <c r="N327" s="32">
        <v>0.01</v>
      </c>
      <c r="O327" s="32">
        <v>0.01</v>
      </c>
      <c r="Q327" s="16" cm="1">
        <f t="array" ref="Q327">INDEX(Inflation,A327)+0.02</f>
        <v>7.0000000000000007E-2</v>
      </c>
      <c r="R327" s="16" cm="1">
        <f t="array" ref="R327">INDEX(LapseRate,A327)*0.5</f>
        <v>0.05</v>
      </c>
      <c r="S327" s="16" cm="1">
        <f t="array" ref="S327">INDEX(LapseRate,A327)*1.5</f>
        <v>0.15000000000000002</v>
      </c>
      <c r="T327" s="16" cm="1">
        <f t="array" ref="T327">INDEX(Yield,A327)*INDEX(YieldUp,A327)</f>
        <v>5.9999999999999995E-4</v>
      </c>
      <c r="U327" s="16" cm="1">
        <f t="array" ref="U327">INDEX(Yield,A327)*INDEX(YieldDown,A327)</f>
        <v>5.9999999999999995E-4</v>
      </c>
    </row>
    <row r="328" spans="1:21" x14ac:dyDescent="0.2">
      <c r="A328" s="13">
        <v>326</v>
      </c>
      <c r="C328" s="28">
        <v>0.05</v>
      </c>
      <c r="D328" s="14">
        <f t="shared" si="5"/>
        <v>3.7486668855396403</v>
      </c>
      <c r="E328" s="14"/>
      <c r="F328" s="15" cm="1">
        <f t="array" ref="F328">Expense*INDEX(InflationFactor,A328)</f>
        <v>18.743334427698201</v>
      </c>
      <c r="G328" s="15"/>
      <c r="H328" s="28">
        <v>0.06</v>
      </c>
      <c r="I328" s="14" cm="1">
        <f t="array" ref="I328">1/POWER(1+INDEX(Yield,A328),1/12)</f>
        <v>0.9951560277146928</v>
      </c>
      <c r="J328" s="14"/>
      <c r="K328" s="29">
        <v>0.1</v>
      </c>
      <c r="L328" s="14" cm="1">
        <f t="array" ref="L328">1-POWER(1-INDEX(LapseRate,A328),1/12)</f>
        <v>8.7416109546967213E-3</v>
      </c>
      <c r="M328" s="14"/>
      <c r="N328" s="32">
        <v>0.01</v>
      </c>
      <c r="O328" s="32">
        <v>0.01</v>
      </c>
      <c r="Q328" s="16" cm="1">
        <f t="array" ref="Q328">INDEX(Inflation,A328)+0.02</f>
        <v>7.0000000000000007E-2</v>
      </c>
      <c r="R328" s="16" cm="1">
        <f t="array" ref="R328">INDEX(LapseRate,A328)*0.5</f>
        <v>0.05</v>
      </c>
      <c r="S328" s="16" cm="1">
        <f t="array" ref="S328">INDEX(LapseRate,A328)*1.5</f>
        <v>0.15000000000000002</v>
      </c>
      <c r="T328" s="16" cm="1">
        <f t="array" ref="T328">INDEX(Yield,A328)*INDEX(YieldUp,A328)</f>
        <v>5.9999999999999995E-4</v>
      </c>
      <c r="U328" s="16" cm="1">
        <f t="array" ref="U328">INDEX(Yield,A328)*INDEX(YieldDown,A328)</f>
        <v>5.9999999999999995E-4</v>
      </c>
    </row>
    <row r="329" spans="1:21" x14ac:dyDescent="0.2">
      <c r="A329" s="13">
        <v>327</v>
      </c>
      <c r="C329" s="28">
        <v>0.05</v>
      </c>
      <c r="D329" s="14">
        <f t="shared" si="5"/>
        <v>3.7639394184549921</v>
      </c>
      <c r="E329" s="14"/>
      <c r="F329" s="15" cm="1">
        <f t="array" ref="F329">Expense*INDEX(InflationFactor,A329)</f>
        <v>18.819697092274961</v>
      </c>
      <c r="G329" s="15"/>
      <c r="H329" s="28">
        <v>0.06</v>
      </c>
      <c r="I329" s="14" cm="1">
        <f t="array" ref="I329">1/POWER(1+INDEX(Yield,A329),1/12)</f>
        <v>0.9951560277146928</v>
      </c>
      <c r="J329" s="14"/>
      <c r="K329" s="29">
        <v>0.1</v>
      </c>
      <c r="L329" s="14" cm="1">
        <f t="array" ref="L329">1-POWER(1-INDEX(LapseRate,A329),1/12)</f>
        <v>8.7416109546967213E-3</v>
      </c>
      <c r="M329" s="14"/>
      <c r="N329" s="32">
        <v>0.01</v>
      </c>
      <c r="O329" s="32">
        <v>0.01</v>
      </c>
      <c r="Q329" s="16" cm="1">
        <f t="array" ref="Q329">INDEX(Inflation,A329)+0.02</f>
        <v>7.0000000000000007E-2</v>
      </c>
      <c r="R329" s="16" cm="1">
        <f t="array" ref="R329">INDEX(LapseRate,A329)*0.5</f>
        <v>0.05</v>
      </c>
      <c r="S329" s="16" cm="1">
        <f t="array" ref="S329">INDEX(LapseRate,A329)*1.5</f>
        <v>0.15000000000000002</v>
      </c>
      <c r="T329" s="16" cm="1">
        <f t="array" ref="T329">INDEX(Yield,A329)*INDEX(YieldUp,A329)</f>
        <v>5.9999999999999995E-4</v>
      </c>
      <c r="U329" s="16" cm="1">
        <f t="array" ref="U329">INDEX(Yield,A329)*INDEX(YieldDown,A329)</f>
        <v>5.9999999999999995E-4</v>
      </c>
    </row>
    <row r="330" spans="1:21" x14ac:dyDescent="0.2">
      <c r="A330" s="13">
        <v>328</v>
      </c>
      <c r="C330" s="28">
        <v>0.05</v>
      </c>
      <c r="D330" s="14">
        <f t="shared" si="5"/>
        <v>3.7792741735599309</v>
      </c>
      <c r="E330" s="14"/>
      <c r="F330" s="15" cm="1">
        <f t="array" ref="F330">Expense*INDEX(InflationFactor,A330)</f>
        <v>18.896370867799654</v>
      </c>
      <c r="G330" s="15"/>
      <c r="H330" s="28">
        <v>0.06</v>
      </c>
      <c r="I330" s="14" cm="1">
        <f t="array" ref="I330">1/POWER(1+INDEX(Yield,A330),1/12)</f>
        <v>0.9951560277146928</v>
      </c>
      <c r="J330" s="14"/>
      <c r="K330" s="29">
        <v>0.1</v>
      </c>
      <c r="L330" s="14" cm="1">
        <f t="array" ref="L330">1-POWER(1-INDEX(LapseRate,A330),1/12)</f>
        <v>8.7416109546967213E-3</v>
      </c>
      <c r="M330" s="14"/>
      <c r="N330" s="32">
        <v>0.01</v>
      </c>
      <c r="O330" s="32">
        <v>0.01</v>
      </c>
      <c r="Q330" s="16" cm="1">
        <f t="array" ref="Q330">INDEX(Inflation,A330)+0.02</f>
        <v>7.0000000000000007E-2</v>
      </c>
      <c r="R330" s="16" cm="1">
        <f t="array" ref="R330">INDEX(LapseRate,A330)*0.5</f>
        <v>0.05</v>
      </c>
      <c r="S330" s="16" cm="1">
        <f t="array" ref="S330">INDEX(LapseRate,A330)*1.5</f>
        <v>0.15000000000000002</v>
      </c>
      <c r="T330" s="16" cm="1">
        <f t="array" ref="T330">INDEX(Yield,A330)*INDEX(YieldUp,A330)</f>
        <v>5.9999999999999995E-4</v>
      </c>
      <c r="U330" s="16" cm="1">
        <f t="array" ref="U330">INDEX(Yield,A330)*INDEX(YieldDown,A330)</f>
        <v>5.9999999999999995E-4</v>
      </c>
    </row>
    <row r="331" spans="1:21" x14ac:dyDescent="0.2">
      <c r="A331" s="13">
        <v>329</v>
      </c>
      <c r="C331" s="28">
        <v>0.05</v>
      </c>
      <c r="D331" s="14">
        <f t="shared" si="5"/>
        <v>3.7946714043553587</v>
      </c>
      <c r="E331" s="14"/>
      <c r="F331" s="15" cm="1">
        <f t="array" ref="F331">Expense*INDEX(InflationFactor,A331)</f>
        <v>18.973357021776792</v>
      </c>
      <c r="G331" s="15"/>
      <c r="H331" s="28">
        <v>0.06</v>
      </c>
      <c r="I331" s="14" cm="1">
        <f t="array" ref="I331">1/POWER(1+INDEX(Yield,A331),1/12)</f>
        <v>0.9951560277146928</v>
      </c>
      <c r="J331" s="14"/>
      <c r="K331" s="29">
        <v>0.1</v>
      </c>
      <c r="L331" s="14" cm="1">
        <f t="array" ref="L331">1-POWER(1-INDEX(LapseRate,A331),1/12)</f>
        <v>8.7416109546967213E-3</v>
      </c>
      <c r="M331" s="14"/>
      <c r="N331" s="32">
        <v>0.01</v>
      </c>
      <c r="O331" s="32">
        <v>0.01</v>
      </c>
      <c r="Q331" s="16" cm="1">
        <f t="array" ref="Q331">INDEX(Inflation,A331)+0.02</f>
        <v>7.0000000000000007E-2</v>
      </c>
      <c r="R331" s="16" cm="1">
        <f t="array" ref="R331">INDEX(LapseRate,A331)*0.5</f>
        <v>0.05</v>
      </c>
      <c r="S331" s="16" cm="1">
        <f t="array" ref="S331">INDEX(LapseRate,A331)*1.5</f>
        <v>0.15000000000000002</v>
      </c>
      <c r="T331" s="16" cm="1">
        <f t="array" ref="T331">INDEX(Yield,A331)*INDEX(YieldUp,A331)</f>
        <v>5.9999999999999995E-4</v>
      </c>
      <c r="U331" s="16" cm="1">
        <f t="array" ref="U331">INDEX(Yield,A331)*INDEX(YieldDown,A331)</f>
        <v>5.9999999999999995E-4</v>
      </c>
    </row>
    <row r="332" spans="1:21" x14ac:dyDescent="0.2">
      <c r="A332" s="13">
        <v>330</v>
      </c>
      <c r="C332" s="28">
        <v>0.05</v>
      </c>
      <c r="D332" s="14">
        <f t="shared" si="5"/>
        <v>3.8101313653749735</v>
      </c>
      <c r="E332" s="14"/>
      <c r="F332" s="15" cm="1">
        <f t="array" ref="F332">Expense*INDEX(InflationFactor,A332)</f>
        <v>19.050656826874867</v>
      </c>
      <c r="G332" s="15"/>
      <c r="H332" s="28">
        <v>0.06</v>
      </c>
      <c r="I332" s="14" cm="1">
        <f t="array" ref="I332">1/POWER(1+INDEX(Yield,A332),1/12)</f>
        <v>0.9951560277146928</v>
      </c>
      <c r="J332" s="14"/>
      <c r="K332" s="29">
        <v>0.1</v>
      </c>
      <c r="L332" s="14" cm="1">
        <f t="array" ref="L332">1-POWER(1-INDEX(LapseRate,A332),1/12)</f>
        <v>8.7416109546967213E-3</v>
      </c>
      <c r="M332" s="14"/>
      <c r="N332" s="32">
        <v>0.01</v>
      </c>
      <c r="O332" s="32">
        <v>0.01</v>
      </c>
      <c r="Q332" s="16" cm="1">
        <f t="array" ref="Q332">INDEX(Inflation,A332)+0.02</f>
        <v>7.0000000000000007E-2</v>
      </c>
      <c r="R332" s="16" cm="1">
        <f t="array" ref="R332">INDEX(LapseRate,A332)*0.5</f>
        <v>0.05</v>
      </c>
      <c r="S332" s="16" cm="1">
        <f t="array" ref="S332">INDEX(LapseRate,A332)*1.5</f>
        <v>0.15000000000000002</v>
      </c>
      <c r="T332" s="16" cm="1">
        <f t="array" ref="T332">INDEX(Yield,A332)*INDEX(YieldUp,A332)</f>
        <v>5.9999999999999995E-4</v>
      </c>
      <c r="U332" s="16" cm="1">
        <f t="array" ref="U332">INDEX(Yield,A332)*INDEX(YieldDown,A332)</f>
        <v>5.9999999999999995E-4</v>
      </c>
    </row>
    <row r="333" spans="1:21" x14ac:dyDescent="0.2">
      <c r="A333" s="13">
        <v>331</v>
      </c>
      <c r="C333" s="28">
        <v>0.05</v>
      </c>
      <c r="D333" s="14">
        <f t="shared" si="5"/>
        <v>3.8256543121894722</v>
      </c>
      <c r="E333" s="14"/>
      <c r="F333" s="15" cm="1">
        <f t="array" ref="F333">Expense*INDEX(InflationFactor,A333)</f>
        <v>19.128271560947361</v>
      </c>
      <c r="G333" s="15"/>
      <c r="H333" s="28">
        <v>0.06</v>
      </c>
      <c r="I333" s="14" cm="1">
        <f t="array" ref="I333">1/POWER(1+INDEX(Yield,A333),1/12)</f>
        <v>0.9951560277146928</v>
      </c>
      <c r="J333" s="14"/>
      <c r="K333" s="29">
        <v>0.1</v>
      </c>
      <c r="L333" s="14" cm="1">
        <f t="array" ref="L333">1-POWER(1-INDEX(LapseRate,A333),1/12)</f>
        <v>8.7416109546967213E-3</v>
      </c>
      <c r="M333" s="14"/>
      <c r="N333" s="32">
        <v>0.01</v>
      </c>
      <c r="O333" s="32">
        <v>0.01</v>
      </c>
      <c r="Q333" s="16" cm="1">
        <f t="array" ref="Q333">INDEX(Inflation,A333)+0.02</f>
        <v>7.0000000000000007E-2</v>
      </c>
      <c r="R333" s="16" cm="1">
        <f t="array" ref="R333">INDEX(LapseRate,A333)*0.5</f>
        <v>0.05</v>
      </c>
      <c r="S333" s="16" cm="1">
        <f t="array" ref="S333">INDEX(LapseRate,A333)*1.5</f>
        <v>0.15000000000000002</v>
      </c>
      <c r="T333" s="16" cm="1">
        <f t="array" ref="T333">INDEX(Yield,A333)*INDEX(YieldUp,A333)</f>
        <v>5.9999999999999995E-4</v>
      </c>
      <c r="U333" s="16" cm="1">
        <f t="array" ref="U333">INDEX(Yield,A333)*INDEX(YieldDown,A333)</f>
        <v>5.9999999999999995E-4</v>
      </c>
    </row>
    <row r="334" spans="1:21" x14ac:dyDescent="0.2">
      <c r="A334" s="13">
        <v>332</v>
      </c>
      <c r="C334" s="28">
        <v>0.05</v>
      </c>
      <c r="D334" s="14">
        <f t="shared" si="5"/>
        <v>3.8412405014107796</v>
      </c>
      <c r="E334" s="14"/>
      <c r="F334" s="15" cm="1">
        <f t="array" ref="F334">Expense*INDEX(InflationFactor,A334)</f>
        <v>19.206202507053899</v>
      </c>
      <c r="G334" s="15"/>
      <c r="H334" s="28">
        <v>0.06</v>
      </c>
      <c r="I334" s="14" cm="1">
        <f t="array" ref="I334">1/POWER(1+INDEX(Yield,A334),1/12)</f>
        <v>0.9951560277146928</v>
      </c>
      <c r="J334" s="14"/>
      <c r="K334" s="29">
        <v>0.1</v>
      </c>
      <c r="L334" s="14" cm="1">
        <f t="array" ref="L334">1-POWER(1-INDEX(LapseRate,A334),1/12)</f>
        <v>8.7416109546967213E-3</v>
      </c>
      <c r="M334" s="14"/>
      <c r="N334" s="32">
        <v>0.01</v>
      </c>
      <c r="O334" s="32">
        <v>0.01</v>
      </c>
      <c r="Q334" s="16" cm="1">
        <f t="array" ref="Q334">INDEX(Inflation,A334)+0.02</f>
        <v>7.0000000000000007E-2</v>
      </c>
      <c r="R334" s="16" cm="1">
        <f t="array" ref="R334">INDEX(LapseRate,A334)*0.5</f>
        <v>0.05</v>
      </c>
      <c r="S334" s="16" cm="1">
        <f t="array" ref="S334">INDEX(LapseRate,A334)*1.5</f>
        <v>0.15000000000000002</v>
      </c>
      <c r="T334" s="16" cm="1">
        <f t="array" ref="T334">INDEX(Yield,A334)*INDEX(YieldUp,A334)</f>
        <v>5.9999999999999995E-4</v>
      </c>
      <c r="U334" s="16" cm="1">
        <f t="array" ref="U334">INDEX(Yield,A334)*INDEX(YieldDown,A334)</f>
        <v>5.9999999999999995E-4</v>
      </c>
    </row>
    <row r="335" spans="1:21" x14ac:dyDescent="0.2">
      <c r="A335" s="13">
        <v>333</v>
      </c>
      <c r="C335" s="28">
        <v>0.05</v>
      </c>
      <c r="D335" s="14">
        <f t="shared" si="5"/>
        <v>3.8568901906962911</v>
      </c>
      <c r="E335" s="14"/>
      <c r="F335" s="15" cm="1">
        <f t="array" ref="F335">Expense*INDEX(InflationFactor,A335)</f>
        <v>19.284450953481457</v>
      </c>
      <c r="G335" s="15"/>
      <c r="H335" s="28">
        <v>0.06</v>
      </c>
      <c r="I335" s="14" cm="1">
        <f t="array" ref="I335">1/POWER(1+INDEX(Yield,A335),1/12)</f>
        <v>0.9951560277146928</v>
      </c>
      <c r="J335" s="14"/>
      <c r="K335" s="29">
        <v>0.1</v>
      </c>
      <c r="L335" s="14" cm="1">
        <f t="array" ref="L335">1-POWER(1-INDEX(LapseRate,A335),1/12)</f>
        <v>8.7416109546967213E-3</v>
      </c>
      <c r="M335" s="14"/>
      <c r="N335" s="32">
        <v>0.01</v>
      </c>
      <c r="O335" s="32">
        <v>0.01</v>
      </c>
      <c r="Q335" s="16" cm="1">
        <f t="array" ref="Q335">INDEX(Inflation,A335)+0.02</f>
        <v>7.0000000000000007E-2</v>
      </c>
      <c r="R335" s="16" cm="1">
        <f t="array" ref="R335">INDEX(LapseRate,A335)*0.5</f>
        <v>0.05</v>
      </c>
      <c r="S335" s="16" cm="1">
        <f t="array" ref="S335">INDEX(LapseRate,A335)*1.5</f>
        <v>0.15000000000000002</v>
      </c>
      <c r="T335" s="16" cm="1">
        <f t="array" ref="T335">INDEX(Yield,A335)*INDEX(YieldUp,A335)</f>
        <v>5.9999999999999995E-4</v>
      </c>
      <c r="U335" s="16" cm="1">
        <f t="array" ref="U335">INDEX(Yield,A335)*INDEX(YieldDown,A335)</f>
        <v>5.9999999999999995E-4</v>
      </c>
    </row>
    <row r="336" spans="1:21" x14ac:dyDescent="0.2">
      <c r="A336" s="13">
        <v>334</v>
      </c>
      <c r="C336" s="28">
        <v>0.05</v>
      </c>
      <c r="D336" s="14">
        <f t="shared" si="5"/>
        <v>3.8726036387531262</v>
      </c>
      <c r="E336" s="14"/>
      <c r="F336" s="15" cm="1">
        <f t="array" ref="F336">Expense*INDEX(InflationFactor,A336)</f>
        <v>19.36301819376563</v>
      </c>
      <c r="G336" s="15"/>
      <c r="H336" s="28">
        <v>0.06</v>
      </c>
      <c r="I336" s="14" cm="1">
        <f t="array" ref="I336">1/POWER(1+INDEX(Yield,A336),1/12)</f>
        <v>0.9951560277146928</v>
      </c>
      <c r="J336" s="14"/>
      <c r="K336" s="29">
        <v>0.1</v>
      </c>
      <c r="L336" s="14" cm="1">
        <f t="array" ref="L336">1-POWER(1-INDEX(LapseRate,A336),1/12)</f>
        <v>8.7416109546967213E-3</v>
      </c>
      <c r="M336" s="14"/>
      <c r="N336" s="32">
        <v>0.01</v>
      </c>
      <c r="O336" s="32">
        <v>0.01</v>
      </c>
      <c r="Q336" s="16" cm="1">
        <f t="array" ref="Q336">INDEX(Inflation,A336)+0.02</f>
        <v>7.0000000000000007E-2</v>
      </c>
      <c r="R336" s="16" cm="1">
        <f t="array" ref="R336">INDEX(LapseRate,A336)*0.5</f>
        <v>0.05</v>
      </c>
      <c r="S336" s="16" cm="1">
        <f t="array" ref="S336">INDEX(LapseRate,A336)*1.5</f>
        <v>0.15000000000000002</v>
      </c>
      <c r="T336" s="16" cm="1">
        <f t="array" ref="T336">INDEX(Yield,A336)*INDEX(YieldUp,A336)</f>
        <v>5.9999999999999995E-4</v>
      </c>
      <c r="U336" s="16" cm="1">
        <f t="array" ref="U336">INDEX(Yield,A336)*INDEX(YieldDown,A336)</f>
        <v>5.9999999999999995E-4</v>
      </c>
    </row>
    <row r="337" spans="1:21" x14ac:dyDescent="0.2">
      <c r="A337" s="13">
        <v>335</v>
      </c>
      <c r="C337" s="28">
        <v>0.05</v>
      </c>
      <c r="D337" s="14">
        <f t="shared" si="5"/>
        <v>3.8883811053424133</v>
      </c>
      <c r="E337" s="14"/>
      <c r="F337" s="15" cm="1">
        <f t="array" ref="F337">Expense*INDEX(InflationFactor,A337)</f>
        <v>19.441905526712066</v>
      </c>
      <c r="G337" s="15"/>
      <c r="H337" s="28">
        <v>0.06</v>
      </c>
      <c r="I337" s="14" cm="1">
        <f t="array" ref="I337">1/POWER(1+INDEX(Yield,A337),1/12)</f>
        <v>0.9951560277146928</v>
      </c>
      <c r="J337" s="14"/>
      <c r="K337" s="29">
        <v>0.1</v>
      </c>
      <c r="L337" s="14" cm="1">
        <f t="array" ref="L337">1-POWER(1-INDEX(LapseRate,A337),1/12)</f>
        <v>8.7416109546967213E-3</v>
      </c>
      <c r="M337" s="14"/>
      <c r="N337" s="32">
        <v>0.01</v>
      </c>
      <c r="O337" s="32">
        <v>0.01</v>
      </c>
      <c r="Q337" s="16" cm="1">
        <f t="array" ref="Q337">INDEX(Inflation,A337)+0.02</f>
        <v>7.0000000000000007E-2</v>
      </c>
      <c r="R337" s="16" cm="1">
        <f t="array" ref="R337">INDEX(LapseRate,A337)*0.5</f>
        <v>0.05</v>
      </c>
      <c r="S337" s="16" cm="1">
        <f t="array" ref="S337">INDEX(LapseRate,A337)*1.5</f>
        <v>0.15000000000000002</v>
      </c>
      <c r="T337" s="16" cm="1">
        <f t="array" ref="T337">INDEX(Yield,A337)*INDEX(YieldUp,A337)</f>
        <v>5.9999999999999995E-4</v>
      </c>
      <c r="U337" s="16" cm="1">
        <f t="array" ref="U337">INDEX(Yield,A337)*INDEX(YieldDown,A337)</f>
        <v>5.9999999999999995E-4</v>
      </c>
    </row>
    <row r="338" spans="1:21" x14ac:dyDescent="0.2">
      <c r="A338" s="13">
        <v>336</v>
      </c>
      <c r="C338" s="28">
        <v>0.05</v>
      </c>
      <c r="D338" s="14">
        <f t="shared" si="5"/>
        <v>3.9042228512835782</v>
      </c>
      <c r="E338" s="14"/>
      <c r="F338" s="15" cm="1">
        <f t="array" ref="F338">Expense*INDEX(InflationFactor,A338)</f>
        <v>19.521114256417892</v>
      </c>
      <c r="G338" s="15"/>
      <c r="H338" s="28">
        <v>0.06</v>
      </c>
      <c r="I338" s="14" cm="1">
        <f t="array" ref="I338">1/POWER(1+INDEX(Yield,A338),1/12)</f>
        <v>0.9951560277146928</v>
      </c>
      <c r="J338" s="14"/>
      <c r="K338" s="29">
        <v>0.1</v>
      </c>
      <c r="L338" s="14" cm="1">
        <f t="array" ref="L338">1-POWER(1-INDEX(LapseRate,A338),1/12)</f>
        <v>8.7416109546967213E-3</v>
      </c>
      <c r="M338" s="14"/>
      <c r="N338" s="32">
        <v>0.01</v>
      </c>
      <c r="O338" s="32">
        <v>0.01</v>
      </c>
      <c r="Q338" s="16" cm="1">
        <f t="array" ref="Q338">INDEX(Inflation,A338)+0.02</f>
        <v>7.0000000000000007E-2</v>
      </c>
      <c r="R338" s="16" cm="1">
        <f t="array" ref="R338">INDEX(LapseRate,A338)*0.5</f>
        <v>0.05</v>
      </c>
      <c r="S338" s="16" cm="1">
        <f t="array" ref="S338">INDEX(LapseRate,A338)*1.5</f>
        <v>0.15000000000000002</v>
      </c>
      <c r="T338" s="16" cm="1">
        <f t="array" ref="T338">INDEX(Yield,A338)*INDEX(YieldUp,A338)</f>
        <v>5.9999999999999995E-4</v>
      </c>
      <c r="U338" s="16" cm="1">
        <f t="array" ref="U338">INDEX(Yield,A338)*INDEX(YieldDown,A338)</f>
        <v>5.9999999999999995E-4</v>
      </c>
    </row>
    <row r="339" spans="1:21" x14ac:dyDescent="0.2">
      <c r="A339" s="13">
        <v>337</v>
      </c>
      <c r="C339" s="28">
        <v>0.05</v>
      </c>
      <c r="D339" s="14">
        <f t="shared" si="5"/>
        <v>3.9201291384586514</v>
      </c>
      <c r="E339" s="14"/>
      <c r="F339" s="15" cm="1">
        <f t="array" ref="F339">Expense*INDEX(InflationFactor,A339)</f>
        <v>19.600645692293256</v>
      </c>
      <c r="G339" s="15"/>
      <c r="H339" s="28">
        <v>0.06</v>
      </c>
      <c r="I339" s="14" cm="1">
        <f t="array" ref="I339">1/POWER(1+INDEX(Yield,A339),1/12)</f>
        <v>0.9951560277146928</v>
      </c>
      <c r="J339" s="14"/>
      <c r="K339" s="29">
        <v>0.1</v>
      </c>
      <c r="L339" s="14" cm="1">
        <f t="array" ref="L339">1-POWER(1-INDEX(LapseRate,A339),1/12)</f>
        <v>8.7416109546967213E-3</v>
      </c>
      <c r="M339" s="14"/>
      <c r="N339" s="32">
        <v>0.01</v>
      </c>
      <c r="O339" s="32">
        <v>0.01</v>
      </c>
      <c r="Q339" s="16" cm="1">
        <f t="array" ref="Q339">INDEX(Inflation,A339)+0.02</f>
        <v>7.0000000000000007E-2</v>
      </c>
      <c r="R339" s="16" cm="1">
        <f t="array" ref="R339">INDEX(LapseRate,A339)*0.5</f>
        <v>0.05</v>
      </c>
      <c r="S339" s="16" cm="1">
        <f t="array" ref="S339">INDEX(LapseRate,A339)*1.5</f>
        <v>0.15000000000000002</v>
      </c>
      <c r="T339" s="16" cm="1">
        <f t="array" ref="T339">INDEX(Yield,A339)*INDEX(YieldUp,A339)</f>
        <v>5.9999999999999995E-4</v>
      </c>
      <c r="U339" s="16" cm="1">
        <f t="array" ref="U339">INDEX(Yield,A339)*INDEX(YieldDown,A339)</f>
        <v>5.9999999999999995E-4</v>
      </c>
    </row>
    <row r="340" spans="1:21" x14ac:dyDescent="0.2">
      <c r="A340" s="13">
        <v>338</v>
      </c>
      <c r="C340" s="28">
        <v>0.05</v>
      </c>
      <c r="D340" s="14">
        <f t="shared" si="5"/>
        <v>3.9361002298166223</v>
      </c>
      <c r="E340" s="14"/>
      <c r="F340" s="15" cm="1">
        <f t="array" ref="F340">Expense*INDEX(InflationFactor,A340)</f>
        <v>19.680501149083113</v>
      </c>
      <c r="G340" s="15"/>
      <c r="H340" s="28">
        <v>0.06</v>
      </c>
      <c r="I340" s="14" cm="1">
        <f t="array" ref="I340">1/POWER(1+INDEX(Yield,A340),1/12)</f>
        <v>0.9951560277146928</v>
      </c>
      <c r="J340" s="14"/>
      <c r="K340" s="29">
        <v>0.1</v>
      </c>
      <c r="L340" s="14" cm="1">
        <f t="array" ref="L340">1-POWER(1-INDEX(LapseRate,A340),1/12)</f>
        <v>8.7416109546967213E-3</v>
      </c>
      <c r="M340" s="14"/>
      <c r="N340" s="32">
        <v>0.01</v>
      </c>
      <c r="O340" s="32">
        <v>0.01</v>
      </c>
      <c r="Q340" s="16" cm="1">
        <f t="array" ref="Q340">INDEX(Inflation,A340)+0.02</f>
        <v>7.0000000000000007E-2</v>
      </c>
      <c r="R340" s="16" cm="1">
        <f t="array" ref="R340">INDEX(LapseRate,A340)*0.5</f>
        <v>0.05</v>
      </c>
      <c r="S340" s="16" cm="1">
        <f t="array" ref="S340">INDEX(LapseRate,A340)*1.5</f>
        <v>0.15000000000000002</v>
      </c>
      <c r="T340" s="16" cm="1">
        <f t="array" ref="T340">INDEX(Yield,A340)*INDEX(YieldUp,A340)</f>
        <v>5.9999999999999995E-4</v>
      </c>
      <c r="U340" s="16" cm="1">
        <f t="array" ref="U340">INDEX(Yield,A340)*INDEX(YieldDown,A340)</f>
        <v>5.9999999999999995E-4</v>
      </c>
    </row>
    <row r="341" spans="1:21" x14ac:dyDescent="0.2">
      <c r="A341" s="13">
        <v>339</v>
      </c>
      <c r="C341" s="28">
        <v>0.05</v>
      </c>
      <c r="D341" s="14">
        <f t="shared" si="5"/>
        <v>3.9521363893777424</v>
      </c>
      <c r="E341" s="14"/>
      <c r="F341" s="15" cm="1">
        <f t="array" ref="F341">Expense*INDEX(InflationFactor,A341)</f>
        <v>19.760681946888713</v>
      </c>
      <c r="G341" s="15"/>
      <c r="H341" s="28">
        <v>0.06</v>
      </c>
      <c r="I341" s="14" cm="1">
        <f t="array" ref="I341">1/POWER(1+INDEX(Yield,A341),1/12)</f>
        <v>0.9951560277146928</v>
      </c>
      <c r="J341" s="14"/>
      <c r="K341" s="29">
        <v>0.1</v>
      </c>
      <c r="L341" s="14" cm="1">
        <f t="array" ref="L341">1-POWER(1-INDEX(LapseRate,A341),1/12)</f>
        <v>8.7416109546967213E-3</v>
      </c>
      <c r="M341" s="14"/>
      <c r="N341" s="32">
        <v>0.01</v>
      </c>
      <c r="O341" s="32">
        <v>0.01</v>
      </c>
      <c r="Q341" s="16" cm="1">
        <f t="array" ref="Q341">INDEX(Inflation,A341)+0.02</f>
        <v>7.0000000000000007E-2</v>
      </c>
      <c r="R341" s="16" cm="1">
        <f t="array" ref="R341">INDEX(LapseRate,A341)*0.5</f>
        <v>0.05</v>
      </c>
      <c r="S341" s="16" cm="1">
        <f t="array" ref="S341">INDEX(LapseRate,A341)*1.5</f>
        <v>0.15000000000000002</v>
      </c>
      <c r="T341" s="16" cm="1">
        <f t="array" ref="T341">INDEX(Yield,A341)*INDEX(YieldUp,A341)</f>
        <v>5.9999999999999995E-4</v>
      </c>
      <c r="U341" s="16" cm="1">
        <f t="array" ref="U341">INDEX(Yield,A341)*INDEX(YieldDown,A341)</f>
        <v>5.9999999999999995E-4</v>
      </c>
    </row>
    <row r="342" spans="1:21" x14ac:dyDescent="0.2">
      <c r="A342" s="13">
        <v>340</v>
      </c>
      <c r="C342" s="28">
        <v>0.05</v>
      </c>
      <c r="D342" s="14">
        <f t="shared" si="5"/>
        <v>3.9682378822379278</v>
      </c>
      <c r="E342" s="14"/>
      <c r="F342" s="15" cm="1">
        <f t="array" ref="F342">Expense*INDEX(InflationFactor,A342)</f>
        <v>19.841189411189639</v>
      </c>
      <c r="G342" s="15"/>
      <c r="H342" s="28">
        <v>0.06</v>
      </c>
      <c r="I342" s="14" cm="1">
        <f t="array" ref="I342">1/POWER(1+INDEX(Yield,A342),1/12)</f>
        <v>0.9951560277146928</v>
      </c>
      <c r="J342" s="14"/>
      <c r="K342" s="29">
        <v>0.1</v>
      </c>
      <c r="L342" s="14" cm="1">
        <f t="array" ref="L342">1-POWER(1-INDEX(LapseRate,A342),1/12)</f>
        <v>8.7416109546967213E-3</v>
      </c>
      <c r="M342" s="14"/>
      <c r="N342" s="32">
        <v>0.01</v>
      </c>
      <c r="O342" s="32">
        <v>0.01</v>
      </c>
      <c r="Q342" s="16" cm="1">
        <f t="array" ref="Q342">INDEX(Inflation,A342)+0.02</f>
        <v>7.0000000000000007E-2</v>
      </c>
      <c r="R342" s="16" cm="1">
        <f t="array" ref="R342">INDEX(LapseRate,A342)*0.5</f>
        <v>0.05</v>
      </c>
      <c r="S342" s="16" cm="1">
        <f t="array" ref="S342">INDEX(LapseRate,A342)*1.5</f>
        <v>0.15000000000000002</v>
      </c>
      <c r="T342" s="16" cm="1">
        <f t="array" ref="T342">INDEX(Yield,A342)*INDEX(YieldUp,A342)</f>
        <v>5.9999999999999995E-4</v>
      </c>
      <c r="U342" s="16" cm="1">
        <f t="array" ref="U342">INDEX(Yield,A342)*INDEX(YieldDown,A342)</f>
        <v>5.9999999999999995E-4</v>
      </c>
    </row>
    <row r="343" spans="1:21" x14ac:dyDescent="0.2">
      <c r="A343" s="13">
        <v>341</v>
      </c>
      <c r="C343" s="28">
        <v>0.05</v>
      </c>
      <c r="D343" s="14">
        <f t="shared" si="5"/>
        <v>3.9844049745731271</v>
      </c>
      <c r="E343" s="14"/>
      <c r="F343" s="15" cm="1">
        <f t="array" ref="F343">Expense*INDEX(InflationFactor,A343)</f>
        <v>19.922024872865634</v>
      </c>
      <c r="G343" s="15"/>
      <c r="H343" s="28">
        <v>0.06</v>
      </c>
      <c r="I343" s="14" cm="1">
        <f t="array" ref="I343">1/POWER(1+INDEX(Yield,A343),1/12)</f>
        <v>0.9951560277146928</v>
      </c>
      <c r="J343" s="14"/>
      <c r="K343" s="29">
        <v>0.1</v>
      </c>
      <c r="L343" s="14" cm="1">
        <f t="array" ref="L343">1-POWER(1-INDEX(LapseRate,A343),1/12)</f>
        <v>8.7416109546967213E-3</v>
      </c>
      <c r="M343" s="14"/>
      <c r="N343" s="32">
        <v>0.01</v>
      </c>
      <c r="O343" s="32">
        <v>0.01</v>
      </c>
      <c r="Q343" s="16" cm="1">
        <f t="array" ref="Q343">INDEX(Inflation,A343)+0.02</f>
        <v>7.0000000000000007E-2</v>
      </c>
      <c r="R343" s="16" cm="1">
        <f t="array" ref="R343">INDEX(LapseRate,A343)*0.5</f>
        <v>0.05</v>
      </c>
      <c r="S343" s="16" cm="1">
        <f t="array" ref="S343">INDEX(LapseRate,A343)*1.5</f>
        <v>0.15000000000000002</v>
      </c>
      <c r="T343" s="16" cm="1">
        <f t="array" ref="T343">INDEX(Yield,A343)*INDEX(YieldUp,A343)</f>
        <v>5.9999999999999995E-4</v>
      </c>
      <c r="U343" s="16" cm="1">
        <f t="array" ref="U343">INDEX(Yield,A343)*INDEX(YieldDown,A343)</f>
        <v>5.9999999999999995E-4</v>
      </c>
    </row>
    <row r="344" spans="1:21" x14ac:dyDescent="0.2">
      <c r="A344" s="13">
        <v>342</v>
      </c>
      <c r="C344" s="28">
        <v>0.05</v>
      </c>
      <c r="D344" s="14">
        <f t="shared" si="5"/>
        <v>4.0006379336437226</v>
      </c>
      <c r="E344" s="14"/>
      <c r="F344" s="15" cm="1">
        <f t="array" ref="F344">Expense*INDEX(InflationFactor,A344)</f>
        <v>20.003189668218614</v>
      </c>
      <c r="G344" s="15"/>
      <c r="H344" s="28">
        <v>0.06</v>
      </c>
      <c r="I344" s="14" cm="1">
        <f t="array" ref="I344">1/POWER(1+INDEX(Yield,A344),1/12)</f>
        <v>0.9951560277146928</v>
      </c>
      <c r="J344" s="14"/>
      <c r="K344" s="29">
        <v>0.1</v>
      </c>
      <c r="L344" s="14" cm="1">
        <f t="array" ref="L344">1-POWER(1-INDEX(LapseRate,A344),1/12)</f>
        <v>8.7416109546967213E-3</v>
      </c>
      <c r="M344" s="14"/>
      <c r="N344" s="32">
        <v>0.01</v>
      </c>
      <c r="O344" s="32">
        <v>0.01</v>
      </c>
      <c r="Q344" s="16" cm="1">
        <f t="array" ref="Q344">INDEX(Inflation,A344)+0.02</f>
        <v>7.0000000000000007E-2</v>
      </c>
      <c r="R344" s="16" cm="1">
        <f t="array" ref="R344">INDEX(LapseRate,A344)*0.5</f>
        <v>0.05</v>
      </c>
      <c r="S344" s="16" cm="1">
        <f t="array" ref="S344">INDEX(LapseRate,A344)*1.5</f>
        <v>0.15000000000000002</v>
      </c>
      <c r="T344" s="16" cm="1">
        <f t="array" ref="T344">INDEX(Yield,A344)*INDEX(YieldUp,A344)</f>
        <v>5.9999999999999995E-4</v>
      </c>
      <c r="U344" s="16" cm="1">
        <f t="array" ref="U344">INDEX(Yield,A344)*INDEX(YieldDown,A344)</f>
        <v>5.9999999999999995E-4</v>
      </c>
    </row>
    <row r="345" spans="1:21" x14ac:dyDescent="0.2">
      <c r="A345" s="13">
        <v>343</v>
      </c>
      <c r="C345" s="28">
        <v>0.05</v>
      </c>
      <c r="D345" s="14">
        <f t="shared" si="5"/>
        <v>4.0169370277989458</v>
      </c>
      <c r="E345" s="14"/>
      <c r="F345" s="15" cm="1">
        <f t="array" ref="F345">Expense*INDEX(InflationFactor,A345)</f>
        <v>20.084685138994729</v>
      </c>
      <c r="G345" s="15"/>
      <c r="H345" s="28">
        <v>0.06</v>
      </c>
      <c r="I345" s="14" cm="1">
        <f t="array" ref="I345">1/POWER(1+INDEX(Yield,A345),1/12)</f>
        <v>0.9951560277146928</v>
      </c>
      <c r="J345" s="14"/>
      <c r="K345" s="29">
        <v>0.1</v>
      </c>
      <c r="L345" s="14" cm="1">
        <f t="array" ref="L345">1-POWER(1-INDEX(LapseRate,A345),1/12)</f>
        <v>8.7416109546967213E-3</v>
      </c>
      <c r="M345" s="14"/>
      <c r="N345" s="32">
        <v>0.01</v>
      </c>
      <c r="O345" s="32">
        <v>0.01</v>
      </c>
      <c r="Q345" s="16" cm="1">
        <f t="array" ref="Q345">INDEX(Inflation,A345)+0.02</f>
        <v>7.0000000000000007E-2</v>
      </c>
      <c r="R345" s="16" cm="1">
        <f t="array" ref="R345">INDEX(LapseRate,A345)*0.5</f>
        <v>0.05</v>
      </c>
      <c r="S345" s="16" cm="1">
        <f t="array" ref="S345">INDEX(LapseRate,A345)*1.5</f>
        <v>0.15000000000000002</v>
      </c>
      <c r="T345" s="16" cm="1">
        <f t="array" ref="T345">INDEX(Yield,A345)*INDEX(YieldUp,A345)</f>
        <v>5.9999999999999995E-4</v>
      </c>
      <c r="U345" s="16" cm="1">
        <f t="array" ref="U345">INDEX(Yield,A345)*INDEX(YieldDown,A345)</f>
        <v>5.9999999999999995E-4</v>
      </c>
    </row>
    <row r="346" spans="1:21" x14ac:dyDescent="0.2">
      <c r="A346" s="13">
        <v>344</v>
      </c>
      <c r="C346" s="28">
        <v>0.05</v>
      </c>
      <c r="D346" s="14">
        <f t="shared" si="5"/>
        <v>4.0333025264813189</v>
      </c>
      <c r="E346" s="14"/>
      <c r="F346" s="15" cm="1">
        <f t="array" ref="F346">Expense*INDEX(InflationFactor,A346)</f>
        <v>20.166512632406594</v>
      </c>
      <c r="G346" s="15"/>
      <c r="H346" s="28">
        <v>0.06</v>
      </c>
      <c r="I346" s="14" cm="1">
        <f t="array" ref="I346">1/POWER(1+INDEX(Yield,A346),1/12)</f>
        <v>0.9951560277146928</v>
      </c>
      <c r="J346" s="14"/>
      <c r="K346" s="29">
        <v>0.1</v>
      </c>
      <c r="L346" s="14" cm="1">
        <f t="array" ref="L346">1-POWER(1-INDEX(LapseRate,A346),1/12)</f>
        <v>8.7416109546967213E-3</v>
      </c>
      <c r="M346" s="14"/>
      <c r="N346" s="32">
        <v>0.01</v>
      </c>
      <c r="O346" s="32">
        <v>0.01</v>
      </c>
      <c r="Q346" s="16" cm="1">
        <f t="array" ref="Q346">INDEX(Inflation,A346)+0.02</f>
        <v>7.0000000000000007E-2</v>
      </c>
      <c r="R346" s="16" cm="1">
        <f t="array" ref="R346">INDEX(LapseRate,A346)*0.5</f>
        <v>0.05</v>
      </c>
      <c r="S346" s="16" cm="1">
        <f t="array" ref="S346">INDEX(LapseRate,A346)*1.5</f>
        <v>0.15000000000000002</v>
      </c>
      <c r="T346" s="16" cm="1">
        <f t="array" ref="T346">INDEX(Yield,A346)*INDEX(YieldUp,A346)</f>
        <v>5.9999999999999995E-4</v>
      </c>
      <c r="U346" s="16" cm="1">
        <f t="array" ref="U346">INDEX(Yield,A346)*INDEX(YieldDown,A346)</f>
        <v>5.9999999999999995E-4</v>
      </c>
    </row>
    <row r="347" spans="1:21" x14ac:dyDescent="0.2">
      <c r="A347" s="13">
        <v>345</v>
      </c>
      <c r="C347" s="28">
        <v>0.05</v>
      </c>
      <c r="D347" s="14">
        <f t="shared" si="5"/>
        <v>4.0497347002311059</v>
      </c>
      <c r="E347" s="14"/>
      <c r="F347" s="15" cm="1">
        <f t="array" ref="F347">Expense*INDEX(InflationFactor,A347)</f>
        <v>20.24867350115553</v>
      </c>
      <c r="G347" s="15"/>
      <c r="H347" s="28">
        <v>0.06</v>
      </c>
      <c r="I347" s="14" cm="1">
        <f t="array" ref="I347">1/POWER(1+INDEX(Yield,A347),1/12)</f>
        <v>0.9951560277146928</v>
      </c>
      <c r="J347" s="14"/>
      <c r="K347" s="29">
        <v>0.1</v>
      </c>
      <c r="L347" s="14" cm="1">
        <f t="array" ref="L347">1-POWER(1-INDEX(LapseRate,A347),1/12)</f>
        <v>8.7416109546967213E-3</v>
      </c>
      <c r="M347" s="14"/>
      <c r="N347" s="32">
        <v>0.01</v>
      </c>
      <c r="O347" s="32">
        <v>0.01</v>
      </c>
      <c r="Q347" s="16" cm="1">
        <f t="array" ref="Q347">INDEX(Inflation,A347)+0.02</f>
        <v>7.0000000000000007E-2</v>
      </c>
      <c r="R347" s="16" cm="1">
        <f t="array" ref="R347">INDEX(LapseRate,A347)*0.5</f>
        <v>0.05</v>
      </c>
      <c r="S347" s="16" cm="1">
        <f t="array" ref="S347">INDEX(LapseRate,A347)*1.5</f>
        <v>0.15000000000000002</v>
      </c>
      <c r="T347" s="16" cm="1">
        <f t="array" ref="T347">INDEX(Yield,A347)*INDEX(YieldUp,A347)</f>
        <v>5.9999999999999995E-4</v>
      </c>
      <c r="U347" s="16" cm="1">
        <f t="array" ref="U347">INDEX(Yield,A347)*INDEX(YieldDown,A347)</f>
        <v>5.9999999999999995E-4</v>
      </c>
    </row>
    <row r="348" spans="1:21" x14ac:dyDescent="0.2">
      <c r="A348" s="13">
        <v>346</v>
      </c>
      <c r="C348" s="28">
        <v>0.05</v>
      </c>
      <c r="D348" s="14">
        <f t="shared" si="5"/>
        <v>4.0662338206907833</v>
      </c>
      <c r="E348" s="14"/>
      <c r="F348" s="15" cm="1">
        <f t="array" ref="F348">Expense*INDEX(InflationFactor,A348)</f>
        <v>20.331169103453917</v>
      </c>
      <c r="G348" s="15"/>
      <c r="H348" s="28">
        <v>0.06</v>
      </c>
      <c r="I348" s="14" cm="1">
        <f t="array" ref="I348">1/POWER(1+INDEX(Yield,A348),1/12)</f>
        <v>0.9951560277146928</v>
      </c>
      <c r="J348" s="14"/>
      <c r="K348" s="29">
        <v>0.1</v>
      </c>
      <c r="L348" s="14" cm="1">
        <f t="array" ref="L348">1-POWER(1-INDEX(LapseRate,A348),1/12)</f>
        <v>8.7416109546967213E-3</v>
      </c>
      <c r="M348" s="14"/>
      <c r="N348" s="32">
        <v>0.01</v>
      </c>
      <c r="O348" s="32">
        <v>0.01</v>
      </c>
      <c r="Q348" s="16" cm="1">
        <f t="array" ref="Q348">INDEX(Inflation,A348)+0.02</f>
        <v>7.0000000000000007E-2</v>
      </c>
      <c r="R348" s="16" cm="1">
        <f t="array" ref="R348">INDEX(LapseRate,A348)*0.5</f>
        <v>0.05</v>
      </c>
      <c r="S348" s="16" cm="1">
        <f t="array" ref="S348">INDEX(LapseRate,A348)*1.5</f>
        <v>0.15000000000000002</v>
      </c>
      <c r="T348" s="16" cm="1">
        <f t="array" ref="T348">INDEX(Yield,A348)*INDEX(YieldUp,A348)</f>
        <v>5.9999999999999995E-4</v>
      </c>
      <c r="U348" s="16" cm="1">
        <f t="array" ref="U348">INDEX(Yield,A348)*INDEX(YieldDown,A348)</f>
        <v>5.9999999999999995E-4</v>
      </c>
    </row>
    <row r="349" spans="1:21" x14ac:dyDescent="0.2">
      <c r="A349" s="13">
        <v>347</v>
      </c>
      <c r="C349" s="28">
        <v>0.05</v>
      </c>
      <c r="D349" s="14">
        <f t="shared" si="5"/>
        <v>4.0828001606095343</v>
      </c>
      <c r="E349" s="14"/>
      <c r="F349" s="15" cm="1">
        <f t="array" ref="F349">Expense*INDEX(InflationFactor,A349)</f>
        <v>20.414000803047671</v>
      </c>
      <c r="G349" s="15"/>
      <c r="H349" s="28">
        <v>0.06</v>
      </c>
      <c r="I349" s="14" cm="1">
        <f t="array" ref="I349">1/POWER(1+INDEX(Yield,A349),1/12)</f>
        <v>0.9951560277146928</v>
      </c>
      <c r="J349" s="14"/>
      <c r="K349" s="29">
        <v>0.1</v>
      </c>
      <c r="L349" s="14" cm="1">
        <f t="array" ref="L349">1-POWER(1-INDEX(LapseRate,A349),1/12)</f>
        <v>8.7416109546967213E-3</v>
      </c>
      <c r="M349" s="14"/>
      <c r="N349" s="32">
        <v>0.01</v>
      </c>
      <c r="O349" s="32">
        <v>0.01</v>
      </c>
      <c r="Q349" s="16" cm="1">
        <f t="array" ref="Q349">INDEX(Inflation,A349)+0.02</f>
        <v>7.0000000000000007E-2</v>
      </c>
      <c r="R349" s="16" cm="1">
        <f t="array" ref="R349">INDEX(LapseRate,A349)*0.5</f>
        <v>0.05</v>
      </c>
      <c r="S349" s="16" cm="1">
        <f t="array" ref="S349">INDEX(LapseRate,A349)*1.5</f>
        <v>0.15000000000000002</v>
      </c>
      <c r="T349" s="16" cm="1">
        <f t="array" ref="T349">INDEX(Yield,A349)*INDEX(YieldUp,A349)</f>
        <v>5.9999999999999995E-4</v>
      </c>
      <c r="U349" s="16" cm="1">
        <f t="array" ref="U349">INDEX(Yield,A349)*INDEX(YieldDown,A349)</f>
        <v>5.9999999999999995E-4</v>
      </c>
    </row>
    <row r="350" spans="1:21" x14ac:dyDescent="0.2">
      <c r="A350" s="13">
        <v>348</v>
      </c>
      <c r="C350" s="28">
        <v>0.05</v>
      </c>
      <c r="D350" s="14">
        <f t="shared" si="5"/>
        <v>4.0994339938477564</v>
      </c>
      <c r="E350" s="14"/>
      <c r="F350" s="15" cm="1">
        <f t="array" ref="F350">Expense*INDEX(InflationFactor,A350)</f>
        <v>20.497169969238783</v>
      </c>
      <c r="G350" s="15"/>
      <c r="H350" s="28">
        <v>0.06</v>
      </c>
      <c r="I350" s="14" cm="1">
        <f t="array" ref="I350">1/POWER(1+INDEX(Yield,A350),1/12)</f>
        <v>0.9951560277146928</v>
      </c>
      <c r="J350" s="14"/>
      <c r="K350" s="29">
        <v>0.1</v>
      </c>
      <c r="L350" s="14" cm="1">
        <f t="array" ref="L350">1-POWER(1-INDEX(LapseRate,A350),1/12)</f>
        <v>8.7416109546967213E-3</v>
      </c>
      <c r="M350" s="14"/>
      <c r="N350" s="32">
        <v>0.01</v>
      </c>
      <c r="O350" s="32">
        <v>0.01</v>
      </c>
      <c r="Q350" s="16" cm="1">
        <f t="array" ref="Q350">INDEX(Inflation,A350)+0.02</f>
        <v>7.0000000000000007E-2</v>
      </c>
      <c r="R350" s="16" cm="1">
        <f t="array" ref="R350">INDEX(LapseRate,A350)*0.5</f>
        <v>0.05</v>
      </c>
      <c r="S350" s="16" cm="1">
        <f t="array" ref="S350">INDEX(LapseRate,A350)*1.5</f>
        <v>0.15000000000000002</v>
      </c>
      <c r="T350" s="16" cm="1">
        <f t="array" ref="T350">INDEX(Yield,A350)*INDEX(YieldUp,A350)</f>
        <v>5.9999999999999995E-4</v>
      </c>
      <c r="U350" s="16" cm="1">
        <f t="array" ref="U350">INDEX(Yield,A350)*INDEX(YieldDown,A350)</f>
        <v>5.9999999999999995E-4</v>
      </c>
    </row>
    <row r="351" spans="1:21" x14ac:dyDescent="0.2">
      <c r="A351" s="13">
        <v>349</v>
      </c>
      <c r="C351" s="28">
        <v>0.05</v>
      </c>
      <c r="D351" s="14">
        <f t="shared" si="5"/>
        <v>4.1161355953815848</v>
      </c>
      <c r="E351" s="14"/>
      <c r="F351" s="15" cm="1">
        <f t="array" ref="F351">Expense*INDEX(InflationFactor,A351)</f>
        <v>20.580677976907925</v>
      </c>
      <c r="G351" s="15"/>
      <c r="H351" s="28">
        <v>0.06</v>
      </c>
      <c r="I351" s="14" cm="1">
        <f t="array" ref="I351">1/POWER(1+INDEX(Yield,A351),1/12)</f>
        <v>0.9951560277146928</v>
      </c>
      <c r="J351" s="14"/>
      <c r="K351" s="29">
        <v>0.1</v>
      </c>
      <c r="L351" s="14" cm="1">
        <f t="array" ref="L351">1-POWER(1-INDEX(LapseRate,A351),1/12)</f>
        <v>8.7416109546967213E-3</v>
      </c>
      <c r="M351" s="14"/>
      <c r="N351" s="32">
        <v>0.01</v>
      </c>
      <c r="O351" s="32">
        <v>0.01</v>
      </c>
      <c r="Q351" s="16" cm="1">
        <f t="array" ref="Q351">INDEX(Inflation,A351)+0.02</f>
        <v>7.0000000000000007E-2</v>
      </c>
      <c r="R351" s="16" cm="1">
        <f t="array" ref="R351">INDEX(LapseRate,A351)*0.5</f>
        <v>0.05</v>
      </c>
      <c r="S351" s="16" cm="1">
        <f t="array" ref="S351">INDEX(LapseRate,A351)*1.5</f>
        <v>0.15000000000000002</v>
      </c>
      <c r="T351" s="16" cm="1">
        <f t="array" ref="T351">INDEX(Yield,A351)*INDEX(YieldUp,A351)</f>
        <v>5.9999999999999995E-4</v>
      </c>
      <c r="U351" s="16" cm="1">
        <f t="array" ref="U351">INDEX(Yield,A351)*INDEX(YieldDown,A351)</f>
        <v>5.9999999999999995E-4</v>
      </c>
    </row>
    <row r="352" spans="1:21" x14ac:dyDescent="0.2">
      <c r="A352" s="13">
        <v>350</v>
      </c>
      <c r="C352" s="28">
        <v>0.05</v>
      </c>
      <c r="D352" s="14">
        <f t="shared" si="5"/>
        <v>4.1329052413074541</v>
      </c>
      <c r="E352" s="14"/>
      <c r="F352" s="15" cm="1">
        <f t="array" ref="F352">Expense*INDEX(InflationFactor,A352)</f>
        <v>20.664526206537271</v>
      </c>
      <c r="G352" s="15"/>
      <c r="H352" s="28">
        <v>0.06</v>
      </c>
      <c r="I352" s="14" cm="1">
        <f t="array" ref="I352">1/POWER(1+INDEX(Yield,A352),1/12)</f>
        <v>0.9951560277146928</v>
      </c>
      <c r="J352" s="14"/>
      <c r="K352" s="29">
        <v>0.1</v>
      </c>
      <c r="L352" s="14" cm="1">
        <f t="array" ref="L352">1-POWER(1-INDEX(LapseRate,A352),1/12)</f>
        <v>8.7416109546967213E-3</v>
      </c>
      <c r="M352" s="14"/>
      <c r="N352" s="32">
        <v>0.01</v>
      </c>
      <c r="O352" s="32">
        <v>0.01</v>
      </c>
      <c r="Q352" s="16" cm="1">
        <f t="array" ref="Q352">INDEX(Inflation,A352)+0.02</f>
        <v>7.0000000000000007E-2</v>
      </c>
      <c r="R352" s="16" cm="1">
        <f t="array" ref="R352">INDEX(LapseRate,A352)*0.5</f>
        <v>0.05</v>
      </c>
      <c r="S352" s="16" cm="1">
        <f t="array" ref="S352">INDEX(LapseRate,A352)*1.5</f>
        <v>0.15000000000000002</v>
      </c>
      <c r="T352" s="16" cm="1">
        <f t="array" ref="T352">INDEX(Yield,A352)*INDEX(YieldUp,A352)</f>
        <v>5.9999999999999995E-4</v>
      </c>
      <c r="U352" s="16" cm="1">
        <f t="array" ref="U352">INDEX(Yield,A352)*INDEX(YieldDown,A352)</f>
        <v>5.9999999999999995E-4</v>
      </c>
    </row>
    <row r="353" spans="1:21" x14ac:dyDescent="0.2">
      <c r="A353" s="13">
        <v>351</v>
      </c>
      <c r="C353" s="28">
        <v>0.05</v>
      </c>
      <c r="D353" s="14">
        <f t="shared" si="5"/>
        <v>4.1497432088466288</v>
      </c>
      <c r="E353" s="14"/>
      <c r="F353" s="15" cm="1">
        <f t="array" ref="F353">Expense*INDEX(InflationFactor,A353)</f>
        <v>20.748716044233145</v>
      </c>
      <c r="G353" s="15"/>
      <c r="H353" s="28">
        <v>0.06</v>
      </c>
      <c r="I353" s="14" cm="1">
        <f t="array" ref="I353">1/POWER(1+INDEX(Yield,A353),1/12)</f>
        <v>0.9951560277146928</v>
      </c>
      <c r="J353" s="14"/>
      <c r="K353" s="29">
        <v>0.1</v>
      </c>
      <c r="L353" s="14" cm="1">
        <f t="array" ref="L353">1-POWER(1-INDEX(LapseRate,A353),1/12)</f>
        <v>8.7416109546967213E-3</v>
      </c>
      <c r="M353" s="14"/>
      <c r="N353" s="32">
        <v>0.01</v>
      </c>
      <c r="O353" s="32">
        <v>0.01</v>
      </c>
      <c r="Q353" s="16" cm="1">
        <f t="array" ref="Q353">INDEX(Inflation,A353)+0.02</f>
        <v>7.0000000000000007E-2</v>
      </c>
      <c r="R353" s="16" cm="1">
        <f t="array" ref="R353">INDEX(LapseRate,A353)*0.5</f>
        <v>0.05</v>
      </c>
      <c r="S353" s="16" cm="1">
        <f t="array" ref="S353">INDEX(LapseRate,A353)*1.5</f>
        <v>0.15000000000000002</v>
      </c>
      <c r="T353" s="16" cm="1">
        <f t="array" ref="T353">INDEX(Yield,A353)*INDEX(YieldUp,A353)</f>
        <v>5.9999999999999995E-4</v>
      </c>
      <c r="U353" s="16" cm="1">
        <f t="array" ref="U353">INDEX(Yield,A353)*INDEX(YieldDown,A353)</f>
        <v>5.9999999999999995E-4</v>
      </c>
    </row>
    <row r="354" spans="1:21" x14ac:dyDescent="0.2">
      <c r="A354" s="13">
        <v>352</v>
      </c>
      <c r="C354" s="28">
        <v>0.05</v>
      </c>
      <c r="D354" s="14">
        <f t="shared" si="5"/>
        <v>4.166649776349824</v>
      </c>
      <c r="E354" s="14"/>
      <c r="F354" s="15" cm="1">
        <f t="array" ref="F354">Expense*INDEX(InflationFactor,A354)</f>
        <v>20.833248881749121</v>
      </c>
      <c r="G354" s="15"/>
      <c r="H354" s="28">
        <v>0.06</v>
      </c>
      <c r="I354" s="14" cm="1">
        <f t="array" ref="I354">1/POWER(1+INDEX(Yield,A354),1/12)</f>
        <v>0.9951560277146928</v>
      </c>
      <c r="J354" s="14"/>
      <c r="K354" s="29">
        <v>0.1</v>
      </c>
      <c r="L354" s="14" cm="1">
        <f t="array" ref="L354">1-POWER(1-INDEX(LapseRate,A354),1/12)</f>
        <v>8.7416109546967213E-3</v>
      </c>
      <c r="M354" s="14"/>
      <c r="N354" s="32">
        <v>0.01</v>
      </c>
      <c r="O354" s="32">
        <v>0.01</v>
      </c>
      <c r="Q354" s="16" cm="1">
        <f t="array" ref="Q354">INDEX(Inflation,A354)+0.02</f>
        <v>7.0000000000000007E-2</v>
      </c>
      <c r="R354" s="16" cm="1">
        <f t="array" ref="R354">INDEX(LapseRate,A354)*0.5</f>
        <v>0.05</v>
      </c>
      <c r="S354" s="16" cm="1">
        <f t="array" ref="S354">INDEX(LapseRate,A354)*1.5</f>
        <v>0.15000000000000002</v>
      </c>
      <c r="T354" s="16" cm="1">
        <f t="array" ref="T354">INDEX(Yield,A354)*INDEX(YieldUp,A354)</f>
        <v>5.9999999999999995E-4</v>
      </c>
      <c r="U354" s="16" cm="1">
        <f t="array" ref="U354">INDEX(Yield,A354)*INDEX(YieldDown,A354)</f>
        <v>5.9999999999999995E-4</v>
      </c>
    </row>
    <row r="355" spans="1:21" x14ac:dyDescent="0.2">
      <c r="A355" s="13">
        <v>353</v>
      </c>
      <c r="C355" s="28">
        <v>0.05</v>
      </c>
      <c r="D355" s="14">
        <f t="shared" si="5"/>
        <v>4.1836252233017834</v>
      </c>
      <c r="E355" s="14"/>
      <c r="F355" s="15" cm="1">
        <f t="array" ref="F355">Expense*INDEX(InflationFactor,A355)</f>
        <v>20.918126116508915</v>
      </c>
      <c r="G355" s="15"/>
      <c r="H355" s="28">
        <v>0.06</v>
      </c>
      <c r="I355" s="14" cm="1">
        <f t="array" ref="I355">1/POWER(1+INDEX(Yield,A355),1/12)</f>
        <v>0.9951560277146928</v>
      </c>
      <c r="J355" s="14"/>
      <c r="K355" s="29">
        <v>0.1</v>
      </c>
      <c r="L355" s="14" cm="1">
        <f t="array" ref="L355">1-POWER(1-INDEX(LapseRate,A355),1/12)</f>
        <v>8.7416109546967213E-3</v>
      </c>
      <c r="M355" s="14"/>
      <c r="N355" s="32">
        <v>0.01</v>
      </c>
      <c r="O355" s="32">
        <v>0.01</v>
      </c>
      <c r="Q355" s="16" cm="1">
        <f t="array" ref="Q355">INDEX(Inflation,A355)+0.02</f>
        <v>7.0000000000000007E-2</v>
      </c>
      <c r="R355" s="16" cm="1">
        <f t="array" ref="R355">INDEX(LapseRate,A355)*0.5</f>
        <v>0.05</v>
      </c>
      <c r="S355" s="16" cm="1">
        <f t="array" ref="S355">INDEX(LapseRate,A355)*1.5</f>
        <v>0.15000000000000002</v>
      </c>
      <c r="T355" s="16" cm="1">
        <f t="array" ref="T355">INDEX(Yield,A355)*INDEX(YieldUp,A355)</f>
        <v>5.9999999999999995E-4</v>
      </c>
      <c r="U355" s="16" cm="1">
        <f t="array" ref="U355">INDEX(Yield,A355)*INDEX(YieldDown,A355)</f>
        <v>5.9999999999999995E-4</v>
      </c>
    </row>
    <row r="356" spans="1:21" x14ac:dyDescent="0.2">
      <c r="A356" s="13">
        <v>354</v>
      </c>
      <c r="C356" s="28">
        <v>0.05</v>
      </c>
      <c r="D356" s="14">
        <f t="shared" si="5"/>
        <v>4.2006698303259089</v>
      </c>
      <c r="E356" s="14"/>
      <c r="F356" s="15" cm="1">
        <f t="array" ref="F356">Expense*INDEX(InflationFactor,A356)</f>
        <v>21.003349151629543</v>
      </c>
      <c r="G356" s="15"/>
      <c r="H356" s="28">
        <v>0.06</v>
      </c>
      <c r="I356" s="14" cm="1">
        <f t="array" ref="I356">1/POWER(1+INDEX(Yield,A356),1/12)</f>
        <v>0.9951560277146928</v>
      </c>
      <c r="J356" s="14"/>
      <c r="K356" s="29">
        <v>0.1</v>
      </c>
      <c r="L356" s="14" cm="1">
        <f t="array" ref="L356">1-POWER(1-INDEX(LapseRate,A356),1/12)</f>
        <v>8.7416109546967213E-3</v>
      </c>
      <c r="M356" s="14"/>
      <c r="N356" s="32">
        <v>0.01</v>
      </c>
      <c r="O356" s="32">
        <v>0.01</v>
      </c>
      <c r="Q356" s="16" cm="1">
        <f t="array" ref="Q356">INDEX(Inflation,A356)+0.02</f>
        <v>7.0000000000000007E-2</v>
      </c>
      <c r="R356" s="16" cm="1">
        <f t="array" ref="R356">INDEX(LapseRate,A356)*0.5</f>
        <v>0.05</v>
      </c>
      <c r="S356" s="16" cm="1">
        <f t="array" ref="S356">INDEX(LapseRate,A356)*1.5</f>
        <v>0.15000000000000002</v>
      </c>
      <c r="T356" s="16" cm="1">
        <f t="array" ref="T356">INDEX(Yield,A356)*INDEX(YieldUp,A356)</f>
        <v>5.9999999999999995E-4</v>
      </c>
      <c r="U356" s="16" cm="1">
        <f t="array" ref="U356">INDEX(Yield,A356)*INDEX(YieldDown,A356)</f>
        <v>5.9999999999999995E-4</v>
      </c>
    </row>
    <row r="357" spans="1:21" x14ac:dyDescent="0.2">
      <c r="A357" s="13">
        <v>355</v>
      </c>
      <c r="C357" s="28">
        <v>0.05</v>
      </c>
      <c r="D357" s="14">
        <f t="shared" si="5"/>
        <v>4.2177838791888931</v>
      </c>
      <c r="E357" s="14"/>
      <c r="F357" s="15" cm="1">
        <f t="array" ref="F357">Expense*INDEX(InflationFactor,A357)</f>
        <v>21.088919395944465</v>
      </c>
      <c r="G357" s="15"/>
      <c r="H357" s="28">
        <v>0.06</v>
      </c>
      <c r="I357" s="14" cm="1">
        <f t="array" ref="I357">1/POWER(1+INDEX(Yield,A357),1/12)</f>
        <v>0.9951560277146928</v>
      </c>
      <c r="J357" s="14"/>
      <c r="K357" s="29">
        <v>0.1</v>
      </c>
      <c r="L357" s="14" cm="1">
        <f t="array" ref="L357">1-POWER(1-INDEX(LapseRate,A357),1/12)</f>
        <v>8.7416109546967213E-3</v>
      </c>
      <c r="M357" s="14"/>
      <c r="N357" s="32">
        <v>0.01</v>
      </c>
      <c r="O357" s="32">
        <v>0.01</v>
      </c>
      <c r="Q357" s="16" cm="1">
        <f t="array" ref="Q357">INDEX(Inflation,A357)+0.02</f>
        <v>7.0000000000000007E-2</v>
      </c>
      <c r="R357" s="16" cm="1">
        <f t="array" ref="R357">INDEX(LapseRate,A357)*0.5</f>
        <v>0.05</v>
      </c>
      <c r="S357" s="16" cm="1">
        <f t="array" ref="S357">INDEX(LapseRate,A357)*1.5</f>
        <v>0.15000000000000002</v>
      </c>
      <c r="T357" s="16" cm="1">
        <f t="array" ref="T357">INDEX(Yield,A357)*INDEX(YieldUp,A357)</f>
        <v>5.9999999999999995E-4</v>
      </c>
      <c r="U357" s="16" cm="1">
        <f t="array" ref="U357">INDEX(Yield,A357)*INDEX(YieldDown,A357)</f>
        <v>5.9999999999999995E-4</v>
      </c>
    </row>
    <row r="358" spans="1:21" x14ac:dyDescent="0.2">
      <c r="A358" s="13">
        <v>356</v>
      </c>
      <c r="C358" s="28">
        <v>0.05</v>
      </c>
      <c r="D358" s="14">
        <f t="shared" si="5"/>
        <v>4.234967652805385</v>
      </c>
      <c r="E358" s="14"/>
      <c r="F358" s="15" cm="1">
        <f t="array" ref="F358">Expense*INDEX(InflationFactor,A358)</f>
        <v>21.174838264026924</v>
      </c>
      <c r="G358" s="15"/>
      <c r="H358" s="28">
        <v>0.06</v>
      </c>
      <c r="I358" s="14" cm="1">
        <f t="array" ref="I358">1/POWER(1+INDEX(Yield,A358),1/12)</f>
        <v>0.9951560277146928</v>
      </c>
      <c r="J358" s="14"/>
      <c r="K358" s="29">
        <v>0.1</v>
      </c>
      <c r="L358" s="14" cm="1">
        <f t="array" ref="L358">1-POWER(1-INDEX(LapseRate,A358),1/12)</f>
        <v>8.7416109546967213E-3</v>
      </c>
      <c r="M358" s="14"/>
      <c r="N358" s="32">
        <v>0.01</v>
      </c>
      <c r="O358" s="32">
        <v>0.01</v>
      </c>
      <c r="Q358" s="16" cm="1">
        <f t="array" ref="Q358">INDEX(Inflation,A358)+0.02</f>
        <v>7.0000000000000007E-2</v>
      </c>
      <c r="R358" s="16" cm="1">
        <f t="array" ref="R358">INDEX(LapseRate,A358)*0.5</f>
        <v>0.05</v>
      </c>
      <c r="S358" s="16" cm="1">
        <f t="array" ref="S358">INDEX(LapseRate,A358)*1.5</f>
        <v>0.15000000000000002</v>
      </c>
      <c r="T358" s="16" cm="1">
        <f t="array" ref="T358">INDEX(Yield,A358)*INDEX(YieldUp,A358)</f>
        <v>5.9999999999999995E-4</v>
      </c>
      <c r="U358" s="16" cm="1">
        <f t="array" ref="U358">INDEX(Yield,A358)*INDEX(YieldDown,A358)</f>
        <v>5.9999999999999995E-4</v>
      </c>
    </row>
    <row r="359" spans="1:21" x14ac:dyDescent="0.2">
      <c r="A359" s="13">
        <v>357</v>
      </c>
      <c r="C359" s="28">
        <v>0.05</v>
      </c>
      <c r="D359" s="14">
        <f t="shared" si="5"/>
        <v>4.2522214352426611</v>
      </c>
      <c r="E359" s="14"/>
      <c r="F359" s="15" cm="1">
        <f t="array" ref="F359">Expense*INDEX(InflationFactor,A359)</f>
        <v>21.261107176213304</v>
      </c>
      <c r="G359" s="15"/>
      <c r="H359" s="28">
        <v>0.06</v>
      </c>
      <c r="I359" s="14" cm="1">
        <f t="array" ref="I359">1/POWER(1+INDEX(Yield,A359),1/12)</f>
        <v>0.9951560277146928</v>
      </c>
      <c r="J359" s="14"/>
      <c r="K359" s="29">
        <v>0.1</v>
      </c>
      <c r="L359" s="14" cm="1">
        <f t="array" ref="L359">1-POWER(1-INDEX(LapseRate,A359),1/12)</f>
        <v>8.7416109546967213E-3</v>
      </c>
      <c r="M359" s="14"/>
      <c r="N359" s="32">
        <v>0.01</v>
      </c>
      <c r="O359" s="32">
        <v>0.01</v>
      </c>
      <c r="Q359" s="16" cm="1">
        <f t="array" ref="Q359">INDEX(Inflation,A359)+0.02</f>
        <v>7.0000000000000007E-2</v>
      </c>
      <c r="R359" s="16" cm="1">
        <f t="array" ref="R359">INDEX(LapseRate,A359)*0.5</f>
        <v>0.05</v>
      </c>
      <c r="S359" s="16" cm="1">
        <f t="array" ref="S359">INDEX(LapseRate,A359)*1.5</f>
        <v>0.15000000000000002</v>
      </c>
      <c r="T359" s="16" cm="1">
        <f t="array" ref="T359">INDEX(Yield,A359)*INDEX(YieldUp,A359)</f>
        <v>5.9999999999999995E-4</v>
      </c>
      <c r="U359" s="16" cm="1">
        <f t="array" ref="U359">INDEX(Yield,A359)*INDEX(YieldDown,A359)</f>
        <v>5.9999999999999995E-4</v>
      </c>
    </row>
    <row r="360" spans="1:21" x14ac:dyDescent="0.2">
      <c r="A360" s="13">
        <v>358</v>
      </c>
      <c r="C360" s="28">
        <v>0.05</v>
      </c>
      <c r="D360" s="14">
        <f t="shared" si="5"/>
        <v>4.2695455117253225</v>
      </c>
      <c r="E360" s="14"/>
      <c r="F360" s="15" cm="1">
        <f t="array" ref="F360">Expense*INDEX(InflationFactor,A360)</f>
        <v>21.347727558626612</v>
      </c>
      <c r="G360" s="15"/>
      <c r="H360" s="28">
        <v>0.06</v>
      </c>
      <c r="I360" s="14" cm="1">
        <f t="array" ref="I360">1/POWER(1+INDEX(Yield,A360),1/12)</f>
        <v>0.9951560277146928</v>
      </c>
      <c r="J360" s="14"/>
      <c r="K360" s="29">
        <v>0.1</v>
      </c>
      <c r="L360" s="14" cm="1">
        <f t="array" ref="L360">1-POWER(1-INDEX(LapseRate,A360),1/12)</f>
        <v>8.7416109546967213E-3</v>
      </c>
      <c r="M360" s="14"/>
      <c r="N360" s="32">
        <v>0.01</v>
      </c>
      <c r="O360" s="32">
        <v>0.01</v>
      </c>
      <c r="Q360" s="16" cm="1">
        <f t="array" ref="Q360">INDEX(Inflation,A360)+0.02</f>
        <v>7.0000000000000007E-2</v>
      </c>
      <c r="R360" s="16" cm="1">
        <f t="array" ref="R360">INDEX(LapseRate,A360)*0.5</f>
        <v>0.05</v>
      </c>
      <c r="S360" s="16" cm="1">
        <f t="array" ref="S360">INDEX(LapseRate,A360)*1.5</f>
        <v>0.15000000000000002</v>
      </c>
      <c r="T360" s="16" cm="1">
        <f t="array" ref="T360">INDEX(Yield,A360)*INDEX(YieldUp,A360)</f>
        <v>5.9999999999999995E-4</v>
      </c>
      <c r="U360" s="16" cm="1">
        <f t="array" ref="U360">INDEX(Yield,A360)*INDEX(YieldDown,A360)</f>
        <v>5.9999999999999995E-4</v>
      </c>
    </row>
    <row r="361" spans="1:21" x14ac:dyDescent="0.2">
      <c r="A361" s="13">
        <v>359</v>
      </c>
      <c r="C361" s="28">
        <v>0.05</v>
      </c>
      <c r="D361" s="14">
        <f t="shared" si="5"/>
        <v>4.2869401686400108</v>
      </c>
      <c r="E361" s="14"/>
      <c r="F361" s="15" cm="1">
        <f t="array" ref="F361">Expense*INDEX(InflationFactor,A361)</f>
        <v>21.434700843200055</v>
      </c>
      <c r="G361" s="15"/>
      <c r="H361" s="28">
        <v>0.06</v>
      </c>
      <c r="I361" s="14" cm="1">
        <f t="array" ref="I361">1/POWER(1+INDEX(Yield,A361),1/12)</f>
        <v>0.9951560277146928</v>
      </c>
      <c r="J361" s="14"/>
      <c r="K361" s="29">
        <v>0.1</v>
      </c>
      <c r="L361" s="14" cm="1">
        <f t="array" ref="L361">1-POWER(1-INDEX(LapseRate,A361),1/12)</f>
        <v>8.7416109546967213E-3</v>
      </c>
      <c r="M361" s="14"/>
      <c r="N361" s="32">
        <v>0.01</v>
      </c>
      <c r="O361" s="32">
        <v>0.01</v>
      </c>
      <c r="Q361" s="16" cm="1">
        <f t="array" ref="Q361">INDEX(Inflation,A361)+0.02</f>
        <v>7.0000000000000007E-2</v>
      </c>
      <c r="R361" s="16" cm="1">
        <f t="array" ref="R361">INDEX(LapseRate,A361)*0.5</f>
        <v>0.05</v>
      </c>
      <c r="S361" s="16" cm="1">
        <f t="array" ref="S361">INDEX(LapseRate,A361)*1.5</f>
        <v>0.15000000000000002</v>
      </c>
      <c r="T361" s="16" cm="1">
        <f t="array" ref="T361">INDEX(Yield,A361)*INDEX(YieldUp,A361)</f>
        <v>5.9999999999999995E-4</v>
      </c>
      <c r="U361" s="16" cm="1">
        <f t="array" ref="U361">INDEX(Yield,A361)*INDEX(YieldDown,A361)</f>
        <v>5.9999999999999995E-4</v>
      </c>
    </row>
    <row r="362" spans="1:21" x14ac:dyDescent="0.2">
      <c r="A362" s="13">
        <v>360</v>
      </c>
      <c r="C362" s="28">
        <v>0.05</v>
      </c>
      <c r="D362" s="14">
        <f t="shared" si="5"/>
        <v>4.3044056935401454</v>
      </c>
      <c r="E362" s="14"/>
      <c r="F362" s="15" cm="1">
        <f t="array" ref="F362">Expense*INDEX(InflationFactor,A362)</f>
        <v>21.522028467700729</v>
      </c>
      <c r="G362" s="15"/>
      <c r="H362" s="28">
        <v>0.06</v>
      </c>
      <c r="I362" s="14" cm="1">
        <f t="array" ref="I362">1/POWER(1+INDEX(Yield,A362),1/12)</f>
        <v>0.9951560277146928</v>
      </c>
      <c r="J362" s="14"/>
      <c r="K362" s="29">
        <v>0.1</v>
      </c>
      <c r="L362" s="14" cm="1">
        <f t="array" ref="L362">1-POWER(1-INDEX(LapseRate,A362),1/12)</f>
        <v>8.7416109546967213E-3</v>
      </c>
      <c r="M362" s="14"/>
      <c r="N362" s="32">
        <v>0.01</v>
      </c>
      <c r="O362" s="32">
        <v>0.01</v>
      </c>
      <c r="Q362" s="16" cm="1">
        <f t="array" ref="Q362">INDEX(Inflation,A362)+0.02</f>
        <v>7.0000000000000007E-2</v>
      </c>
      <c r="R362" s="16" cm="1">
        <f t="array" ref="R362">INDEX(LapseRate,A362)*0.5</f>
        <v>0.05</v>
      </c>
      <c r="S362" s="16" cm="1">
        <f t="array" ref="S362">INDEX(LapseRate,A362)*1.5</f>
        <v>0.15000000000000002</v>
      </c>
      <c r="T362" s="16" cm="1">
        <f t="array" ref="T362">INDEX(Yield,A362)*INDEX(YieldUp,A362)</f>
        <v>5.9999999999999995E-4</v>
      </c>
      <c r="U362" s="16" cm="1">
        <f t="array" ref="U362">INDEX(Yield,A362)*INDEX(YieldDown,A362)</f>
        <v>5.9999999999999995E-4</v>
      </c>
    </row>
    <row r="363" spans="1:21" x14ac:dyDescent="0.2">
      <c r="A363" s="13">
        <v>361</v>
      </c>
      <c r="C363" s="28">
        <v>0.05</v>
      </c>
      <c r="D363" s="14">
        <f t="shared" si="5"/>
        <v>4.3219423751506625</v>
      </c>
      <c r="E363" s="14"/>
      <c r="F363" s="15" cm="1">
        <f t="array" ref="F363">Expense*INDEX(InflationFactor,A363)</f>
        <v>21.609711875753312</v>
      </c>
      <c r="G363" s="15"/>
      <c r="H363" s="28">
        <v>0.06</v>
      </c>
      <c r="I363" s="14" cm="1">
        <f t="array" ref="I363">1/POWER(1+INDEX(Yield,A363),1/12)</f>
        <v>0.9951560277146928</v>
      </c>
      <c r="J363" s="14"/>
      <c r="K363" s="29">
        <v>0.1</v>
      </c>
      <c r="L363" s="14" cm="1">
        <f t="array" ref="L363">1-POWER(1-INDEX(LapseRate,A363),1/12)</f>
        <v>8.7416109546967213E-3</v>
      </c>
      <c r="M363" s="14"/>
      <c r="N363" s="32">
        <v>0.01</v>
      </c>
      <c r="O363" s="32">
        <v>0.01</v>
      </c>
      <c r="Q363" s="16" cm="1">
        <f t="array" ref="Q363">INDEX(Inflation,A363)+0.02</f>
        <v>7.0000000000000007E-2</v>
      </c>
      <c r="R363" s="16" cm="1">
        <f t="array" ref="R363">INDEX(LapseRate,A363)*0.5</f>
        <v>0.05</v>
      </c>
      <c r="S363" s="16" cm="1">
        <f t="array" ref="S363">INDEX(LapseRate,A363)*1.5</f>
        <v>0.15000000000000002</v>
      </c>
      <c r="T363" s="16" cm="1">
        <f t="array" ref="T363">INDEX(Yield,A363)*INDEX(YieldUp,A363)</f>
        <v>5.9999999999999995E-4</v>
      </c>
      <c r="U363" s="16" cm="1">
        <f t="array" ref="U363">INDEX(Yield,A363)*INDEX(YieldDown,A363)</f>
        <v>5.9999999999999995E-4</v>
      </c>
    </row>
    <row r="364" spans="1:21" x14ac:dyDescent="0.2">
      <c r="A364" s="13">
        <v>362</v>
      </c>
      <c r="C364" s="28">
        <v>0.05</v>
      </c>
      <c r="D364" s="14">
        <f t="shared" si="5"/>
        <v>4.3395505033728261</v>
      </c>
      <c r="E364" s="14"/>
      <c r="F364" s="15" cm="1">
        <f t="array" ref="F364">Expense*INDEX(InflationFactor,A364)</f>
        <v>21.697752516864131</v>
      </c>
      <c r="G364" s="15"/>
      <c r="H364" s="28">
        <v>0.06</v>
      </c>
      <c r="I364" s="14" cm="1">
        <f t="array" ref="I364">1/POWER(1+INDEX(Yield,A364),1/12)</f>
        <v>0.9951560277146928</v>
      </c>
      <c r="J364" s="14"/>
      <c r="K364" s="29">
        <v>0.1</v>
      </c>
      <c r="L364" s="14" cm="1">
        <f t="array" ref="L364">1-POWER(1-INDEX(LapseRate,A364),1/12)</f>
        <v>8.7416109546967213E-3</v>
      </c>
      <c r="M364" s="14"/>
      <c r="N364" s="32">
        <v>0.01</v>
      </c>
      <c r="O364" s="32">
        <v>0.01</v>
      </c>
      <c r="Q364" s="16" cm="1">
        <f t="array" ref="Q364">INDEX(Inflation,A364)+0.02</f>
        <v>7.0000000000000007E-2</v>
      </c>
      <c r="R364" s="16" cm="1">
        <f t="array" ref="R364">INDEX(LapseRate,A364)*0.5</f>
        <v>0.05</v>
      </c>
      <c r="S364" s="16" cm="1">
        <f t="array" ref="S364">INDEX(LapseRate,A364)*1.5</f>
        <v>0.15000000000000002</v>
      </c>
      <c r="T364" s="16" cm="1">
        <f t="array" ref="T364">INDEX(Yield,A364)*INDEX(YieldUp,A364)</f>
        <v>5.9999999999999995E-4</v>
      </c>
      <c r="U364" s="16" cm="1">
        <f t="array" ref="U364">INDEX(Yield,A364)*INDEX(YieldDown,A364)</f>
        <v>5.9999999999999995E-4</v>
      </c>
    </row>
    <row r="365" spans="1:21" x14ac:dyDescent="0.2">
      <c r="A365" s="13">
        <v>363</v>
      </c>
      <c r="C365" s="28">
        <v>0.05</v>
      </c>
      <c r="D365" s="14">
        <f t="shared" si="5"/>
        <v>4.3572303692889616</v>
      </c>
      <c r="E365" s="14"/>
      <c r="F365" s="15" cm="1">
        <f t="array" ref="F365">Expense*INDEX(InflationFactor,A365)</f>
        <v>21.78615184644481</v>
      </c>
      <c r="G365" s="15"/>
      <c r="H365" s="28">
        <v>0.06</v>
      </c>
      <c r="I365" s="14" cm="1">
        <f t="array" ref="I365">1/POWER(1+INDEX(Yield,A365),1/12)</f>
        <v>0.9951560277146928</v>
      </c>
      <c r="J365" s="14"/>
      <c r="K365" s="29">
        <v>0.1</v>
      </c>
      <c r="L365" s="14" cm="1">
        <f t="array" ref="L365">1-POWER(1-INDEX(LapseRate,A365),1/12)</f>
        <v>8.7416109546967213E-3</v>
      </c>
      <c r="M365" s="14"/>
      <c r="N365" s="32">
        <v>0.01</v>
      </c>
      <c r="O365" s="32">
        <v>0.01</v>
      </c>
      <c r="Q365" s="16" cm="1">
        <f t="array" ref="Q365">INDEX(Inflation,A365)+0.02</f>
        <v>7.0000000000000007E-2</v>
      </c>
      <c r="R365" s="16" cm="1">
        <f t="array" ref="R365">INDEX(LapseRate,A365)*0.5</f>
        <v>0.05</v>
      </c>
      <c r="S365" s="16" cm="1">
        <f t="array" ref="S365">INDEX(LapseRate,A365)*1.5</f>
        <v>0.15000000000000002</v>
      </c>
      <c r="T365" s="16" cm="1">
        <f t="array" ref="T365">INDEX(Yield,A365)*INDEX(YieldUp,A365)</f>
        <v>5.9999999999999995E-4</v>
      </c>
      <c r="U365" s="16" cm="1">
        <f t="array" ref="U365">INDEX(Yield,A365)*INDEX(YieldDown,A365)</f>
        <v>5.9999999999999995E-4</v>
      </c>
    </row>
    <row r="366" spans="1:21" x14ac:dyDescent="0.2">
      <c r="A366" s="13">
        <v>364</v>
      </c>
      <c r="C366" s="28">
        <v>0.05</v>
      </c>
      <c r="D366" s="14">
        <f t="shared" si="5"/>
        <v>4.3749822651673158</v>
      </c>
      <c r="E366" s="14"/>
      <c r="F366" s="15" cm="1">
        <f t="array" ref="F366">Expense*INDEX(InflationFactor,A366)</f>
        <v>21.874911325836578</v>
      </c>
      <c r="G366" s="15"/>
      <c r="H366" s="28">
        <v>0.06</v>
      </c>
      <c r="I366" s="14" cm="1">
        <f t="array" ref="I366">1/POWER(1+INDEX(Yield,A366),1/12)</f>
        <v>0.9951560277146928</v>
      </c>
      <c r="J366" s="14"/>
      <c r="K366" s="29">
        <v>0.1</v>
      </c>
      <c r="L366" s="14" cm="1">
        <f t="array" ref="L366">1-POWER(1-INDEX(LapseRate,A366),1/12)</f>
        <v>8.7416109546967213E-3</v>
      </c>
      <c r="M366" s="14"/>
      <c r="N366" s="32">
        <v>0.01</v>
      </c>
      <c r="O366" s="32">
        <v>0.01</v>
      </c>
      <c r="Q366" s="16" cm="1">
        <f t="array" ref="Q366">INDEX(Inflation,A366)+0.02</f>
        <v>7.0000000000000007E-2</v>
      </c>
      <c r="R366" s="16" cm="1">
        <f t="array" ref="R366">INDEX(LapseRate,A366)*0.5</f>
        <v>0.05</v>
      </c>
      <c r="S366" s="16" cm="1">
        <f t="array" ref="S366">INDEX(LapseRate,A366)*1.5</f>
        <v>0.15000000000000002</v>
      </c>
      <c r="T366" s="16" cm="1">
        <f t="array" ref="T366">INDEX(Yield,A366)*INDEX(YieldUp,A366)</f>
        <v>5.9999999999999995E-4</v>
      </c>
      <c r="U366" s="16" cm="1">
        <f t="array" ref="U366">INDEX(Yield,A366)*INDEX(YieldDown,A366)</f>
        <v>5.9999999999999995E-4</v>
      </c>
    </row>
    <row r="367" spans="1:21" x14ac:dyDescent="0.2">
      <c r="A367" s="13">
        <v>365</v>
      </c>
      <c r="C367" s="28">
        <v>0.05</v>
      </c>
      <c r="D367" s="14">
        <f t="shared" si="5"/>
        <v>4.3928064844668731</v>
      </c>
      <c r="E367" s="14"/>
      <c r="F367" s="15" cm="1">
        <f t="array" ref="F367">Expense*INDEX(InflationFactor,A367)</f>
        <v>21.964032422334366</v>
      </c>
      <c r="G367" s="15"/>
      <c r="H367" s="28">
        <v>0.06</v>
      </c>
      <c r="I367" s="14" cm="1">
        <f t="array" ref="I367">1/POWER(1+INDEX(Yield,A367),1/12)</f>
        <v>0.9951560277146928</v>
      </c>
      <c r="J367" s="14"/>
      <c r="K367" s="29">
        <v>0.1</v>
      </c>
      <c r="L367" s="14" cm="1">
        <f t="array" ref="L367">1-POWER(1-INDEX(LapseRate,A367),1/12)</f>
        <v>8.7416109546967213E-3</v>
      </c>
      <c r="M367" s="14"/>
      <c r="N367" s="32">
        <v>0.01</v>
      </c>
      <c r="O367" s="32">
        <v>0.01</v>
      </c>
      <c r="Q367" s="16" cm="1">
        <f t="array" ref="Q367">INDEX(Inflation,A367)+0.02</f>
        <v>7.0000000000000007E-2</v>
      </c>
      <c r="R367" s="16" cm="1">
        <f t="array" ref="R367">INDEX(LapseRate,A367)*0.5</f>
        <v>0.05</v>
      </c>
      <c r="S367" s="16" cm="1">
        <f t="array" ref="S367">INDEX(LapseRate,A367)*1.5</f>
        <v>0.15000000000000002</v>
      </c>
      <c r="T367" s="16" cm="1">
        <f t="array" ref="T367">INDEX(Yield,A367)*INDEX(YieldUp,A367)</f>
        <v>5.9999999999999995E-4</v>
      </c>
      <c r="U367" s="16" cm="1">
        <f t="array" ref="U367">INDEX(Yield,A367)*INDEX(YieldDown,A367)</f>
        <v>5.9999999999999995E-4</v>
      </c>
    </row>
    <row r="368" spans="1:21" x14ac:dyDescent="0.2">
      <c r="A368" s="13">
        <v>366</v>
      </c>
      <c r="C368" s="28">
        <v>0.05</v>
      </c>
      <c r="D368" s="14">
        <f t="shared" si="5"/>
        <v>4.4107033218422051</v>
      </c>
      <c r="E368" s="14"/>
      <c r="F368" s="15" cm="1">
        <f t="array" ref="F368">Expense*INDEX(InflationFactor,A368)</f>
        <v>22.053516609211027</v>
      </c>
      <c r="G368" s="15"/>
      <c r="H368" s="28">
        <v>0.06</v>
      </c>
      <c r="I368" s="14" cm="1">
        <f t="array" ref="I368">1/POWER(1+INDEX(Yield,A368),1/12)</f>
        <v>0.9951560277146928</v>
      </c>
      <c r="J368" s="14"/>
      <c r="K368" s="29">
        <v>0.1</v>
      </c>
      <c r="L368" s="14" cm="1">
        <f t="array" ref="L368">1-POWER(1-INDEX(LapseRate,A368),1/12)</f>
        <v>8.7416109546967213E-3</v>
      </c>
      <c r="M368" s="14"/>
      <c r="N368" s="32">
        <v>0.01</v>
      </c>
      <c r="O368" s="32">
        <v>0.01</v>
      </c>
      <c r="Q368" s="16" cm="1">
        <f t="array" ref="Q368">INDEX(Inflation,A368)+0.02</f>
        <v>7.0000000000000007E-2</v>
      </c>
      <c r="R368" s="16" cm="1">
        <f t="array" ref="R368">INDEX(LapseRate,A368)*0.5</f>
        <v>0.05</v>
      </c>
      <c r="S368" s="16" cm="1">
        <f t="array" ref="S368">INDEX(LapseRate,A368)*1.5</f>
        <v>0.15000000000000002</v>
      </c>
      <c r="T368" s="16" cm="1">
        <f t="array" ref="T368">INDEX(Yield,A368)*INDEX(YieldUp,A368)</f>
        <v>5.9999999999999995E-4</v>
      </c>
      <c r="U368" s="16" cm="1">
        <f t="array" ref="U368">INDEX(Yield,A368)*INDEX(YieldDown,A368)</f>
        <v>5.9999999999999995E-4</v>
      </c>
    </row>
    <row r="369" spans="1:21" x14ac:dyDescent="0.2">
      <c r="A369" s="13">
        <v>367</v>
      </c>
      <c r="C369" s="28">
        <v>0.05</v>
      </c>
      <c r="D369" s="14">
        <f t="shared" si="5"/>
        <v>4.4286730731483388</v>
      </c>
      <c r="E369" s="14"/>
      <c r="F369" s="15" cm="1">
        <f t="array" ref="F369">Expense*INDEX(InflationFactor,A369)</f>
        <v>22.143365365741694</v>
      </c>
      <c r="G369" s="15"/>
      <c r="H369" s="28">
        <v>0.06</v>
      </c>
      <c r="I369" s="14" cm="1">
        <f t="array" ref="I369">1/POWER(1+INDEX(Yield,A369),1/12)</f>
        <v>0.9951560277146928</v>
      </c>
      <c r="J369" s="14"/>
      <c r="K369" s="29">
        <v>0.1</v>
      </c>
      <c r="L369" s="14" cm="1">
        <f t="array" ref="L369">1-POWER(1-INDEX(LapseRate,A369),1/12)</f>
        <v>8.7416109546967213E-3</v>
      </c>
      <c r="M369" s="14"/>
      <c r="N369" s="32">
        <v>0.01</v>
      </c>
      <c r="O369" s="32">
        <v>0.01</v>
      </c>
      <c r="Q369" s="16" cm="1">
        <f t="array" ref="Q369">INDEX(Inflation,A369)+0.02</f>
        <v>7.0000000000000007E-2</v>
      </c>
      <c r="R369" s="16" cm="1">
        <f t="array" ref="R369">INDEX(LapseRate,A369)*0.5</f>
        <v>0.05</v>
      </c>
      <c r="S369" s="16" cm="1">
        <f t="array" ref="S369">INDEX(LapseRate,A369)*1.5</f>
        <v>0.15000000000000002</v>
      </c>
      <c r="T369" s="16" cm="1">
        <f t="array" ref="T369">INDEX(Yield,A369)*INDEX(YieldUp,A369)</f>
        <v>5.9999999999999995E-4</v>
      </c>
      <c r="U369" s="16" cm="1">
        <f t="array" ref="U369">INDEX(Yield,A369)*INDEX(YieldDown,A369)</f>
        <v>5.9999999999999995E-4</v>
      </c>
    </row>
    <row r="370" spans="1:21" x14ac:dyDescent="0.2">
      <c r="A370" s="13">
        <v>368</v>
      </c>
      <c r="C370" s="28">
        <v>0.05</v>
      </c>
      <c r="D370" s="14">
        <f t="shared" si="5"/>
        <v>4.4467160354456547</v>
      </c>
      <c r="E370" s="14"/>
      <c r="F370" s="15" cm="1">
        <f t="array" ref="F370">Expense*INDEX(InflationFactor,A370)</f>
        <v>22.233580177228273</v>
      </c>
      <c r="G370" s="15"/>
      <c r="H370" s="28">
        <v>0.06</v>
      </c>
      <c r="I370" s="14" cm="1">
        <f t="array" ref="I370">1/POWER(1+INDEX(Yield,A370),1/12)</f>
        <v>0.9951560277146928</v>
      </c>
      <c r="J370" s="14"/>
      <c r="K370" s="29">
        <v>0.1</v>
      </c>
      <c r="L370" s="14" cm="1">
        <f t="array" ref="L370">1-POWER(1-INDEX(LapseRate,A370),1/12)</f>
        <v>8.7416109546967213E-3</v>
      </c>
      <c r="M370" s="14"/>
      <c r="N370" s="32">
        <v>0.01</v>
      </c>
      <c r="O370" s="32">
        <v>0.01</v>
      </c>
      <c r="Q370" s="16" cm="1">
        <f t="array" ref="Q370">INDEX(Inflation,A370)+0.02</f>
        <v>7.0000000000000007E-2</v>
      </c>
      <c r="R370" s="16" cm="1">
        <f t="array" ref="R370">INDEX(LapseRate,A370)*0.5</f>
        <v>0.05</v>
      </c>
      <c r="S370" s="16" cm="1">
        <f t="array" ref="S370">INDEX(LapseRate,A370)*1.5</f>
        <v>0.15000000000000002</v>
      </c>
      <c r="T370" s="16" cm="1">
        <f t="array" ref="T370">INDEX(Yield,A370)*INDEX(YieldUp,A370)</f>
        <v>5.9999999999999995E-4</v>
      </c>
      <c r="U370" s="16" cm="1">
        <f t="array" ref="U370">INDEX(Yield,A370)*INDEX(YieldDown,A370)</f>
        <v>5.9999999999999995E-4</v>
      </c>
    </row>
    <row r="371" spans="1:21" x14ac:dyDescent="0.2">
      <c r="A371" s="13">
        <v>369</v>
      </c>
      <c r="C371" s="28">
        <v>0.05</v>
      </c>
      <c r="D371" s="14">
        <f t="shared" si="5"/>
        <v>4.4648325070047949</v>
      </c>
      <c r="E371" s="14"/>
      <c r="F371" s="15" cm="1">
        <f t="array" ref="F371">Expense*INDEX(InflationFactor,A371)</f>
        <v>22.324162535023973</v>
      </c>
      <c r="G371" s="15"/>
      <c r="H371" s="28">
        <v>0.06</v>
      </c>
      <c r="I371" s="14" cm="1">
        <f t="array" ref="I371">1/POWER(1+INDEX(Yield,A371),1/12)</f>
        <v>0.9951560277146928</v>
      </c>
      <c r="J371" s="14"/>
      <c r="K371" s="29">
        <v>0.1</v>
      </c>
      <c r="L371" s="14" cm="1">
        <f t="array" ref="L371">1-POWER(1-INDEX(LapseRate,A371),1/12)</f>
        <v>8.7416109546967213E-3</v>
      </c>
      <c r="M371" s="14"/>
      <c r="N371" s="32">
        <v>0.01</v>
      </c>
      <c r="O371" s="32">
        <v>0.01</v>
      </c>
      <c r="Q371" s="16" cm="1">
        <f t="array" ref="Q371">INDEX(Inflation,A371)+0.02</f>
        <v>7.0000000000000007E-2</v>
      </c>
      <c r="R371" s="16" cm="1">
        <f t="array" ref="R371">INDEX(LapseRate,A371)*0.5</f>
        <v>0.05</v>
      </c>
      <c r="S371" s="16" cm="1">
        <f t="array" ref="S371">INDEX(LapseRate,A371)*1.5</f>
        <v>0.15000000000000002</v>
      </c>
      <c r="T371" s="16" cm="1">
        <f t="array" ref="T371">INDEX(Yield,A371)*INDEX(YieldUp,A371)</f>
        <v>5.9999999999999995E-4</v>
      </c>
      <c r="U371" s="16" cm="1">
        <f t="array" ref="U371">INDEX(Yield,A371)*INDEX(YieldDown,A371)</f>
        <v>5.9999999999999995E-4</v>
      </c>
    </row>
    <row r="372" spans="1:21" x14ac:dyDescent="0.2">
      <c r="A372" s="13">
        <v>370</v>
      </c>
      <c r="C372" s="28">
        <v>0.05</v>
      </c>
      <c r="D372" s="14">
        <f t="shared" si="5"/>
        <v>4.4830227873115893</v>
      </c>
      <c r="E372" s="14"/>
      <c r="F372" s="15" cm="1">
        <f t="array" ref="F372">Expense*INDEX(InflationFactor,A372)</f>
        <v>22.415113936557947</v>
      </c>
      <c r="G372" s="15"/>
      <c r="H372" s="28">
        <v>0.06</v>
      </c>
      <c r="I372" s="14" cm="1">
        <f t="array" ref="I372">1/POWER(1+INDEX(Yield,A372),1/12)</f>
        <v>0.9951560277146928</v>
      </c>
      <c r="J372" s="14"/>
      <c r="K372" s="29">
        <v>0.1</v>
      </c>
      <c r="L372" s="14" cm="1">
        <f t="array" ref="L372">1-POWER(1-INDEX(LapseRate,A372),1/12)</f>
        <v>8.7416109546967213E-3</v>
      </c>
      <c r="M372" s="14"/>
      <c r="N372" s="32">
        <v>0.01</v>
      </c>
      <c r="O372" s="32">
        <v>0.01</v>
      </c>
      <c r="Q372" s="16" cm="1">
        <f t="array" ref="Q372">INDEX(Inflation,A372)+0.02</f>
        <v>7.0000000000000007E-2</v>
      </c>
      <c r="R372" s="16" cm="1">
        <f t="array" ref="R372">INDEX(LapseRate,A372)*0.5</f>
        <v>0.05</v>
      </c>
      <c r="S372" s="16" cm="1">
        <f t="array" ref="S372">INDEX(LapseRate,A372)*1.5</f>
        <v>0.15000000000000002</v>
      </c>
      <c r="T372" s="16" cm="1">
        <f t="array" ref="T372">INDEX(Yield,A372)*INDEX(YieldUp,A372)</f>
        <v>5.9999999999999995E-4</v>
      </c>
      <c r="U372" s="16" cm="1">
        <f t="array" ref="U372">INDEX(Yield,A372)*INDEX(YieldDown,A372)</f>
        <v>5.9999999999999995E-4</v>
      </c>
    </row>
    <row r="373" spans="1:21" x14ac:dyDescent="0.2">
      <c r="A373" s="13">
        <v>371</v>
      </c>
      <c r="C373" s="28">
        <v>0.05</v>
      </c>
      <c r="D373" s="14">
        <f t="shared" si="5"/>
        <v>4.5012871770720118</v>
      </c>
      <c r="E373" s="14"/>
      <c r="F373" s="15" cm="1">
        <f t="array" ref="F373">Expense*INDEX(InflationFactor,A373)</f>
        <v>22.506435885360059</v>
      </c>
      <c r="G373" s="15"/>
      <c r="H373" s="28">
        <v>0.06</v>
      </c>
      <c r="I373" s="14" cm="1">
        <f t="array" ref="I373">1/POWER(1+INDEX(Yield,A373),1/12)</f>
        <v>0.9951560277146928</v>
      </c>
      <c r="J373" s="14"/>
      <c r="K373" s="29">
        <v>0.1</v>
      </c>
      <c r="L373" s="14" cm="1">
        <f t="array" ref="L373">1-POWER(1-INDEX(LapseRate,A373),1/12)</f>
        <v>8.7416109546967213E-3</v>
      </c>
      <c r="M373" s="14"/>
      <c r="N373" s="32">
        <v>0.01</v>
      </c>
      <c r="O373" s="32">
        <v>0.01</v>
      </c>
      <c r="Q373" s="16" cm="1">
        <f t="array" ref="Q373">INDEX(Inflation,A373)+0.02</f>
        <v>7.0000000000000007E-2</v>
      </c>
      <c r="R373" s="16" cm="1">
        <f t="array" ref="R373">INDEX(LapseRate,A373)*0.5</f>
        <v>0.05</v>
      </c>
      <c r="S373" s="16" cm="1">
        <f t="array" ref="S373">INDEX(LapseRate,A373)*1.5</f>
        <v>0.15000000000000002</v>
      </c>
      <c r="T373" s="16" cm="1">
        <f t="array" ref="T373">INDEX(Yield,A373)*INDEX(YieldUp,A373)</f>
        <v>5.9999999999999995E-4</v>
      </c>
      <c r="U373" s="16" cm="1">
        <f t="array" ref="U373">INDEX(Yield,A373)*INDEX(YieldDown,A373)</f>
        <v>5.9999999999999995E-4</v>
      </c>
    </row>
    <row r="374" spans="1:21" x14ac:dyDescent="0.2">
      <c r="A374" s="13">
        <v>372</v>
      </c>
      <c r="C374" s="28">
        <v>0.05</v>
      </c>
      <c r="D374" s="14">
        <f t="shared" si="5"/>
        <v>4.5196259782171522</v>
      </c>
      <c r="E374" s="14"/>
      <c r="F374" s="15" cm="1">
        <f t="array" ref="F374">Expense*INDEX(InflationFactor,A374)</f>
        <v>22.598129891085762</v>
      </c>
      <c r="G374" s="15"/>
      <c r="H374" s="28">
        <v>0.06</v>
      </c>
      <c r="I374" s="14" cm="1">
        <f t="array" ref="I374">1/POWER(1+INDEX(Yield,A374),1/12)</f>
        <v>0.9951560277146928</v>
      </c>
      <c r="J374" s="14"/>
      <c r="K374" s="29">
        <v>0.1</v>
      </c>
      <c r="L374" s="14" cm="1">
        <f t="array" ref="L374">1-POWER(1-INDEX(LapseRate,A374),1/12)</f>
        <v>8.7416109546967213E-3</v>
      </c>
      <c r="M374" s="14"/>
      <c r="N374" s="32">
        <v>0.01</v>
      </c>
      <c r="O374" s="32">
        <v>0.01</v>
      </c>
      <c r="Q374" s="16" cm="1">
        <f t="array" ref="Q374">INDEX(Inflation,A374)+0.02</f>
        <v>7.0000000000000007E-2</v>
      </c>
      <c r="R374" s="16" cm="1">
        <f t="array" ref="R374">INDEX(LapseRate,A374)*0.5</f>
        <v>0.05</v>
      </c>
      <c r="S374" s="16" cm="1">
        <f t="array" ref="S374">INDEX(LapseRate,A374)*1.5</f>
        <v>0.15000000000000002</v>
      </c>
      <c r="T374" s="16" cm="1">
        <f t="array" ref="T374">INDEX(Yield,A374)*INDEX(YieldUp,A374)</f>
        <v>5.9999999999999995E-4</v>
      </c>
      <c r="U374" s="16" cm="1">
        <f t="array" ref="U374">INDEX(Yield,A374)*INDEX(YieldDown,A374)</f>
        <v>5.9999999999999995E-4</v>
      </c>
    </row>
    <row r="375" spans="1:21" x14ac:dyDescent="0.2">
      <c r="A375" s="13">
        <v>373</v>
      </c>
      <c r="C375" s="28">
        <v>0.05</v>
      </c>
      <c r="D375" s="14">
        <f t="shared" si="5"/>
        <v>4.5380394939081974</v>
      </c>
      <c r="E375" s="14"/>
      <c r="F375" s="15" cm="1">
        <f t="array" ref="F375">Expense*INDEX(InflationFactor,A375)</f>
        <v>22.690197469540987</v>
      </c>
      <c r="G375" s="15"/>
      <c r="H375" s="28">
        <v>0.06</v>
      </c>
      <c r="I375" s="14" cm="1">
        <f t="array" ref="I375">1/POWER(1+INDEX(Yield,A375),1/12)</f>
        <v>0.9951560277146928</v>
      </c>
      <c r="J375" s="14"/>
      <c r="K375" s="29">
        <v>0.1</v>
      </c>
      <c r="L375" s="14" cm="1">
        <f t="array" ref="L375">1-POWER(1-INDEX(LapseRate,A375),1/12)</f>
        <v>8.7416109546967213E-3</v>
      </c>
      <c r="M375" s="14"/>
      <c r="N375" s="32">
        <v>0.01</v>
      </c>
      <c r="O375" s="32">
        <v>0.01</v>
      </c>
      <c r="Q375" s="16" cm="1">
        <f t="array" ref="Q375">INDEX(Inflation,A375)+0.02</f>
        <v>7.0000000000000007E-2</v>
      </c>
      <c r="R375" s="16" cm="1">
        <f t="array" ref="R375">INDEX(LapseRate,A375)*0.5</f>
        <v>0.05</v>
      </c>
      <c r="S375" s="16" cm="1">
        <f t="array" ref="S375">INDEX(LapseRate,A375)*1.5</f>
        <v>0.15000000000000002</v>
      </c>
      <c r="T375" s="16" cm="1">
        <f t="array" ref="T375">INDEX(Yield,A375)*INDEX(YieldUp,A375)</f>
        <v>5.9999999999999995E-4</v>
      </c>
      <c r="U375" s="16" cm="1">
        <f t="array" ref="U375">INDEX(Yield,A375)*INDEX(YieldDown,A375)</f>
        <v>5.9999999999999995E-4</v>
      </c>
    </row>
    <row r="376" spans="1:21" x14ac:dyDescent="0.2">
      <c r="A376" s="13">
        <v>374</v>
      </c>
      <c r="C376" s="28">
        <v>0.05</v>
      </c>
      <c r="D376" s="14">
        <f t="shared" si="5"/>
        <v>4.5565280285414689</v>
      </c>
      <c r="E376" s="14"/>
      <c r="F376" s="15" cm="1">
        <f t="array" ref="F376">Expense*INDEX(InflationFactor,A376)</f>
        <v>22.782640142707344</v>
      </c>
      <c r="G376" s="15"/>
      <c r="H376" s="28">
        <v>0.06</v>
      </c>
      <c r="I376" s="14" cm="1">
        <f t="array" ref="I376">1/POWER(1+INDEX(Yield,A376),1/12)</f>
        <v>0.9951560277146928</v>
      </c>
      <c r="J376" s="14"/>
      <c r="K376" s="29">
        <v>0.1</v>
      </c>
      <c r="L376" s="14" cm="1">
        <f t="array" ref="L376">1-POWER(1-INDEX(LapseRate,A376),1/12)</f>
        <v>8.7416109546967213E-3</v>
      </c>
      <c r="M376" s="14"/>
      <c r="N376" s="32">
        <v>0.01</v>
      </c>
      <c r="O376" s="32">
        <v>0.01</v>
      </c>
      <c r="Q376" s="16" cm="1">
        <f t="array" ref="Q376">INDEX(Inflation,A376)+0.02</f>
        <v>7.0000000000000007E-2</v>
      </c>
      <c r="R376" s="16" cm="1">
        <f t="array" ref="R376">INDEX(LapseRate,A376)*0.5</f>
        <v>0.05</v>
      </c>
      <c r="S376" s="16" cm="1">
        <f t="array" ref="S376">INDEX(LapseRate,A376)*1.5</f>
        <v>0.15000000000000002</v>
      </c>
      <c r="T376" s="16" cm="1">
        <f t="array" ref="T376">INDEX(Yield,A376)*INDEX(YieldUp,A376)</f>
        <v>5.9999999999999995E-4</v>
      </c>
      <c r="U376" s="16" cm="1">
        <f t="array" ref="U376">INDEX(Yield,A376)*INDEX(YieldDown,A376)</f>
        <v>5.9999999999999995E-4</v>
      </c>
    </row>
    <row r="377" spans="1:21" x14ac:dyDescent="0.2">
      <c r="A377" s="13">
        <v>375</v>
      </c>
      <c r="C377" s="28">
        <v>0.05</v>
      </c>
      <c r="D377" s="14">
        <f t="shared" si="5"/>
        <v>4.575091887753409</v>
      </c>
      <c r="E377" s="14"/>
      <c r="F377" s="15" cm="1">
        <f t="array" ref="F377">Expense*INDEX(InflationFactor,A377)</f>
        <v>22.875459438767045</v>
      </c>
      <c r="G377" s="15"/>
      <c r="H377" s="28">
        <v>0.06</v>
      </c>
      <c r="I377" s="14" cm="1">
        <f t="array" ref="I377">1/POWER(1+INDEX(Yield,A377),1/12)</f>
        <v>0.9951560277146928</v>
      </c>
      <c r="J377" s="14"/>
      <c r="K377" s="29">
        <v>0.1</v>
      </c>
      <c r="L377" s="14" cm="1">
        <f t="array" ref="L377">1-POWER(1-INDEX(LapseRate,A377),1/12)</f>
        <v>8.7416109546967213E-3</v>
      </c>
      <c r="M377" s="14"/>
      <c r="N377" s="32">
        <v>0.01</v>
      </c>
      <c r="O377" s="32">
        <v>0.01</v>
      </c>
      <c r="Q377" s="16" cm="1">
        <f t="array" ref="Q377">INDEX(Inflation,A377)+0.02</f>
        <v>7.0000000000000007E-2</v>
      </c>
      <c r="R377" s="16" cm="1">
        <f t="array" ref="R377">INDEX(LapseRate,A377)*0.5</f>
        <v>0.05</v>
      </c>
      <c r="S377" s="16" cm="1">
        <f t="array" ref="S377">INDEX(LapseRate,A377)*1.5</f>
        <v>0.15000000000000002</v>
      </c>
      <c r="T377" s="16" cm="1">
        <f t="array" ref="T377">INDEX(Yield,A377)*INDEX(YieldUp,A377)</f>
        <v>5.9999999999999995E-4</v>
      </c>
      <c r="U377" s="16" cm="1">
        <f t="array" ref="U377">INDEX(Yield,A377)*INDEX(YieldDown,A377)</f>
        <v>5.9999999999999995E-4</v>
      </c>
    </row>
    <row r="378" spans="1:21" x14ac:dyDescent="0.2">
      <c r="A378" s="13">
        <v>376</v>
      </c>
      <c r="C378" s="28">
        <v>0.05</v>
      </c>
      <c r="D378" s="14">
        <f t="shared" si="5"/>
        <v>4.593731378425681</v>
      </c>
      <c r="E378" s="14"/>
      <c r="F378" s="15" cm="1">
        <f t="array" ref="F378">Expense*INDEX(InflationFactor,A378)</f>
        <v>22.968656892128404</v>
      </c>
      <c r="G378" s="15"/>
      <c r="H378" s="28">
        <v>0.06</v>
      </c>
      <c r="I378" s="14" cm="1">
        <f t="array" ref="I378">1/POWER(1+INDEX(Yield,A378),1/12)</f>
        <v>0.9951560277146928</v>
      </c>
      <c r="J378" s="14"/>
      <c r="K378" s="29">
        <v>0.1</v>
      </c>
      <c r="L378" s="14" cm="1">
        <f t="array" ref="L378">1-POWER(1-INDEX(LapseRate,A378),1/12)</f>
        <v>8.7416109546967213E-3</v>
      </c>
      <c r="M378" s="14"/>
      <c r="N378" s="32">
        <v>0.01</v>
      </c>
      <c r="O378" s="32">
        <v>0.01</v>
      </c>
      <c r="Q378" s="16" cm="1">
        <f t="array" ref="Q378">INDEX(Inflation,A378)+0.02</f>
        <v>7.0000000000000007E-2</v>
      </c>
      <c r="R378" s="16" cm="1">
        <f t="array" ref="R378">INDEX(LapseRate,A378)*0.5</f>
        <v>0.05</v>
      </c>
      <c r="S378" s="16" cm="1">
        <f t="array" ref="S378">INDEX(LapseRate,A378)*1.5</f>
        <v>0.15000000000000002</v>
      </c>
      <c r="T378" s="16" cm="1">
        <f t="array" ref="T378">INDEX(Yield,A378)*INDEX(YieldUp,A378)</f>
        <v>5.9999999999999995E-4</v>
      </c>
      <c r="U378" s="16" cm="1">
        <f t="array" ref="U378">INDEX(Yield,A378)*INDEX(YieldDown,A378)</f>
        <v>5.9999999999999995E-4</v>
      </c>
    </row>
    <row r="379" spans="1:21" x14ac:dyDescent="0.2">
      <c r="A379" s="13">
        <v>377</v>
      </c>
      <c r="C379" s="28">
        <v>0.05</v>
      </c>
      <c r="D379" s="14">
        <f t="shared" si="5"/>
        <v>4.6124468086902164</v>
      </c>
      <c r="E379" s="14"/>
      <c r="F379" s="15" cm="1">
        <f t="array" ref="F379">Expense*INDEX(InflationFactor,A379)</f>
        <v>23.062234043451081</v>
      </c>
      <c r="G379" s="15"/>
      <c r="H379" s="28">
        <v>0.06</v>
      </c>
      <c r="I379" s="14" cm="1">
        <f t="array" ref="I379">1/POWER(1+INDEX(Yield,A379),1/12)</f>
        <v>0.9951560277146928</v>
      </c>
      <c r="J379" s="14"/>
      <c r="K379" s="29">
        <v>0.1</v>
      </c>
      <c r="L379" s="14" cm="1">
        <f t="array" ref="L379">1-POWER(1-INDEX(LapseRate,A379),1/12)</f>
        <v>8.7416109546967213E-3</v>
      </c>
      <c r="M379" s="14"/>
      <c r="N379" s="32">
        <v>0.01</v>
      </c>
      <c r="O379" s="32">
        <v>0.01</v>
      </c>
      <c r="Q379" s="16" cm="1">
        <f t="array" ref="Q379">INDEX(Inflation,A379)+0.02</f>
        <v>7.0000000000000007E-2</v>
      </c>
      <c r="R379" s="16" cm="1">
        <f t="array" ref="R379">INDEX(LapseRate,A379)*0.5</f>
        <v>0.05</v>
      </c>
      <c r="S379" s="16" cm="1">
        <f t="array" ref="S379">INDEX(LapseRate,A379)*1.5</f>
        <v>0.15000000000000002</v>
      </c>
      <c r="T379" s="16" cm="1">
        <f t="array" ref="T379">INDEX(Yield,A379)*INDEX(YieldUp,A379)</f>
        <v>5.9999999999999995E-4</v>
      </c>
      <c r="U379" s="16" cm="1">
        <f t="array" ref="U379">INDEX(Yield,A379)*INDEX(YieldDown,A379)</f>
        <v>5.9999999999999995E-4</v>
      </c>
    </row>
    <row r="380" spans="1:21" x14ac:dyDescent="0.2">
      <c r="A380" s="13">
        <v>378</v>
      </c>
      <c r="C380" s="28">
        <v>0.05</v>
      </c>
      <c r="D380" s="14">
        <f t="shared" si="5"/>
        <v>4.6312384879343149</v>
      </c>
      <c r="E380" s="14"/>
      <c r="F380" s="15" cm="1">
        <f t="array" ref="F380">Expense*INDEX(InflationFactor,A380)</f>
        <v>23.156192439671575</v>
      </c>
      <c r="G380" s="15"/>
      <c r="H380" s="28">
        <v>0.06</v>
      </c>
      <c r="I380" s="14" cm="1">
        <f t="array" ref="I380">1/POWER(1+INDEX(Yield,A380),1/12)</f>
        <v>0.9951560277146928</v>
      </c>
      <c r="J380" s="14"/>
      <c r="K380" s="29">
        <v>0.1</v>
      </c>
      <c r="L380" s="14" cm="1">
        <f t="array" ref="L380">1-POWER(1-INDEX(LapseRate,A380),1/12)</f>
        <v>8.7416109546967213E-3</v>
      </c>
      <c r="M380" s="14"/>
      <c r="N380" s="32">
        <v>0.01</v>
      </c>
      <c r="O380" s="32">
        <v>0.01</v>
      </c>
      <c r="Q380" s="16" cm="1">
        <f t="array" ref="Q380">INDEX(Inflation,A380)+0.02</f>
        <v>7.0000000000000007E-2</v>
      </c>
      <c r="R380" s="16" cm="1">
        <f t="array" ref="R380">INDEX(LapseRate,A380)*0.5</f>
        <v>0.05</v>
      </c>
      <c r="S380" s="16" cm="1">
        <f t="array" ref="S380">INDEX(LapseRate,A380)*1.5</f>
        <v>0.15000000000000002</v>
      </c>
      <c r="T380" s="16" cm="1">
        <f t="array" ref="T380">INDEX(Yield,A380)*INDEX(YieldUp,A380)</f>
        <v>5.9999999999999995E-4</v>
      </c>
      <c r="U380" s="16" cm="1">
        <f t="array" ref="U380">INDEX(Yield,A380)*INDEX(YieldDown,A380)</f>
        <v>5.9999999999999995E-4</v>
      </c>
    </row>
    <row r="381" spans="1:21" x14ac:dyDescent="0.2">
      <c r="A381" s="13">
        <v>379</v>
      </c>
      <c r="C381" s="28">
        <v>0.05</v>
      </c>
      <c r="D381" s="14">
        <f t="shared" si="5"/>
        <v>4.6501067268057552</v>
      </c>
      <c r="E381" s="14"/>
      <c r="F381" s="15" cm="1">
        <f t="array" ref="F381">Expense*INDEX(InflationFactor,A381)</f>
        <v>23.250533634028777</v>
      </c>
      <c r="G381" s="15"/>
      <c r="H381" s="28">
        <v>0.06</v>
      </c>
      <c r="I381" s="14" cm="1">
        <f t="array" ref="I381">1/POWER(1+INDEX(Yield,A381),1/12)</f>
        <v>0.9951560277146928</v>
      </c>
      <c r="J381" s="14"/>
      <c r="K381" s="29">
        <v>0.1</v>
      </c>
      <c r="L381" s="14" cm="1">
        <f t="array" ref="L381">1-POWER(1-INDEX(LapseRate,A381),1/12)</f>
        <v>8.7416109546967213E-3</v>
      </c>
      <c r="M381" s="14"/>
      <c r="N381" s="32">
        <v>0.01</v>
      </c>
      <c r="O381" s="32">
        <v>0.01</v>
      </c>
      <c r="Q381" s="16" cm="1">
        <f t="array" ref="Q381">INDEX(Inflation,A381)+0.02</f>
        <v>7.0000000000000007E-2</v>
      </c>
      <c r="R381" s="16" cm="1">
        <f t="array" ref="R381">INDEX(LapseRate,A381)*0.5</f>
        <v>0.05</v>
      </c>
      <c r="S381" s="16" cm="1">
        <f t="array" ref="S381">INDEX(LapseRate,A381)*1.5</f>
        <v>0.15000000000000002</v>
      </c>
      <c r="T381" s="16" cm="1">
        <f t="array" ref="T381">INDEX(Yield,A381)*INDEX(YieldUp,A381)</f>
        <v>5.9999999999999995E-4</v>
      </c>
      <c r="U381" s="16" cm="1">
        <f t="array" ref="U381">INDEX(Yield,A381)*INDEX(YieldDown,A381)</f>
        <v>5.9999999999999995E-4</v>
      </c>
    </row>
    <row r="382" spans="1:21" x14ac:dyDescent="0.2">
      <c r="A382" s="13">
        <v>380</v>
      </c>
      <c r="C382" s="28">
        <v>0.05</v>
      </c>
      <c r="D382" s="14">
        <f t="shared" si="5"/>
        <v>4.6690518372179373</v>
      </c>
      <c r="E382" s="14"/>
      <c r="F382" s="15" cm="1">
        <f t="array" ref="F382">Expense*INDEX(InflationFactor,A382)</f>
        <v>23.345259186089685</v>
      </c>
      <c r="G382" s="15"/>
      <c r="H382" s="28">
        <v>0.06</v>
      </c>
      <c r="I382" s="14" cm="1">
        <f t="array" ref="I382">1/POWER(1+INDEX(Yield,A382),1/12)</f>
        <v>0.9951560277146928</v>
      </c>
      <c r="J382" s="14"/>
      <c r="K382" s="29">
        <v>0.1</v>
      </c>
      <c r="L382" s="14" cm="1">
        <f t="array" ref="L382">1-POWER(1-INDEX(LapseRate,A382),1/12)</f>
        <v>8.7416109546967213E-3</v>
      </c>
      <c r="M382" s="14"/>
      <c r="N382" s="32">
        <v>0.01</v>
      </c>
      <c r="O382" s="32">
        <v>0.01</v>
      </c>
      <c r="Q382" s="16" cm="1">
        <f t="array" ref="Q382">INDEX(Inflation,A382)+0.02</f>
        <v>7.0000000000000007E-2</v>
      </c>
      <c r="R382" s="16" cm="1">
        <f t="array" ref="R382">INDEX(LapseRate,A382)*0.5</f>
        <v>0.05</v>
      </c>
      <c r="S382" s="16" cm="1">
        <f t="array" ref="S382">INDEX(LapseRate,A382)*1.5</f>
        <v>0.15000000000000002</v>
      </c>
      <c r="T382" s="16" cm="1">
        <f t="array" ref="T382">INDEX(Yield,A382)*INDEX(YieldUp,A382)</f>
        <v>5.9999999999999995E-4</v>
      </c>
      <c r="U382" s="16" cm="1">
        <f t="array" ref="U382">INDEX(Yield,A382)*INDEX(YieldDown,A382)</f>
        <v>5.9999999999999995E-4</v>
      </c>
    </row>
    <row r="383" spans="1:21" x14ac:dyDescent="0.2">
      <c r="A383" s="13">
        <v>381</v>
      </c>
      <c r="C383" s="28">
        <v>0.05</v>
      </c>
      <c r="D383" s="14">
        <f t="shared" si="5"/>
        <v>4.6880741323550348</v>
      </c>
      <c r="E383" s="14"/>
      <c r="F383" s="15" cm="1">
        <f t="array" ref="F383">Expense*INDEX(InflationFactor,A383)</f>
        <v>23.440370661775173</v>
      </c>
      <c r="G383" s="15"/>
      <c r="H383" s="28">
        <v>0.06</v>
      </c>
      <c r="I383" s="14" cm="1">
        <f t="array" ref="I383">1/POWER(1+INDEX(Yield,A383),1/12)</f>
        <v>0.9951560277146928</v>
      </c>
      <c r="J383" s="14"/>
      <c r="K383" s="29">
        <v>0.1</v>
      </c>
      <c r="L383" s="14" cm="1">
        <f t="array" ref="L383">1-POWER(1-INDEX(LapseRate,A383),1/12)</f>
        <v>8.7416109546967213E-3</v>
      </c>
      <c r="M383" s="14"/>
      <c r="N383" s="32">
        <v>0.01</v>
      </c>
      <c r="O383" s="32">
        <v>0.01</v>
      </c>
      <c r="Q383" s="16" cm="1">
        <f t="array" ref="Q383">INDEX(Inflation,A383)+0.02</f>
        <v>7.0000000000000007E-2</v>
      </c>
      <c r="R383" s="16" cm="1">
        <f t="array" ref="R383">INDEX(LapseRate,A383)*0.5</f>
        <v>0.05</v>
      </c>
      <c r="S383" s="16" cm="1">
        <f t="array" ref="S383">INDEX(LapseRate,A383)*1.5</f>
        <v>0.15000000000000002</v>
      </c>
      <c r="T383" s="16" cm="1">
        <f t="array" ref="T383">INDEX(Yield,A383)*INDEX(YieldUp,A383)</f>
        <v>5.9999999999999995E-4</v>
      </c>
      <c r="U383" s="16" cm="1">
        <f t="array" ref="U383">INDEX(Yield,A383)*INDEX(YieldDown,A383)</f>
        <v>5.9999999999999995E-4</v>
      </c>
    </row>
    <row r="384" spans="1:21" x14ac:dyDescent="0.2">
      <c r="A384" s="13">
        <v>382</v>
      </c>
      <c r="C384" s="28">
        <v>0.05</v>
      </c>
      <c r="D384" s="14">
        <f t="shared" si="5"/>
        <v>4.7071739266771679</v>
      </c>
      <c r="E384" s="14"/>
      <c r="F384" s="15" cm="1">
        <f t="array" ref="F384">Expense*INDEX(InflationFactor,A384)</f>
        <v>23.53586963338584</v>
      </c>
      <c r="G384" s="15"/>
      <c r="H384" s="28">
        <v>0.06</v>
      </c>
      <c r="I384" s="14" cm="1">
        <f t="array" ref="I384">1/POWER(1+INDEX(Yield,A384),1/12)</f>
        <v>0.9951560277146928</v>
      </c>
      <c r="J384" s="14"/>
      <c r="K384" s="29">
        <v>0.1</v>
      </c>
      <c r="L384" s="14" cm="1">
        <f t="array" ref="L384">1-POWER(1-INDEX(LapseRate,A384),1/12)</f>
        <v>8.7416109546967213E-3</v>
      </c>
      <c r="M384" s="14"/>
      <c r="N384" s="32">
        <v>0.01</v>
      </c>
      <c r="O384" s="32">
        <v>0.01</v>
      </c>
      <c r="Q384" s="16" cm="1">
        <f t="array" ref="Q384">INDEX(Inflation,A384)+0.02</f>
        <v>7.0000000000000007E-2</v>
      </c>
      <c r="R384" s="16" cm="1">
        <f t="array" ref="R384">INDEX(LapseRate,A384)*0.5</f>
        <v>0.05</v>
      </c>
      <c r="S384" s="16" cm="1">
        <f t="array" ref="S384">INDEX(LapseRate,A384)*1.5</f>
        <v>0.15000000000000002</v>
      </c>
      <c r="T384" s="16" cm="1">
        <f t="array" ref="T384">INDEX(Yield,A384)*INDEX(YieldUp,A384)</f>
        <v>5.9999999999999995E-4</v>
      </c>
      <c r="U384" s="16" cm="1">
        <f t="array" ref="U384">INDEX(Yield,A384)*INDEX(YieldDown,A384)</f>
        <v>5.9999999999999995E-4</v>
      </c>
    </row>
    <row r="385" spans="1:21" x14ac:dyDescent="0.2">
      <c r="A385" s="13">
        <v>383</v>
      </c>
      <c r="C385" s="28">
        <v>0.05</v>
      </c>
      <c r="D385" s="14">
        <f t="shared" si="5"/>
        <v>4.7263515359256125</v>
      </c>
      <c r="E385" s="14"/>
      <c r="F385" s="15" cm="1">
        <f t="array" ref="F385">Expense*INDEX(InflationFactor,A385)</f>
        <v>23.631757679628063</v>
      </c>
      <c r="G385" s="15"/>
      <c r="H385" s="28">
        <v>0.06</v>
      </c>
      <c r="I385" s="14" cm="1">
        <f t="array" ref="I385">1/POWER(1+INDEX(Yield,A385),1/12)</f>
        <v>0.9951560277146928</v>
      </c>
      <c r="J385" s="14"/>
      <c r="K385" s="29">
        <v>0.1</v>
      </c>
      <c r="L385" s="14" cm="1">
        <f t="array" ref="L385">1-POWER(1-INDEX(LapseRate,A385),1/12)</f>
        <v>8.7416109546967213E-3</v>
      </c>
      <c r="M385" s="14"/>
      <c r="N385" s="32">
        <v>0.01</v>
      </c>
      <c r="O385" s="32">
        <v>0.01</v>
      </c>
      <c r="Q385" s="16" cm="1">
        <f t="array" ref="Q385">INDEX(Inflation,A385)+0.02</f>
        <v>7.0000000000000007E-2</v>
      </c>
      <c r="R385" s="16" cm="1">
        <f t="array" ref="R385">INDEX(LapseRate,A385)*0.5</f>
        <v>0.05</v>
      </c>
      <c r="S385" s="16" cm="1">
        <f t="array" ref="S385">INDEX(LapseRate,A385)*1.5</f>
        <v>0.15000000000000002</v>
      </c>
      <c r="T385" s="16" cm="1">
        <f t="array" ref="T385">INDEX(Yield,A385)*INDEX(YieldUp,A385)</f>
        <v>5.9999999999999995E-4</v>
      </c>
      <c r="U385" s="16" cm="1">
        <f t="array" ref="U385">INDEX(Yield,A385)*INDEX(YieldDown,A385)</f>
        <v>5.9999999999999995E-4</v>
      </c>
    </row>
    <row r="386" spans="1:21" x14ac:dyDescent="0.2">
      <c r="A386" s="13">
        <v>384</v>
      </c>
      <c r="C386" s="28">
        <v>0.05</v>
      </c>
      <c r="D386" s="14">
        <f t="shared" si="5"/>
        <v>4.74560727712801</v>
      </c>
      <c r="E386" s="14"/>
      <c r="F386" s="15" cm="1">
        <f t="array" ref="F386">Expense*INDEX(InflationFactor,A386)</f>
        <v>23.728036385640049</v>
      </c>
      <c r="G386" s="15"/>
      <c r="H386" s="28">
        <v>0.06</v>
      </c>
      <c r="I386" s="14" cm="1">
        <f t="array" ref="I386">1/POWER(1+INDEX(Yield,A386),1/12)</f>
        <v>0.9951560277146928</v>
      </c>
      <c r="J386" s="14"/>
      <c r="K386" s="29">
        <v>0.1</v>
      </c>
      <c r="L386" s="14" cm="1">
        <f t="array" ref="L386">1-POWER(1-INDEX(LapseRate,A386),1/12)</f>
        <v>8.7416109546967213E-3</v>
      </c>
      <c r="M386" s="14"/>
      <c r="N386" s="32">
        <v>0.01</v>
      </c>
      <c r="O386" s="32">
        <v>0.01</v>
      </c>
      <c r="Q386" s="16" cm="1">
        <f t="array" ref="Q386">INDEX(Inflation,A386)+0.02</f>
        <v>7.0000000000000007E-2</v>
      </c>
      <c r="R386" s="16" cm="1">
        <f t="array" ref="R386">INDEX(LapseRate,A386)*0.5</f>
        <v>0.05</v>
      </c>
      <c r="S386" s="16" cm="1">
        <f t="array" ref="S386">INDEX(LapseRate,A386)*1.5</f>
        <v>0.15000000000000002</v>
      </c>
      <c r="T386" s="16" cm="1">
        <f t="array" ref="T386">INDEX(Yield,A386)*INDEX(YieldUp,A386)</f>
        <v>5.9999999999999995E-4</v>
      </c>
      <c r="U386" s="16" cm="1">
        <f t="array" ref="U386">INDEX(Yield,A386)*INDEX(YieldDown,A386)</f>
        <v>5.9999999999999995E-4</v>
      </c>
    </row>
    <row r="387" spans="1:21" x14ac:dyDescent="0.2">
      <c r="A387" s="13">
        <v>385</v>
      </c>
      <c r="C387" s="28">
        <v>0.05</v>
      </c>
      <c r="D387" s="14">
        <f t="shared" ref="D387:D450" si="6">IF(A387=1,1,POWER(1+INDEX(Inflation,A387-1),(A387-1)/12))</f>
        <v>4.7649414686036069</v>
      </c>
      <c r="E387" s="14"/>
      <c r="F387" s="15" cm="1">
        <f t="array" ref="F387">Expense*INDEX(InflationFactor,A387)</f>
        <v>23.824707343018034</v>
      </c>
      <c r="G387" s="15"/>
      <c r="H387" s="28">
        <v>0.06</v>
      </c>
      <c r="I387" s="14" cm="1">
        <f t="array" ref="I387">1/POWER(1+INDEX(Yield,A387),1/12)</f>
        <v>0.9951560277146928</v>
      </c>
      <c r="J387" s="14"/>
      <c r="K387" s="29">
        <v>0.1</v>
      </c>
      <c r="L387" s="14" cm="1">
        <f t="array" ref="L387">1-POWER(1-INDEX(LapseRate,A387),1/12)</f>
        <v>8.7416109546967213E-3</v>
      </c>
      <c r="M387" s="14"/>
      <c r="N387" s="32">
        <v>0.01</v>
      </c>
      <c r="O387" s="32">
        <v>0.01</v>
      </c>
      <c r="Q387" s="16" cm="1">
        <f t="array" ref="Q387">INDEX(Inflation,A387)+0.02</f>
        <v>7.0000000000000007E-2</v>
      </c>
      <c r="R387" s="16" cm="1">
        <f t="array" ref="R387">INDEX(LapseRate,A387)*0.5</f>
        <v>0.05</v>
      </c>
      <c r="S387" s="16" cm="1">
        <f t="array" ref="S387">INDEX(LapseRate,A387)*1.5</f>
        <v>0.15000000000000002</v>
      </c>
      <c r="T387" s="16" cm="1">
        <f t="array" ref="T387">INDEX(Yield,A387)*INDEX(YieldUp,A387)</f>
        <v>5.9999999999999995E-4</v>
      </c>
      <c r="U387" s="16" cm="1">
        <f t="array" ref="U387">INDEX(Yield,A387)*INDEX(YieldDown,A387)</f>
        <v>5.9999999999999995E-4</v>
      </c>
    </row>
    <row r="388" spans="1:21" x14ac:dyDescent="0.2">
      <c r="A388" s="13">
        <v>386</v>
      </c>
      <c r="C388" s="28">
        <v>0.05</v>
      </c>
      <c r="D388" s="14">
        <f t="shared" si="6"/>
        <v>4.784354429968543</v>
      </c>
      <c r="E388" s="14"/>
      <c r="F388" s="15" cm="1">
        <f t="array" ref="F388">Expense*INDEX(InflationFactor,A388)</f>
        <v>23.921772149842717</v>
      </c>
      <c r="G388" s="15"/>
      <c r="H388" s="28">
        <v>0.06</v>
      </c>
      <c r="I388" s="14" cm="1">
        <f t="array" ref="I388">1/POWER(1+INDEX(Yield,A388),1/12)</f>
        <v>0.9951560277146928</v>
      </c>
      <c r="J388" s="14"/>
      <c r="K388" s="29">
        <v>0.1</v>
      </c>
      <c r="L388" s="14" cm="1">
        <f t="array" ref="L388">1-POWER(1-INDEX(LapseRate,A388),1/12)</f>
        <v>8.7416109546967213E-3</v>
      </c>
      <c r="M388" s="14"/>
      <c r="N388" s="32">
        <v>0.01</v>
      </c>
      <c r="O388" s="32">
        <v>0.01</v>
      </c>
      <c r="Q388" s="16" cm="1">
        <f t="array" ref="Q388">INDEX(Inflation,A388)+0.02</f>
        <v>7.0000000000000007E-2</v>
      </c>
      <c r="R388" s="16" cm="1">
        <f t="array" ref="R388">INDEX(LapseRate,A388)*0.5</f>
        <v>0.05</v>
      </c>
      <c r="S388" s="16" cm="1">
        <f t="array" ref="S388">INDEX(LapseRate,A388)*1.5</f>
        <v>0.15000000000000002</v>
      </c>
      <c r="T388" s="16" cm="1">
        <f t="array" ref="T388">INDEX(Yield,A388)*INDEX(YieldUp,A388)</f>
        <v>5.9999999999999995E-4</v>
      </c>
      <c r="U388" s="16" cm="1">
        <f t="array" ref="U388">INDEX(Yield,A388)*INDEX(YieldDown,A388)</f>
        <v>5.9999999999999995E-4</v>
      </c>
    </row>
    <row r="389" spans="1:21" x14ac:dyDescent="0.2">
      <c r="A389" s="13">
        <v>387</v>
      </c>
      <c r="C389" s="28">
        <v>0.05</v>
      </c>
      <c r="D389" s="14">
        <f t="shared" si="6"/>
        <v>4.8038464821410791</v>
      </c>
      <c r="E389" s="14"/>
      <c r="F389" s="15" cm="1">
        <f t="array" ref="F389">Expense*INDEX(InflationFactor,A389)</f>
        <v>24.019232410705396</v>
      </c>
      <c r="G389" s="15"/>
      <c r="H389" s="28">
        <v>0.06</v>
      </c>
      <c r="I389" s="14" cm="1">
        <f t="array" ref="I389">1/POWER(1+INDEX(Yield,A389),1/12)</f>
        <v>0.9951560277146928</v>
      </c>
      <c r="J389" s="14"/>
      <c r="K389" s="29">
        <v>0.1</v>
      </c>
      <c r="L389" s="14" cm="1">
        <f t="array" ref="L389">1-POWER(1-INDEX(LapseRate,A389),1/12)</f>
        <v>8.7416109546967213E-3</v>
      </c>
      <c r="M389" s="14"/>
      <c r="N389" s="32">
        <v>0.01</v>
      </c>
      <c r="O389" s="32">
        <v>0.01</v>
      </c>
      <c r="Q389" s="16" cm="1">
        <f t="array" ref="Q389">INDEX(Inflation,A389)+0.02</f>
        <v>7.0000000000000007E-2</v>
      </c>
      <c r="R389" s="16" cm="1">
        <f t="array" ref="R389">INDEX(LapseRate,A389)*0.5</f>
        <v>0.05</v>
      </c>
      <c r="S389" s="16" cm="1">
        <f t="array" ref="S389">INDEX(LapseRate,A389)*1.5</f>
        <v>0.15000000000000002</v>
      </c>
      <c r="T389" s="16" cm="1">
        <f t="array" ref="T389">INDEX(Yield,A389)*INDEX(YieldUp,A389)</f>
        <v>5.9999999999999995E-4</v>
      </c>
      <c r="U389" s="16" cm="1">
        <f t="array" ref="U389">INDEX(Yield,A389)*INDEX(YieldDown,A389)</f>
        <v>5.9999999999999995E-4</v>
      </c>
    </row>
    <row r="390" spans="1:21" x14ac:dyDescent="0.2">
      <c r="A390" s="13">
        <v>388</v>
      </c>
      <c r="C390" s="28">
        <v>0.05</v>
      </c>
      <c r="D390" s="14">
        <f t="shared" si="6"/>
        <v>4.8234179473469663</v>
      </c>
      <c r="E390" s="14"/>
      <c r="F390" s="15" cm="1">
        <f t="array" ref="F390">Expense*INDEX(InflationFactor,A390)</f>
        <v>24.117089736734833</v>
      </c>
      <c r="G390" s="15"/>
      <c r="H390" s="28">
        <v>0.06</v>
      </c>
      <c r="I390" s="14" cm="1">
        <f t="array" ref="I390">1/POWER(1+INDEX(Yield,A390),1/12)</f>
        <v>0.9951560277146928</v>
      </c>
      <c r="J390" s="14"/>
      <c r="K390" s="29">
        <v>0.1</v>
      </c>
      <c r="L390" s="14" cm="1">
        <f t="array" ref="L390">1-POWER(1-INDEX(LapseRate,A390),1/12)</f>
        <v>8.7416109546967213E-3</v>
      </c>
      <c r="M390" s="14"/>
      <c r="N390" s="32">
        <v>0.01</v>
      </c>
      <c r="O390" s="32">
        <v>0.01</v>
      </c>
      <c r="Q390" s="16" cm="1">
        <f t="array" ref="Q390">INDEX(Inflation,A390)+0.02</f>
        <v>7.0000000000000007E-2</v>
      </c>
      <c r="R390" s="16" cm="1">
        <f t="array" ref="R390">INDEX(LapseRate,A390)*0.5</f>
        <v>0.05</v>
      </c>
      <c r="S390" s="16" cm="1">
        <f t="array" ref="S390">INDEX(LapseRate,A390)*1.5</f>
        <v>0.15000000000000002</v>
      </c>
      <c r="T390" s="16" cm="1">
        <f t="array" ref="T390">INDEX(Yield,A390)*INDEX(YieldUp,A390)</f>
        <v>5.9999999999999995E-4</v>
      </c>
      <c r="U390" s="16" cm="1">
        <f t="array" ref="U390">INDEX(Yield,A390)*INDEX(YieldDown,A390)</f>
        <v>5.9999999999999995E-4</v>
      </c>
    </row>
    <row r="391" spans="1:21" x14ac:dyDescent="0.2">
      <c r="A391" s="13">
        <v>389</v>
      </c>
      <c r="C391" s="28">
        <v>0.05</v>
      </c>
      <c r="D391" s="14">
        <f t="shared" si="6"/>
        <v>4.8430691491247293</v>
      </c>
      <c r="E391" s="14"/>
      <c r="F391" s="15" cm="1">
        <f t="array" ref="F391">Expense*INDEX(InflationFactor,A391)</f>
        <v>24.215345745623647</v>
      </c>
      <c r="G391" s="15"/>
      <c r="H391" s="28">
        <v>0.06</v>
      </c>
      <c r="I391" s="14" cm="1">
        <f t="array" ref="I391">1/POWER(1+INDEX(Yield,A391),1/12)</f>
        <v>0.9951560277146928</v>
      </c>
      <c r="J391" s="14"/>
      <c r="K391" s="29">
        <v>0.1</v>
      </c>
      <c r="L391" s="14" cm="1">
        <f t="array" ref="L391">1-POWER(1-INDEX(LapseRate,A391),1/12)</f>
        <v>8.7416109546967213E-3</v>
      </c>
      <c r="M391" s="14"/>
      <c r="N391" s="32">
        <v>0.01</v>
      </c>
      <c r="O391" s="32">
        <v>0.01</v>
      </c>
      <c r="Q391" s="16" cm="1">
        <f t="array" ref="Q391">INDEX(Inflation,A391)+0.02</f>
        <v>7.0000000000000007E-2</v>
      </c>
      <c r="R391" s="16" cm="1">
        <f t="array" ref="R391">INDEX(LapseRate,A391)*0.5</f>
        <v>0.05</v>
      </c>
      <c r="S391" s="16" cm="1">
        <f t="array" ref="S391">INDEX(LapseRate,A391)*1.5</f>
        <v>0.15000000000000002</v>
      </c>
      <c r="T391" s="16" cm="1">
        <f t="array" ref="T391">INDEX(Yield,A391)*INDEX(YieldUp,A391)</f>
        <v>5.9999999999999995E-4</v>
      </c>
      <c r="U391" s="16" cm="1">
        <f t="array" ref="U391">INDEX(Yield,A391)*INDEX(YieldDown,A391)</f>
        <v>5.9999999999999995E-4</v>
      </c>
    </row>
    <row r="392" spans="1:21" x14ac:dyDescent="0.2">
      <c r="A392" s="13">
        <v>390</v>
      </c>
      <c r="C392" s="28">
        <v>0.05</v>
      </c>
      <c r="D392" s="14">
        <f t="shared" si="6"/>
        <v>4.8628004123310307</v>
      </c>
      <c r="E392" s="14"/>
      <c r="F392" s="15" cm="1">
        <f t="array" ref="F392">Expense*INDEX(InflationFactor,A392)</f>
        <v>24.314002061655152</v>
      </c>
      <c r="G392" s="15"/>
      <c r="H392" s="28">
        <v>0.06</v>
      </c>
      <c r="I392" s="14" cm="1">
        <f t="array" ref="I392">1/POWER(1+INDEX(Yield,A392),1/12)</f>
        <v>0.9951560277146928</v>
      </c>
      <c r="J392" s="14"/>
      <c r="K392" s="29">
        <v>0.1</v>
      </c>
      <c r="L392" s="14" cm="1">
        <f t="array" ref="L392">1-POWER(1-INDEX(LapseRate,A392),1/12)</f>
        <v>8.7416109546967213E-3</v>
      </c>
      <c r="M392" s="14"/>
      <c r="N392" s="32">
        <v>0.01</v>
      </c>
      <c r="O392" s="32">
        <v>0.01</v>
      </c>
      <c r="Q392" s="16" cm="1">
        <f t="array" ref="Q392">INDEX(Inflation,A392)+0.02</f>
        <v>7.0000000000000007E-2</v>
      </c>
      <c r="R392" s="16" cm="1">
        <f t="array" ref="R392">INDEX(LapseRate,A392)*0.5</f>
        <v>0.05</v>
      </c>
      <c r="S392" s="16" cm="1">
        <f t="array" ref="S392">INDEX(LapseRate,A392)*1.5</f>
        <v>0.15000000000000002</v>
      </c>
      <c r="T392" s="16" cm="1">
        <f t="array" ref="T392">INDEX(Yield,A392)*INDEX(YieldUp,A392)</f>
        <v>5.9999999999999995E-4</v>
      </c>
      <c r="U392" s="16" cm="1">
        <f t="array" ref="U392">INDEX(Yield,A392)*INDEX(YieldDown,A392)</f>
        <v>5.9999999999999995E-4</v>
      </c>
    </row>
    <row r="393" spans="1:21" x14ac:dyDescent="0.2">
      <c r="A393" s="13">
        <v>391</v>
      </c>
      <c r="C393" s="28">
        <v>0.05</v>
      </c>
      <c r="D393" s="14">
        <f t="shared" si="6"/>
        <v>4.8826120631460439</v>
      </c>
      <c r="E393" s="14"/>
      <c r="F393" s="15" cm="1">
        <f t="array" ref="F393">Expense*INDEX(InflationFactor,A393)</f>
        <v>24.41306031573022</v>
      </c>
      <c r="G393" s="15"/>
      <c r="H393" s="28">
        <v>0.06</v>
      </c>
      <c r="I393" s="14" cm="1">
        <f t="array" ref="I393">1/POWER(1+INDEX(Yield,A393),1/12)</f>
        <v>0.9951560277146928</v>
      </c>
      <c r="J393" s="14"/>
      <c r="K393" s="29">
        <v>0.1</v>
      </c>
      <c r="L393" s="14" cm="1">
        <f t="array" ref="L393">1-POWER(1-INDEX(LapseRate,A393),1/12)</f>
        <v>8.7416109546967213E-3</v>
      </c>
      <c r="M393" s="14"/>
      <c r="N393" s="32">
        <v>0.01</v>
      </c>
      <c r="O393" s="32">
        <v>0.01</v>
      </c>
      <c r="Q393" s="16" cm="1">
        <f t="array" ref="Q393">INDEX(Inflation,A393)+0.02</f>
        <v>7.0000000000000007E-2</v>
      </c>
      <c r="R393" s="16" cm="1">
        <f t="array" ref="R393">INDEX(LapseRate,A393)*0.5</f>
        <v>0.05</v>
      </c>
      <c r="S393" s="16" cm="1">
        <f t="array" ref="S393">INDEX(LapseRate,A393)*1.5</f>
        <v>0.15000000000000002</v>
      </c>
      <c r="T393" s="16" cm="1">
        <f t="array" ref="T393">INDEX(Yield,A393)*INDEX(YieldUp,A393)</f>
        <v>5.9999999999999995E-4</v>
      </c>
      <c r="U393" s="16" cm="1">
        <f t="array" ref="U393">INDEX(Yield,A393)*INDEX(YieldDown,A393)</f>
        <v>5.9999999999999995E-4</v>
      </c>
    </row>
    <row r="394" spans="1:21" x14ac:dyDescent="0.2">
      <c r="A394" s="13">
        <v>392</v>
      </c>
      <c r="C394" s="28">
        <v>0.05</v>
      </c>
      <c r="D394" s="14">
        <f t="shared" si="6"/>
        <v>4.902504429078836</v>
      </c>
      <c r="E394" s="14"/>
      <c r="F394" s="15" cm="1">
        <f t="array" ref="F394">Expense*INDEX(InflationFactor,A394)</f>
        <v>24.512522145394179</v>
      </c>
      <c r="G394" s="15"/>
      <c r="H394" s="28">
        <v>0.06</v>
      </c>
      <c r="I394" s="14" cm="1">
        <f t="array" ref="I394">1/POWER(1+INDEX(Yield,A394),1/12)</f>
        <v>0.9951560277146928</v>
      </c>
      <c r="J394" s="14"/>
      <c r="K394" s="29">
        <v>0.1</v>
      </c>
      <c r="L394" s="14" cm="1">
        <f t="array" ref="L394">1-POWER(1-INDEX(LapseRate,A394),1/12)</f>
        <v>8.7416109546967213E-3</v>
      </c>
      <c r="M394" s="14"/>
      <c r="N394" s="32">
        <v>0.01</v>
      </c>
      <c r="O394" s="32">
        <v>0.01</v>
      </c>
      <c r="Q394" s="16" cm="1">
        <f t="array" ref="Q394">INDEX(Inflation,A394)+0.02</f>
        <v>7.0000000000000007E-2</v>
      </c>
      <c r="R394" s="16" cm="1">
        <f t="array" ref="R394">INDEX(LapseRate,A394)*0.5</f>
        <v>0.05</v>
      </c>
      <c r="S394" s="16" cm="1">
        <f t="array" ref="S394">INDEX(LapseRate,A394)*1.5</f>
        <v>0.15000000000000002</v>
      </c>
      <c r="T394" s="16" cm="1">
        <f t="array" ref="T394">INDEX(Yield,A394)*INDEX(YieldUp,A394)</f>
        <v>5.9999999999999995E-4</v>
      </c>
      <c r="U394" s="16" cm="1">
        <f t="array" ref="U394">INDEX(Yield,A394)*INDEX(YieldDown,A394)</f>
        <v>5.9999999999999995E-4</v>
      </c>
    </row>
    <row r="395" spans="1:21" x14ac:dyDescent="0.2">
      <c r="A395" s="13">
        <v>393</v>
      </c>
      <c r="C395" s="28">
        <v>0.05</v>
      </c>
      <c r="D395" s="14">
        <f t="shared" si="6"/>
        <v>4.9224778389727861</v>
      </c>
      <c r="E395" s="14"/>
      <c r="F395" s="15" cm="1">
        <f t="array" ref="F395">Expense*INDEX(InflationFactor,A395)</f>
        <v>24.61238919486393</v>
      </c>
      <c r="G395" s="15"/>
      <c r="H395" s="28">
        <v>0.06</v>
      </c>
      <c r="I395" s="14" cm="1">
        <f t="array" ref="I395">1/POWER(1+INDEX(Yield,A395),1/12)</f>
        <v>0.9951560277146928</v>
      </c>
      <c r="J395" s="14"/>
      <c r="K395" s="29">
        <v>0.1</v>
      </c>
      <c r="L395" s="14" cm="1">
        <f t="array" ref="L395">1-POWER(1-INDEX(LapseRate,A395),1/12)</f>
        <v>8.7416109546967213E-3</v>
      </c>
      <c r="M395" s="14"/>
      <c r="N395" s="32">
        <v>0.01</v>
      </c>
      <c r="O395" s="32">
        <v>0.01</v>
      </c>
      <c r="Q395" s="16" cm="1">
        <f t="array" ref="Q395">INDEX(Inflation,A395)+0.02</f>
        <v>7.0000000000000007E-2</v>
      </c>
      <c r="R395" s="16" cm="1">
        <f t="array" ref="R395">INDEX(LapseRate,A395)*0.5</f>
        <v>0.05</v>
      </c>
      <c r="S395" s="16" cm="1">
        <f t="array" ref="S395">INDEX(LapseRate,A395)*1.5</f>
        <v>0.15000000000000002</v>
      </c>
      <c r="T395" s="16" cm="1">
        <f t="array" ref="T395">INDEX(Yield,A395)*INDEX(YieldUp,A395)</f>
        <v>5.9999999999999995E-4</v>
      </c>
      <c r="U395" s="16" cm="1">
        <f t="array" ref="U395">INDEX(Yield,A395)*INDEX(YieldDown,A395)</f>
        <v>5.9999999999999995E-4</v>
      </c>
    </row>
    <row r="396" spans="1:21" x14ac:dyDescent="0.2">
      <c r="A396" s="13">
        <v>394</v>
      </c>
      <c r="C396" s="28">
        <v>0.05</v>
      </c>
      <c r="D396" s="14">
        <f t="shared" si="6"/>
        <v>4.9425326230110276</v>
      </c>
      <c r="E396" s="14"/>
      <c r="F396" s="15" cm="1">
        <f t="array" ref="F396">Expense*INDEX(InflationFactor,A396)</f>
        <v>24.712663115055136</v>
      </c>
      <c r="G396" s="15"/>
      <c r="H396" s="28">
        <v>0.06</v>
      </c>
      <c r="I396" s="14" cm="1">
        <f t="array" ref="I396">1/POWER(1+INDEX(Yield,A396),1/12)</f>
        <v>0.9951560277146928</v>
      </c>
      <c r="J396" s="14"/>
      <c r="K396" s="29">
        <v>0.1</v>
      </c>
      <c r="L396" s="14" cm="1">
        <f t="array" ref="L396">1-POWER(1-INDEX(LapseRate,A396),1/12)</f>
        <v>8.7416109546967213E-3</v>
      </c>
      <c r="M396" s="14"/>
      <c r="N396" s="32">
        <v>0.01</v>
      </c>
      <c r="O396" s="32">
        <v>0.01</v>
      </c>
      <c r="Q396" s="16" cm="1">
        <f t="array" ref="Q396">INDEX(Inflation,A396)+0.02</f>
        <v>7.0000000000000007E-2</v>
      </c>
      <c r="R396" s="16" cm="1">
        <f t="array" ref="R396">INDEX(LapseRate,A396)*0.5</f>
        <v>0.05</v>
      </c>
      <c r="S396" s="16" cm="1">
        <f t="array" ref="S396">INDEX(LapseRate,A396)*1.5</f>
        <v>0.15000000000000002</v>
      </c>
      <c r="T396" s="16" cm="1">
        <f t="array" ref="T396">INDEX(Yield,A396)*INDEX(YieldUp,A396)</f>
        <v>5.9999999999999995E-4</v>
      </c>
      <c r="U396" s="16" cm="1">
        <f t="array" ref="U396">INDEX(Yield,A396)*INDEX(YieldDown,A396)</f>
        <v>5.9999999999999995E-4</v>
      </c>
    </row>
    <row r="397" spans="1:21" x14ac:dyDescent="0.2">
      <c r="A397" s="13">
        <v>395</v>
      </c>
      <c r="C397" s="28">
        <v>0.05</v>
      </c>
      <c r="D397" s="14">
        <f t="shared" si="6"/>
        <v>4.962669112721894</v>
      </c>
      <c r="E397" s="14"/>
      <c r="F397" s="15" cm="1">
        <f t="array" ref="F397">Expense*INDEX(InflationFactor,A397)</f>
        <v>24.81334556360947</v>
      </c>
      <c r="G397" s="15"/>
      <c r="H397" s="28">
        <v>0.06</v>
      </c>
      <c r="I397" s="14" cm="1">
        <f t="array" ref="I397">1/POWER(1+INDEX(Yield,A397),1/12)</f>
        <v>0.9951560277146928</v>
      </c>
      <c r="J397" s="14"/>
      <c r="K397" s="29">
        <v>0.1</v>
      </c>
      <c r="L397" s="14" cm="1">
        <f t="array" ref="L397">1-POWER(1-INDEX(LapseRate,A397),1/12)</f>
        <v>8.7416109546967213E-3</v>
      </c>
      <c r="M397" s="14"/>
      <c r="N397" s="32">
        <v>0.01</v>
      </c>
      <c r="O397" s="32">
        <v>0.01</v>
      </c>
      <c r="Q397" s="16" cm="1">
        <f t="array" ref="Q397">INDEX(Inflation,A397)+0.02</f>
        <v>7.0000000000000007E-2</v>
      </c>
      <c r="R397" s="16" cm="1">
        <f t="array" ref="R397">INDEX(LapseRate,A397)*0.5</f>
        <v>0.05</v>
      </c>
      <c r="S397" s="16" cm="1">
        <f t="array" ref="S397">INDEX(LapseRate,A397)*1.5</f>
        <v>0.15000000000000002</v>
      </c>
      <c r="T397" s="16" cm="1">
        <f t="array" ref="T397">INDEX(Yield,A397)*INDEX(YieldUp,A397)</f>
        <v>5.9999999999999995E-4</v>
      </c>
      <c r="U397" s="16" cm="1">
        <f t="array" ref="U397">INDEX(Yield,A397)*INDEX(YieldDown,A397)</f>
        <v>5.9999999999999995E-4</v>
      </c>
    </row>
    <row r="398" spans="1:21" x14ac:dyDescent="0.2">
      <c r="A398" s="13">
        <v>396</v>
      </c>
      <c r="C398" s="28">
        <v>0.05</v>
      </c>
      <c r="D398" s="14">
        <f t="shared" si="6"/>
        <v>4.9828876409844103</v>
      </c>
      <c r="E398" s="14"/>
      <c r="F398" s="15" cm="1">
        <f t="array" ref="F398">Expense*INDEX(InflationFactor,A398)</f>
        <v>24.91443820492205</v>
      </c>
      <c r="G398" s="15"/>
      <c r="H398" s="28">
        <v>0.06</v>
      </c>
      <c r="I398" s="14" cm="1">
        <f t="array" ref="I398">1/POWER(1+INDEX(Yield,A398),1/12)</f>
        <v>0.9951560277146928</v>
      </c>
      <c r="J398" s="14"/>
      <c r="K398" s="29">
        <v>0.1</v>
      </c>
      <c r="L398" s="14" cm="1">
        <f t="array" ref="L398">1-POWER(1-INDEX(LapseRate,A398),1/12)</f>
        <v>8.7416109546967213E-3</v>
      </c>
      <c r="M398" s="14"/>
      <c r="N398" s="32">
        <v>0.01</v>
      </c>
      <c r="O398" s="32">
        <v>0.01</v>
      </c>
      <c r="Q398" s="16" cm="1">
        <f t="array" ref="Q398">INDEX(Inflation,A398)+0.02</f>
        <v>7.0000000000000007E-2</v>
      </c>
      <c r="R398" s="16" cm="1">
        <f t="array" ref="R398">INDEX(LapseRate,A398)*0.5</f>
        <v>0.05</v>
      </c>
      <c r="S398" s="16" cm="1">
        <f t="array" ref="S398">INDEX(LapseRate,A398)*1.5</f>
        <v>0.15000000000000002</v>
      </c>
      <c r="T398" s="16" cm="1">
        <f t="array" ref="T398">INDEX(Yield,A398)*INDEX(YieldUp,A398)</f>
        <v>5.9999999999999995E-4</v>
      </c>
      <c r="U398" s="16" cm="1">
        <f t="array" ref="U398">INDEX(Yield,A398)*INDEX(YieldDown,A398)</f>
        <v>5.9999999999999995E-4</v>
      </c>
    </row>
    <row r="399" spans="1:21" x14ac:dyDescent="0.2">
      <c r="A399" s="13">
        <v>397</v>
      </c>
      <c r="C399" s="28">
        <v>0.05</v>
      </c>
      <c r="D399" s="14">
        <f t="shared" si="6"/>
        <v>5.0031885420337874</v>
      </c>
      <c r="E399" s="14"/>
      <c r="F399" s="15" cm="1">
        <f t="array" ref="F399">Expense*INDEX(InflationFactor,A399)</f>
        <v>25.015942710168936</v>
      </c>
      <c r="G399" s="15"/>
      <c r="H399" s="28">
        <v>0.06</v>
      </c>
      <c r="I399" s="14" cm="1">
        <f t="array" ref="I399">1/POWER(1+INDEX(Yield,A399),1/12)</f>
        <v>0.9951560277146928</v>
      </c>
      <c r="J399" s="14"/>
      <c r="K399" s="29">
        <v>0.1</v>
      </c>
      <c r="L399" s="14" cm="1">
        <f t="array" ref="L399">1-POWER(1-INDEX(LapseRate,A399),1/12)</f>
        <v>8.7416109546967213E-3</v>
      </c>
      <c r="M399" s="14"/>
      <c r="N399" s="32">
        <v>0.01</v>
      </c>
      <c r="O399" s="32">
        <v>0.01</v>
      </c>
      <c r="Q399" s="16" cm="1">
        <f t="array" ref="Q399">INDEX(Inflation,A399)+0.02</f>
        <v>7.0000000000000007E-2</v>
      </c>
      <c r="R399" s="16" cm="1">
        <f t="array" ref="R399">INDEX(LapseRate,A399)*0.5</f>
        <v>0.05</v>
      </c>
      <c r="S399" s="16" cm="1">
        <f t="array" ref="S399">INDEX(LapseRate,A399)*1.5</f>
        <v>0.15000000000000002</v>
      </c>
      <c r="T399" s="16" cm="1">
        <f t="array" ref="T399">INDEX(Yield,A399)*INDEX(YieldUp,A399)</f>
        <v>5.9999999999999995E-4</v>
      </c>
      <c r="U399" s="16" cm="1">
        <f t="array" ref="U399">INDEX(Yield,A399)*INDEX(YieldDown,A399)</f>
        <v>5.9999999999999995E-4</v>
      </c>
    </row>
    <row r="400" spans="1:21" x14ac:dyDescent="0.2">
      <c r="A400" s="13">
        <v>398</v>
      </c>
      <c r="C400" s="28">
        <v>0.05</v>
      </c>
      <c r="D400" s="14">
        <f t="shared" si="6"/>
        <v>5.0235721514669693</v>
      </c>
      <c r="E400" s="14"/>
      <c r="F400" s="15" cm="1">
        <f t="array" ref="F400">Expense*INDEX(InflationFactor,A400)</f>
        <v>25.117860757334846</v>
      </c>
      <c r="G400" s="15"/>
      <c r="H400" s="28">
        <v>0.06</v>
      </c>
      <c r="I400" s="14" cm="1">
        <f t="array" ref="I400">1/POWER(1+INDEX(Yield,A400),1/12)</f>
        <v>0.9951560277146928</v>
      </c>
      <c r="J400" s="14"/>
      <c r="K400" s="29">
        <v>0.1</v>
      </c>
      <c r="L400" s="14" cm="1">
        <f t="array" ref="L400">1-POWER(1-INDEX(LapseRate,A400),1/12)</f>
        <v>8.7416109546967213E-3</v>
      </c>
      <c r="M400" s="14"/>
      <c r="N400" s="32">
        <v>0.01</v>
      </c>
      <c r="O400" s="32">
        <v>0.01</v>
      </c>
      <c r="Q400" s="16" cm="1">
        <f t="array" ref="Q400">INDEX(Inflation,A400)+0.02</f>
        <v>7.0000000000000007E-2</v>
      </c>
      <c r="R400" s="16" cm="1">
        <f t="array" ref="R400">INDEX(LapseRate,A400)*0.5</f>
        <v>0.05</v>
      </c>
      <c r="S400" s="16" cm="1">
        <f t="array" ref="S400">INDEX(LapseRate,A400)*1.5</f>
        <v>0.15000000000000002</v>
      </c>
      <c r="T400" s="16" cm="1">
        <f t="array" ref="T400">INDEX(Yield,A400)*INDEX(YieldUp,A400)</f>
        <v>5.9999999999999995E-4</v>
      </c>
      <c r="U400" s="16" cm="1">
        <f t="array" ref="U400">INDEX(Yield,A400)*INDEX(YieldDown,A400)</f>
        <v>5.9999999999999995E-4</v>
      </c>
    </row>
    <row r="401" spans="1:21" x14ac:dyDescent="0.2">
      <c r="A401" s="13">
        <v>399</v>
      </c>
      <c r="C401" s="28">
        <v>0.05</v>
      </c>
      <c r="D401" s="14">
        <f t="shared" si="6"/>
        <v>5.0440388062481336</v>
      </c>
      <c r="E401" s="14"/>
      <c r="F401" s="15" cm="1">
        <f t="array" ref="F401">Expense*INDEX(InflationFactor,A401)</f>
        <v>25.220194031240666</v>
      </c>
      <c r="G401" s="15"/>
      <c r="H401" s="28">
        <v>0.06</v>
      </c>
      <c r="I401" s="14" cm="1">
        <f t="array" ref="I401">1/POWER(1+INDEX(Yield,A401),1/12)</f>
        <v>0.9951560277146928</v>
      </c>
      <c r="J401" s="14"/>
      <c r="K401" s="29">
        <v>0.1</v>
      </c>
      <c r="L401" s="14" cm="1">
        <f t="array" ref="L401">1-POWER(1-INDEX(LapseRate,A401),1/12)</f>
        <v>8.7416109546967213E-3</v>
      </c>
      <c r="M401" s="14"/>
      <c r="N401" s="32">
        <v>0.01</v>
      </c>
      <c r="O401" s="32">
        <v>0.01</v>
      </c>
      <c r="Q401" s="16" cm="1">
        <f t="array" ref="Q401">INDEX(Inflation,A401)+0.02</f>
        <v>7.0000000000000007E-2</v>
      </c>
      <c r="R401" s="16" cm="1">
        <f t="array" ref="R401">INDEX(LapseRate,A401)*0.5</f>
        <v>0.05</v>
      </c>
      <c r="S401" s="16" cm="1">
        <f t="array" ref="S401">INDEX(LapseRate,A401)*1.5</f>
        <v>0.15000000000000002</v>
      </c>
      <c r="T401" s="16" cm="1">
        <f t="array" ref="T401">INDEX(Yield,A401)*INDEX(YieldUp,A401)</f>
        <v>5.9999999999999995E-4</v>
      </c>
      <c r="U401" s="16" cm="1">
        <f t="array" ref="U401">INDEX(Yield,A401)*INDEX(YieldDown,A401)</f>
        <v>5.9999999999999995E-4</v>
      </c>
    </row>
    <row r="402" spans="1:21" x14ac:dyDescent="0.2">
      <c r="A402" s="13">
        <v>400</v>
      </c>
      <c r="C402" s="28">
        <v>0.05</v>
      </c>
      <c r="D402" s="14">
        <f t="shared" si="6"/>
        <v>5.0645888447143141</v>
      </c>
      <c r="E402" s="14"/>
      <c r="F402" s="15" cm="1">
        <f t="array" ref="F402">Expense*INDEX(InflationFactor,A402)</f>
        <v>25.322944223571572</v>
      </c>
      <c r="G402" s="15"/>
      <c r="H402" s="28">
        <v>0.06</v>
      </c>
      <c r="I402" s="14" cm="1">
        <f t="array" ref="I402">1/POWER(1+INDEX(Yield,A402),1/12)</f>
        <v>0.9951560277146928</v>
      </c>
      <c r="J402" s="14"/>
      <c r="K402" s="29">
        <v>0.1</v>
      </c>
      <c r="L402" s="14" cm="1">
        <f t="array" ref="L402">1-POWER(1-INDEX(LapseRate,A402),1/12)</f>
        <v>8.7416109546967213E-3</v>
      </c>
      <c r="M402" s="14"/>
      <c r="N402" s="32">
        <v>0.01</v>
      </c>
      <c r="O402" s="32">
        <v>0.01</v>
      </c>
      <c r="Q402" s="16" cm="1">
        <f t="array" ref="Q402">INDEX(Inflation,A402)+0.02</f>
        <v>7.0000000000000007E-2</v>
      </c>
      <c r="R402" s="16" cm="1">
        <f t="array" ref="R402">INDEX(LapseRate,A402)*0.5</f>
        <v>0.05</v>
      </c>
      <c r="S402" s="16" cm="1">
        <f t="array" ref="S402">INDEX(LapseRate,A402)*1.5</f>
        <v>0.15000000000000002</v>
      </c>
      <c r="T402" s="16" cm="1">
        <f t="array" ref="T402">INDEX(Yield,A402)*INDEX(YieldUp,A402)</f>
        <v>5.9999999999999995E-4</v>
      </c>
      <c r="U402" s="16" cm="1">
        <f t="array" ref="U402">INDEX(Yield,A402)*INDEX(YieldDown,A402)</f>
        <v>5.9999999999999995E-4</v>
      </c>
    </row>
    <row r="403" spans="1:21" x14ac:dyDescent="0.2">
      <c r="A403" s="13">
        <v>401</v>
      </c>
      <c r="C403" s="28">
        <v>0.05</v>
      </c>
      <c r="D403" s="14">
        <f t="shared" si="6"/>
        <v>5.0852226065809658</v>
      </c>
      <c r="E403" s="14"/>
      <c r="F403" s="15" cm="1">
        <f t="array" ref="F403">Expense*INDEX(InflationFactor,A403)</f>
        <v>25.42611303290483</v>
      </c>
      <c r="G403" s="15"/>
      <c r="H403" s="28">
        <v>0.06</v>
      </c>
      <c r="I403" s="14" cm="1">
        <f t="array" ref="I403">1/POWER(1+INDEX(Yield,A403),1/12)</f>
        <v>0.9951560277146928</v>
      </c>
      <c r="J403" s="14"/>
      <c r="K403" s="29">
        <v>0.1</v>
      </c>
      <c r="L403" s="14" cm="1">
        <f t="array" ref="L403">1-POWER(1-INDEX(LapseRate,A403),1/12)</f>
        <v>8.7416109546967213E-3</v>
      </c>
      <c r="M403" s="14"/>
      <c r="N403" s="32">
        <v>0.01</v>
      </c>
      <c r="O403" s="32">
        <v>0.01</v>
      </c>
      <c r="Q403" s="16" cm="1">
        <f t="array" ref="Q403">INDEX(Inflation,A403)+0.02</f>
        <v>7.0000000000000007E-2</v>
      </c>
      <c r="R403" s="16" cm="1">
        <f t="array" ref="R403">INDEX(LapseRate,A403)*0.5</f>
        <v>0.05</v>
      </c>
      <c r="S403" s="16" cm="1">
        <f t="array" ref="S403">INDEX(LapseRate,A403)*1.5</f>
        <v>0.15000000000000002</v>
      </c>
      <c r="T403" s="16" cm="1">
        <f t="array" ref="T403">INDEX(Yield,A403)*INDEX(YieldUp,A403)</f>
        <v>5.9999999999999995E-4</v>
      </c>
      <c r="U403" s="16" cm="1">
        <f t="array" ref="U403">INDEX(Yield,A403)*INDEX(YieldDown,A403)</f>
        <v>5.9999999999999995E-4</v>
      </c>
    </row>
    <row r="404" spans="1:21" x14ac:dyDescent="0.2">
      <c r="A404" s="13">
        <v>402</v>
      </c>
      <c r="C404" s="28">
        <v>0.05</v>
      </c>
      <c r="D404" s="14">
        <f t="shared" si="6"/>
        <v>5.1059404329475813</v>
      </c>
      <c r="E404" s="14"/>
      <c r="F404" s="15" cm="1">
        <f t="array" ref="F404">Expense*INDEX(InflationFactor,A404)</f>
        <v>25.529702164737905</v>
      </c>
      <c r="G404" s="15"/>
      <c r="H404" s="28">
        <v>0.06</v>
      </c>
      <c r="I404" s="14" cm="1">
        <f t="array" ref="I404">1/POWER(1+INDEX(Yield,A404),1/12)</f>
        <v>0.9951560277146928</v>
      </c>
      <c r="J404" s="14"/>
      <c r="K404" s="29">
        <v>0.1</v>
      </c>
      <c r="L404" s="14" cm="1">
        <f t="array" ref="L404">1-POWER(1-INDEX(LapseRate,A404),1/12)</f>
        <v>8.7416109546967213E-3</v>
      </c>
      <c r="M404" s="14"/>
      <c r="N404" s="32">
        <v>0.01</v>
      </c>
      <c r="O404" s="32">
        <v>0.01</v>
      </c>
      <c r="Q404" s="16" cm="1">
        <f t="array" ref="Q404">INDEX(Inflation,A404)+0.02</f>
        <v>7.0000000000000007E-2</v>
      </c>
      <c r="R404" s="16" cm="1">
        <f t="array" ref="R404">INDEX(LapseRate,A404)*0.5</f>
        <v>0.05</v>
      </c>
      <c r="S404" s="16" cm="1">
        <f t="array" ref="S404">INDEX(LapseRate,A404)*1.5</f>
        <v>0.15000000000000002</v>
      </c>
      <c r="T404" s="16" cm="1">
        <f t="array" ref="T404">INDEX(Yield,A404)*INDEX(YieldUp,A404)</f>
        <v>5.9999999999999995E-4</v>
      </c>
      <c r="U404" s="16" cm="1">
        <f t="array" ref="U404">INDEX(Yield,A404)*INDEX(YieldDown,A404)</f>
        <v>5.9999999999999995E-4</v>
      </c>
    </row>
    <row r="405" spans="1:21" x14ac:dyDescent="0.2">
      <c r="A405" s="13">
        <v>403</v>
      </c>
      <c r="C405" s="28">
        <v>0.05</v>
      </c>
      <c r="D405" s="14">
        <f t="shared" si="6"/>
        <v>5.126742666303346</v>
      </c>
      <c r="E405" s="14"/>
      <c r="F405" s="15" cm="1">
        <f t="array" ref="F405">Expense*INDEX(InflationFactor,A405)</f>
        <v>25.633713331516731</v>
      </c>
      <c r="G405" s="15"/>
      <c r="H405" s="28">
        <v>0.06</v>
      </c>
      <c r="I405" s="14" cm="1">
        <f t="array" ref="I405">1/POWER(1+INDEX(Yield,A405),1/12)</f>
        <v>0.9951560277146928</v>
      </c>
      <c r="J405" s="14"/>
      <c r="K405" s="29">
        <v>0.1</v>
      </c>
      <c r="L405" s="14" cm="1">
        <f t="array" ref="L405">1-POWER(1-INDEX(LapseRate,A405),1/12)</f>
        <v>8.7416109546967213E-3</v>
      </c>
      <c r="M405" s="14"/>
      <c r="N405" s="32">
        <v>0.01</v>
      </c>
      <c r="O405" s="32">
        <v>0.01</v>
      </c>
      <c r="Q405" s="16" cm="1">
        <f t="array" ref="Q405">INDEX(Inflation,A405)+0.02</f>
        <v>7.0000000000000007E-2</v>
      </c>
      <c r="R405" s="16" cm="1">
        <f t="array" ref="R405">INDEX(LapseRate,A405)*0.5</f>
        <v>0.05</v>
      </c>
      <c r="S405" s="16" cm="1">
        <f t="array" ref="S405">INDEX(LapseRate,A405)*1.5</f>
        <v>0.15000000000000002</v>
      </c>
      <c r="T405" s="16" cm="1">
        <f t="array" ref="T405">INDEX(Yield,A405)*INDEX(YieldUp,A405)</f>
        <v>5.9999999999999995E-4</v>
      </c>
      <c r="U405" s="16" cm="1">
        <f t="array" ref="U405">INDEX(Yield,A405)*INDEX(YieldDown,A405)</f>
        <v>5.9999999999999995E-4</v>
      </c>
    </row>
    <row r="406" spans="1:21" x14ac:dyDescent="0.2">
      <c r="A406" s="13">
        <v>404</v>
      </c>
      <c r="C406" s="28">
        <v>0.05</v>
      </c>
      <c r="D406" s="14">
        <f t="shared" si="6"/>
        <v>5.1476296505327772</v>
      </c>
      <c r="E406" s="14"/>
      <c r="F406" s="15" cm="1">
        <f t="array" ref="F406">Expense*INDEX(InflationFactor,A406)</f>
        <v>25.738148252663887</v>
      </c>
      <c r="G406" s="15"/>
      <c r="H406" s="28">
        <v>0.06</v>
      </c>
      <c r="I406" s="14" cm="1">
        <f t="array" ref="I406">1/POWER(1+INDEX(Yield,A406),1/12)</f>
        <v>0.9951560277146928</v>
      </c>
      <c r="J406" s="14"/>
      <c r="K406" s="29">
        <v>0.1</v>
      </c>
      <c r="L406" s="14" cm="1">
        <f t="array" ref="L406">1-POWER(1-INDEX(LapseRate,A406),1/12)</f>
        <v>8.7416109546967213E-3</v>
      </c>
      <c r="M406" s="14"/>
      <c r="N406" s="32">
        <v>0.01</v>
      </c>
      <c r="O406" s="32">
        <v>0.01</v>
      </c>
      <c r="Q406" s="16" cm="1">
        <f t="array" ref="Q406">INDEX(Inflation,A406)+0.02</f>
        <v>7.0000000000000007E-2</v>
      </c>
      <c r="R406" s="16" cm="1">
        <f t="array" ref="R406">INDEX(LapseRate,A406)*0.5</f>
        <v>0.05</v>
      </c>
      <c r="S406" s="16" cm="1">
        <f t="array" ref="S406">INDEX(LapseRate,A406)*1.5</f>
        <v>0.15000000000000002</v>
      </c>
      <c r="T406" s="16" cm="1">
        <f t="array" ref="T406">INDEX(Yield,A406)*INDEX(YieldUp,A406)</f>
        <v>5.9999999999999995E-4</v>
      </c>
      <c r="U406" s="16" cm="1">
        <f t="array" ref="U406">INDEX(Yield,A406)*INDEX(YieldDown,A406)</f>
        <v>5.9999999999999995E-4</v>
      </c>
    </row>
    <row r="407" spans="1:21" x14ac:dyDescent="0.2">
      <c r="A407" s="13">
        <v>405</v>
      </c>
      <c r="C407" s="28">
        <v>0.05</v>
      </c>
      <c r="D407" s="14">
        <f t="shared" si="6"/>
        <v>5.1686017309214245</v>
      </c>
      <c r="E407" s="14"/>
      <c r="F407" s="15" cm="1">
        <f t="array" ref="F407">Expense*INDEX(InflationFactor,A407)</f>
        <v>25.843008654607122</v>
      </c>
      <c r="G407" s="15"/>
      <c r="H407" s="28">
        <v>0.06</v>
      </c>
      <c r="I407" s="14" cm="1">
        <f t="array" ref="I407">1/POWER(1+INDEX(Yield,A407),1/12)</f>
        <v>0.9951560277146928</v>
      </c>
      <c r="J407" s="14"/>
      <c r="K407" s="29">
        <v>0.1</v>
      </c>
      <c r="L407" s="14" cm="1">
        <f t="array" ref="L407">1-POWER(1-INDEX(LapseRate,A407),1/12)</f>
        <v>8.7416109546967213E-3</v>
      </c>
      <c r="M407" s="14"/>
      <c r="N407" s="32">
        <v>0.01</v>
      </c>
      <c r="O407" s="32">
        <v>0.01</v>
      </c>
      <c r="Q407" s="16" cm="1">
        <f t="array" ref="Q407">INDEX(Inflation,A407)+0.02</f>
        <v>7.0000000000000007E-2</v>
      </c>
      <c r="R407" s="16" cm="1">
        <f t="array" ref="R407">INDEX(LapseRate,A407)*0.5</f>
        <v>0.05</v>
      </c>
      <c r="S407" s="16" cm="1">
        <f t="array" ref="S407">INDEX(LapseRate,A407)*1.5</f>
        <v>0.15000000000000002</v>
      </c>
      <c r="T407" s="16" cm="1">
        <f t="array" ref="T407">INDEX(Yield,A407)*INDEX(YieldUp,A407)</f>
        <v>5.9999999999999995E-4</v>
      </c>
      <c r="U407" s="16" cm="1">
        <f t="array" ref="U407">INDEX(Yield,A407)*INDEX(YieldDown,A407)</f>
        <v>5.9999999999999995E-4</v>
      </c>
    </row>
    <row r="408" spans="1:21" x14ac:dyDescent="0.2">
      <c r="A408" s="13">
        <v>406</v>
      </c>
      <c r="C408" s="28">
        <v>0.05</v>
      </c>
      <c r="D408" s="14">
        <f t="shared" si="6"/>
        <v>5.1896592541615787</v>
      </c>
      <c r="E408" s="14"/>
      <c r="F408" s="15" cm="1">
        <f t="array" ref="F408">Expense*INDEX(InflationFactor,A408)</f>
        <v>25.948296270807894</v>
      </c>
      <c r="G408" s="15"/>
      <c r="H408" s="28">
        <v>0.06</v>
      </c>
      <c r="I408" s="14" cm="1">
        <f t="array" ref="I408">1/POWER(1+INDEX(Yield,A408),1/12)</f>
        <v>0.9951560277146928</v>
      </c>
      <c r="J408" s="14"/>
      <c r="K408" s="29">
        <v>0.1</v>
      </c>
      <c r="L408" s="14" cm="1">
        <f t="array" ref="L408">1-POWER(1-INDEX(LapseRate,A408),1/12)</f>
        <v>8.7416109546967213E-3</v>
      </c>
      <c r="M408" s="14"/>
      <c r="N408" s="32">
        <v>0.01</v>
      </c>
      <c r="O408" s="32">
        <v>0.01</v>
      </c>
      <c r="Q408" s="16" cm="1">
        <f t="array" ref="Q408">INDEX(Inflation,A408)+0.02</f>
        <v>7.0000000000000007E-2</v>
      </c>
      <c r="R408" s="16" cm="1">
        <f t="array" ref="R408">INDEX(LapseRate,A408)*0.5</f>
        <v>0.05</v>
      </c>
      <c r="S408" s="16" cm="1">
        <f t="array" ref="S408">INDEX(LapseRate,A408)*1.5</f>
        <v>0.15000000000000002</v>
      </c>
      <c r="T408" s="16" cm="1">
        <f t="array" ref="T408">INDEX(Yield,A408)*INDEX(YieldUp,A408)</f>
        <v>5.9999999999999995E-4</v>
      </c>
      <c r="U408" s="16" cm="1">
        <f t="array" ref="U408">INDEX(Yield,A408)*INDEX(YieldDown,A408)</f>
        <v>5.9999999999999995E-4</v>
      </c>
    </row>
    <row r="409" spans="1:21" x14ac:dyDescent="0.2">
      <c r="A409" s="13">
        <v>407</v>
      </c>
      <c r="C409" s="28">
        <v>0.05</v>
      </c>
      <c r="D409" s="14">
        <f t="shared" si="6"/>
        <v>5.2108025683579893</v>
      </c>
      <c r="E409" s="14"/>
      <c r="F409" s="15" cm="1">
        <f t="array" ref="F409">Expense*INDEX(InflationFactor,A409)</f>
        <v>26.054012841789948</v>
      </c>
      <c r="G409" s="15"/>
      <c r="H409" s="28">
        <v>0.06</v>
      </c>
      <c r="I409" s="14" cm="1">
        <f t="array" ref="I409">1/POWER(1+INDEX(Yield,A409),1/12)</f>
        <v>0.9951560277146928</v>
      </c>
      <c r="J409" s="14"/>
      <c r="K409" s="29">
        <v>0.1</v>
      </c>
      <c r="L409" s="14" cm="1">
        <f t="array" ref="L409">1-POWER(1-INDEX(LapseRate,A409),1/12)</f>
        <v>8.7416109546967213E-3</v>
      </c>
      <c r="M409" s="14"/>
      <c r="N409" s="32">
        <v>0.01</v>
      </c>
      <c r="O409" s="32">
        <v>0.01</v>
      </c>
      <c r="Q409" s="16" cm="1">
        <f t="array" ref="Q409">INDEX(Inflation,A409)+0.02</f>
        <v>7.0000000000000007E-2</v>
      </c>
      <c r="R409" s="16" cm="1">
        <f t="array" ref="R409">INDEX(LapseRate,A409)*0.5</f>
        <v>0.05</v>
      </c>
      <c r="S409" s="16" cm="1">
        <f t="array" ref="S409">INDEX(LapseRate,A409)*1.5</f>
        <v>0.15000000000000002</v>
      </c>
      <c r="T409" s="16" cm="1">
        <f t="array" ref="T409">INDEX(Yield,A409)*INDEX(YieldUp,A409)</f>
        <v>5.9999999999999995E-4</v>
      </c>
      <c r="U409" s="16" cm="1">
        <f t="array" ref="U409">INDEX(Yield,A409)*INDEX(YieldDown,A409)</f>
        <v>5.9999999999999995E-4</v>
      </c>
    </row>
    <row r="410" spans="1:21" x14ac:dyDescent="0.2">
      <c r="A410" s="13">
        <v>408</v>
      </c>
      <c r="C410" s="28">
        <v>0.05</v>
      </c>
      <c r="D410" s="14">
        <f t="shared" si="6"/>
        <v>5.2320320230336312</v>
      </c>
      <c r="E410" s="14"/>
      <c r="F410" s="15" cm="1">
        <f t="array" ref="F410">Expense*INDEX(InflationFactor,A410)</f>
        <v>26.160160115168157</v>
      </c>
      <c r="G410" s="15"/>
      <c r="H410" s="28">
        <v>0.06</v>
      </c>
      <c r="I410" s="14" cm="1">
        <f t="array" ref="I410">1/POWER(1+INDEX(Yield,A410),1/12)</f>
        <v>0.9951560277146928</v>
      </c>
      <c r="J410" s="14"/>
      <c r="K410" s="29">
        <v>0.1</v>
      </c>
      <c r="L410" s="14" cm="1">
        <f t="array" ref="L410">1-POWER(1-INDEX(LapseRate,A410),1/12)</f>
        <v>8.7416109546967213E-3</v>
      </c>
      <c r="M410" s="14"/>
      <c r="N410" s="32">
        <v>0.01</v>
      </c>
      <c r="O410" s="32">
        <v>0.01</v>
      </c>
      <c r="Q410" s="16" cm="1">
        <f t="array" ref="Q410">INDEX(Inflation,A410)+0.02</f>
        <v>7.0000000000000007E-2</v>
      </c>
      <c r="R410" s="16" cm="1">
        <f t="array" ref="R410">INDEX(LapseRate,A410)*0.5</f>
        <v>0.05</v>
      </c>
      <c r="S410" s="16" cm="1">
        <f t="array" ref="S410">INDEX(LapseRate,A410)*1.5</f>
        <v>0.15000000000000002</v>
      </c>
      <c r="T410" s="16" cm="1">
        <f t="array" ref="T410">INDEX(Yield,A410)*INDEX(YieldUp,A410)</f>
        <v>5.9999999999999995E-4</v>
      </c>
      <c r="U410" s="16" cm="1">
        <f t="array" ref="U410">INDEX(Yield,A410)*INDEX(YieldDown,A410)</f>
        <v>5.9999999999999995E-4</v>
      </c>
    </row>
    <row r="411" spans="1:21" x14ac:dyDescent="0.2">
      <c r="A411" s="13">
        <v>409</v>
      </c>
      <c r="C411" s="28">
        <v>0.05</v>
      </c>
      <c r="D411" s="14">
        <f t="shared" si="6"/>
        <v>5.2533479691354765</v>
      </c>
      <c r="E411" s="14"/>
      <c r="F411" s="15" cm="1">
        <f t="array" ref="F411">Expense*INDEX(InflationFactor,A411)</f>
        <v>26.266739845677382</v>
      </c>
      <c r="G411" s="15"/>
      <c r="H411" s="28">
        <v>0.06</v>
      </c>
      <c r="I411" s="14" cm="1">
        <f t="array" ref="I411">1/POWER(1+INDEX(Yield,A411),1/12)</f>
        <v>0.9951560277146928</v>
      </c>
      <c r="J411" s="14"/>
      <c r="K411" s="29">
        <v>0.1</v>
      </c>
      <c r="L411" s="14" cm="1">
        <f t="array" ref="L411">1-POWER(1-INDEX(LapseRate,A411),1/12)</f>
        <v>8.7416109546967213E-3</v>
      </c>
      <c r="M411" s="14"/>
      <c r="N411" s="32">
        <v>0.01</v>
      </c>
      <c r="O411" s="32">
        <v>0.01</v>
      </c>
      <c r="Q411" s="16" cm="1">
        <f t="array" ref="Q411">INDEX(Inflation,A411)+0.02</f>
        <v>7.0000000000000007E-2</v>
      </c>
      <c r="R411" s="16" cm="1">
        <f t="array" ref="R411">INDEX(LapseRate,A411)*0.5</f>
        <v>0.05</v>
      </c>
      <c r="S411" s="16" cm="1">
        <f t="array" ref="S411">INDEX(LapseRate,A411)*1.5</f>
        <v>0.15000000000000002</v>
      </c>
      <c r="T411" s="16" cm="1">
        <f t="array" ref="T411">INDEX(Yield,A411)*INDEX(YieldUp,A411)</f>
        <v>5.9999999999999995E-4</v>
      </c>
      <c r="U411" s="16" cm="1">
        <f t="array" ref="U411">INDEX(Yield,A411)*INDEX(YieldDown,A411)</f>
        <v>5.9999999999999995E-4</v>
      </c>
    </row>
    <row r="412" spans="1:21" x14ac:dyDescent="0.2">
      <c r="A412" s="13">
        <v>410</v>
      </c>
      <c r="C412" s="28">
        <v>0.05</v>
      </c>
      <c r="D412" s="14">
        <f t="shared" si="6"/>
        <v>5.2747507590403186</v>
      </c>
      <c r="E412" s="14"/>
      <c r="F412" s="15" cm="1">
        <f t="array" ref="F412">Expense*INDEX(InflationFactor,A412)</f>
        <v>26.373753795201594</v>
      </c>
      <c r="G412" s="15"/>
      <c r="H412" s="28">
        <v>0.06</v>
      </c>
      <c r="I412" s="14" cm="1">
        <f t="array" ref="I412">1/POWER(1+INDEX(Yield,A412),1/12)</f>
        <v>0.9951560277146928</v>
      </c>
      <c r="J412" s="14"/>
      <c r="K412" s="29">
        <v>0.1</v>
      </c>
      <c r="L412" s="14" cm="1">
        <f t="array" ref="L412">1-POWER(1-INDEX(LapseRate,A412),1/12)</f>
        <v>8.7416109546967213E-3</v>
      </c>
      <c r="M412" s="14"/>
      <c r="N412" s="32">
        <v>0.01</v>
      </c>
      <c r="O412" s="32">
        <v>0.01</v>
      </c>
      <c r="Q412" s="16" cm="1">
        <f t="array" ref="Q412">INDEX(Inflation,A412)+0.02</f>
        <v>7.0000000000000007E-2</v>
      </c>
      <c r="R412" s="16" cm="1">
        <f t="array" ref="R412">INDEX(LapseRate,A412)*0.5</f>
        <v>0.05</v>
      </c>
      <c r="S412" s="16" cm="1">
        <f t="array" ref="S412">INDEX(LapseRate,A412)*1.5</f>
        <v>0.15000000000000002</v>
      </c>
      <c r="T412" s="16" cm="1">
        <f t="array" ref="T412">INDEX(Yield,A412)*INDEX(YieldUp,A412)</f>
        <v>5.9999999999999995E-4</v>
      </c>
      <c r="U412" s="16" cm="1">
        <f t="array" ref="U412">INDEX(Yield,A412)*INDEX(YieldDown,A412)</f>
        <v>5.9999999999999995E-4</v>
      </c>
    </row>
    <row r="413" spans="1:21" x14ac:dyDescent="0.2">
      <c r="A413" s="13">
        <v>411</v>
      </c>
      <c r="C413" s="28">
        <v>0.05</v>
      </c>
      <c r="D413" s="14">
        <f t="shared" si="6"/>
        <v>5.2962407465605406</v>
      </c>
      <c r="E413" s="14"/>
      <c r="F413" s="15" cm="1">
        <f t="array" ref="F413">Expense*INDEX(InflationFactor,A413)</f>
        <v>26.481203732802705</v>
      </c>
      <c r="G413" s="15"/>
      <c r="H413" s="28">
        <v>0.06</v>
      </c>
      <c r="I413" s="14" cm="1">
        <f t="array" ref="I413">1/POWER(1+INDEX(Yield,A413),1/12)</f>
        <v>0.9951560277146928</v>
      </c>
      <c r="J413" s="14"/>
      <c r="K413" s="29">
        <v>0.1</v>
      </c>
      <c r="L413" s="14" cm="1">
        <f t="array" ref="L413">1-POWER(1-INDEX(LapseRate,A413),1/12)</f>
        <v>8.7416109546967213E-3</v>
      </c>
      <c r="M413" s="14"/>
      <c r="N413" s="32">
        <v>0.01</v>
      </c>
      <c r="O413" s="32">
        <v>0.01</v>
      </c>
      <c r="Q413" s="16" cm="1">
        <f t="array" ref="Q413">INDEX(Inflation,A413)+0.02</f>
        <v>7.0000000000000007E-2</v>
      </c>
      <c r="R413" s="16" cm="1">
        <f t="array" ref="R413">INDEX(LapseRate,A413)*0.5</f>
        <v>0.05</v>
      </c>
      <c r="S413" s="16" cm="1">
        <f t="array" ref="S413">INDEX(LapseRate,A413)*1.5</f>
        <v>0.15000000000000002</v>
      </c>
      <c r="T413" s="16" cm="1">
        <f t="array" ref="T413">INDEX(Yield,A413)*INDEX(YieldUp,A413)</f>
        <v>5.9999999999999995E-4</v>
      </c>
      <c r="U413" s="16" cm="1">
        <f t="array" ref="U413">INDEX(Yield,A413)*INDEX(YieldDown,A413)</f>
        <v>5.9999999999999995E-4</v>
      </c>
    </row>
    <row r="414" spans="1:21" x14ac:dyDescent="0.2">
      <c r="A414" s="13">
        <v>412</v>
      </c>
      <c r="C414" s="28">
        <v>0.05</v>
      </c>
      <c r="D414" s="14">
        <f t="shared" si="6"/>
        <v>5.3178182869500308</v>
      </c>
      <c r="E414" s="14"/>
      <c r="F414" s="15" cm="1">
        <f t="array" ref="F414">Expense*INDEX(InflationFactor,A414)</f>
        <v>26.589091434750152</v>
      </c>
      <c r="G414" s="15"/>
      <c r="H414" s="28">
        <v>0.06</v>
      </c>
      <c r="I414" s="14" cm="1">
        <f t="array" ref="I414">1/POWER(1+INDEX(Yield,A414),1/12)</f>
        <v>0.9951560277146928</v>
      </c>
      <c r="J414" s="14"/>
      <c r="K414" s="29">
        <v>0.1</v>
      </c>
      <c r="L414" s="14" cm="1">
        <f t="array" ref="L414">1-POWER(1-INDEX(LapseRate,A414),1/12)</f>
        <v>8.7416109546967213E-3</v>
      </c>
      <c r="M414" s="14"/>
      <c r="N414" s="32">
        <v>0.01</v>
      </c>
      <c r="O414" s="32">
        <v>0.01</v>
      </c>
      <c r="Q414" s="16" cm="1">
        <f t="array" ref="Q414">INDEX(Inflation,A414)+0.02</f>
        <v>7.0000000000000007E-2</v>
      </c>
      <c r="R414" s="16" cm="1">
        <f t="array" ref="R414">INDEX(LapseRate,A414)*0.5</f>
        <v>0.05</v>
      </c>
      <c r="S414" s="16" cm="1">
        <f t="array" ref="S414">INDEX(LapseRate,A414)*1.5</f>
        <v>0.15000000000000002</v>
      </c>
      <c r="T414" s="16" cm="1">
        <f t="array" ref="T414">INDEX(Yield,A414)*INDEX(YieldUp,A414)</f>
        <v>5.9999999999999995E-4</v>
      </c>
      <c r="U414" s="16" cm="1">
        <f t="array" ref="U414">INDEX(Yield,A414)*INDEX(YieldDown,A414)</f>
        <v>5.9999999999999995E-4</v>
      </c>
    </row>
    <row r="415" spans="1:21" x14ac:dyDescent="0.2">
      <c r="A415" s="13">
        <v>413</v>
      </c>
      <c r="C415" s="28">
        <v>0.05</v>
      </c>
      <c r="D415" s="14">
        <f t="shared" si="6"/>
        <v>5.3394837369100143</v>
      </c>
      <c r="E415" s="14"/>
      <c r="F415" s="15" cm="1">
        <f t="array" ref="F415">Expense*INDEX(InflationFactor,A415)</f>
        <v>26.697418684550072</v>
      </c>
      <c r="G415" s="15"/>
      <c r="H415" s="28">
        <v>0.06</v>
      </c>
      <c r="I415" s="14" cm="1">
        <f t="array" ref="I415">1/POWER(1+INDEX(Yield,A415),1/12)</f>
        <v>0.9951560277146928</v>
      </c>
      <c r="J415" s="14"/>
      <c r="K415" s="29">
        <v>0.1</v>
      </c>
      <c r="L415" s="14" cm="1">
        <f t="array" ref="L415">1-POWER(1-INDEX(LapseRate,A415),1/12)</f>
        <v>8.7416109546967213E-3</v>
      </c>
      <c r="M415" s="14"/>
      <c r="N415" s="32">
        <v>0.01</v>
      </c>
      <c r="O415" s="32">
        <v>0.01</v>
      </c>
      <c r="Q415" s="16" cm="1">
        <f t="array" ref="Q415">INDEX(Inflation,A415)+0.02</f>
        <v>7.0000000000000007E-2</v>
      </c>
      <c r="R415" s="16" cm="1">
        <f t="array" ref="R415">INDEX(LapseRate,A415)*0.5</f>
        <v>0.05</v>
      </c>
      <c r="S415" s="16" cm="1">
        <f t="array" ref="S415">INDEX(LapseRate,A415)*1.5</f>
        <v>0.15000000000000002</v>
      </c>
      <c r="T415" s="16" cm="1">
        <f t="array" ref="T415">INDEX(Yield,A415)*INDEX(YieldUp,A415)</f>
        <v>5.9999999999999995E-4</v>
      </c>
      <c r="U415" s="16" cm="1">
        <f t="array" ref="U415">INDEX(Yield,A415)*INDEX(YieldDown,A415)</f>
        <v>5.9999999999999995E-4</v>
      </c>
    </row>
    <row r="416" spans="1:21" x14ac:dyDescent="0.2">
      <c r="A416" s="13">
        <v>414</v>
      </c>
      <c r="C416" s="28">
        <v>0.05</v>
      </c>
      <c r="D416" s="14">
        <f t="shared" si="6"/>
        <v>5.3612374545949617</v>
      </c>
      <c r="E416" s="14"/>
      <c r="F416" s="15" cm="1">
        <f t="array" ref="F416">Expense*INDEX(InflationFactor,A416)</f>
        <v>26.80618727297481</v>
      </c>
      <c r="G416" s="15"/>
      <c r="H416" s="28">
        <v>0.06</v>
      </c>
      <c r="I416" s="14" cm="1">
        <f t="array" ref="I416">1/POWER(1+INDEX(Yield,A416),1/12)</f>
        <v>0.9951560277146928</v>
      </c>
      <c r="J416" s="14"/>
      <c r="K416" s="29">
        <v>0.1</v>
      </c>
      <c r="L416" s="14" cm="1">
        <f t="array" ref="L416">1-POWER(1-INDEX(LapseRate,A416),1/12)</f>
        <v>8.7416109546967213E-3</v>
      </c>
      <c r="M416" s="14"/>
      <c r="N416" s="32">
        <v>0.01</v>
      </c>
      <c r="O416" s="32">
        <v>0.01</v>
      </c>
      <c r="Q416" s="16" cm="1">
        <f t="array" ref="Q416">INDEX(Inflation,A416)+0.02</f>
        <v>7.0000000000000007E-2</v>
      </c>
      <c r="R416" s="16" cm="1">
        <f t="array" ref="R416">INDEX(LapseRate,A416)*0.5</f>
        <v>0.05</v>
      </c>
      <c r="S416" s="16" cm="1">
        <f t="array" ref="S416">INDEX(LapseRate,A416)*1.5</f>
        <v>0.15000000000000002</v>
      </c>
      <c r="T416" s="16" cm="1">
        <f t="array" ref="T416">INDEX(Yield,A416)*INDEX(YieldUp,A416)</f>
        <v>5.9999999999999995E-4</v>
      </c>
      <c r="U416" s="16" cm="1">
        <f t="array" ref="U416">INDEX(Yield,A416)*INDEX(YieldDown,A416)</f>
        <v>5.9999999999999995E-4</v>
      </c>
    </row>
    <row r="417" spans="1:21" x14ac:dyDescent="0.2">
      <c r="A417" s="13">
        <v>415</v>
      </c>
      <c r="C417" s="28">
        <v>0.05</v>
      </c>
      <c r="D417" s="14">
        <f t="shared" si="6"/>
        <v>5.383079799618514</v>
      </c>
      <c r="E417" s="14"/>
      <c r="F417" s="15" cm="1">
        <f t="array" ref="F417">Expense*INDEX(InflationFactor,A417)</f>
        <v>26.91539899809257</v>
      </c>
      <c r="G417" s="15"/>
      <c r="H417" s="28">
        <v>0.06</v>
      </c>
      <c r="I417" s="14" cm="1">
        <f t="array" ref="I417">1/POWER(1+INDEX(Yield,A417),1/12)</f>
        <v>0.9951560277146928</v>
      </c>
      <c r="J417" s="14"/>
      <c r="K417" s="29">
        <v>0.1</v>
      </c>
      <c r="L417" s="14" cm="1">
        <f t="array" ref="L417">1-POWER(1-INDEX(LapseRate,A417),1/12)</f>
        <v>8.7416109546967213E-3</v>
      </c>
      <c r="M417" s="14"/>
      <c r="N417" s="32">
        <v>0.01</v>
      </c>
      <c r="O417" s="32">
        <v>0.01</v>
      </c>
      <c r="Q417" s="16" cm="1">
        <f t="array" ref="Q417">INDEX(Inflation,A417)+0.02</f>
        <v>7.0000000000000007E-2</v>
      </c>
      <c r="R417" s="16" cm="1">
        <f t="array" ref="R417">INDEX(LapseRate,A417)*0.5</f>
        <v>0.05</v>
      </c>
      <c r="S417" s="16" cm="1">
        <f t="array" ref="S417">INDEX(LapseRate,A417)*1.5</f>
        <v>0.15000000000000002</v>
      </c>
      <c r="T417" s="16" cm="1">
        <f t="array" ref="T417">INDEX(Yield,A417)*INDEX(YieldUp,A417)</f>
        <v>5.9999999999999995E-4</v>
      </c>
      <c r="U417" s="16" cm="1">
        <f t="array" ref="U417">INDEX(Yield,A417)*INDEX(YieldDown,A417)</f>
        <v>5.9999999999999995E-4</v>
      </c>
    </row>
    <row r="418" spans="1:21" x14ac:dyDescent="0.2">
      <c r="A418" s="13">
        <v>416</v>
      </c>
      <c r="C418" s="28">
        <v>0.05</v>
      </c>
      <c r="D418" s="14">
        <f t="shared" si="6"/>
        <v>5.4050111330594168</v>
      </c>
      <c r="E418" s="14"/>
      <c r="F418" s="15" cm="1">
        <f t="array" ref="F418">Expense*INDEX(InflationFactor,A418)</f>
        <v>27.025055665297085</v>
      </c>
      <c r="G418" s="15"/>
      <c r="H418" s="28">
        <v>0.06</v>
      </c>
      <c r="I418" s="14" cm="1">
        <f t="array" ref="I418">1/POWER(1+INDEX(Yield,A418),1/12)</f>
        <v>0.9951560277146928</v>
      </c>
      <c r="J418" s="14"/>
      <c r="K418" s="29">
        <v>0.1</v>
      </c>
      <c r="L418" s="14" cm="1">
        <f t="array" ref="L418">1-POWER(1-INDEX(LapseRate,A418),1/12)</f>
        <v>8.7416109546967213E-3</v>
      </c>
      <c r="M418" s="14"/>
      <c r="N418" s="32">
        <v>0.01</v>
      </c>
      <c r="O418" s="32">
        <v>0.01</v>
      </c>
      <c r="Q418" s="16" cm="1">
        <f t="array" ref="Q418">INDEX(Inflation,A418)+0.02</f>
        <v>7.0000000000000007E-2</v>
      </c>
      <c r="R418" s="16" cm="1">
        <f t="array" ref="R418">INDEX(LapseRate,A418)*0.5</f>
        <v>0.05</v>
      </c>
      <c r="S418" s="16" cm="1">
        <f t="array" ref="S418">INDEX(LapseRate,A418)*1.5</f>
        <v>0.15000000000000002</v>
      </c>
      <c r="T418" s="16" cm="1">
        <f t="array" ref="T418">INDEX(Yield,A418)*INDEX(YieldUp,A418)</f>
        <v>5.9999999999999995E-4</v>
      </c>
      <c r="U418" s="16" cm="1">
        <f t="array" ref="U418">INDEX(Yield,A418)*INDEX(YieldDown,A418)</f>
        <v>5.9999999999999995E-4</v>
      </c>
    </row>
    <row r="419" spans="1:21" x14ac:dyDescent="0.2">
      <c r="A419" s="13">
        <v>417</v>
      </c>
      <c r="C419" s="28">
        <v>0.05</v>
      </c>
      <c r="D419" s="14">
        <f t="shared" si="6"/>
        <v>5.4270318174674967</v>
      </c>
      <c r="E419" s="14"/>
      <c r="F419" s="15" cm="1">
        <f t="array" ref="F419">Expense*INDEX(InflationFactor,A419)</f>
        <v>27.135159087337485</v>
      </c>
      <c r="G419" s="15"/>
      <c r="H419" s="28">
        <v>0.06</v>
      </c>
      <c r="I419" s="14" cm="1">
        <f t="array" ref="I419">1/POWER(1+INDEX(Yield,A419),1/12)</f>
        <v>0.9951560277146928</v>
      </c>
      <c r="J419" s="14"/>
      <c r="K419" s="29">
        <v>0.1</v>
      </c>
      <c r="L419" s="14" cm="1">
        <f t="array" ref="L419">1-POWER(1-INDEX(LapseRate,A419),1/12)</f>
        <v>8.7416109546967213E-3</v>
      </c>
      <c r="M419" s="14"/>
      <c r="N419" s="32">
        <v>0.01</v>
      </c>
      <c r="O419" s="32">
        <v>0.01</v>
      </c>
      <c r="Q419" s="16" cm="1">
        <f t="array" ref="Q419">INDEX(Inflation,A419)+0.02</f>
        <v>7.0000000000000007E-2</v>
      </c>
      <c r="R419" s="16" cm="1">
        <f t="array" ref="R419">INDEX(LapseRate,A419)*0.5</f>
        <v>0.05</v>
      </c>
      <c r="S419" s="16" cm="1">
        <f t="array" ref="S419">INDEX(LapseRate,A419)*1.5</f>
        <v>0.15000000000000002</v>
      </c>
      <c r="T419" s="16" cm="1">
        <f t="array" ref="T419">INDEX(Yield,A419)*INDEX(YieldUp,A419)</f>
        <v>5.9999999999999995E-4</v>
      </c>
      <c r="U419" s="16" cm="1">
        <f t="array" ref="U419">INDEX(Yield,A419)*INDEX(YieldDown,A419)</f>
        <v>5.9999999999999995E-4</v>
      </c>
    </row>
    <row r="420" spans="1:21" x14ac:dyDescent="0.2">
      <c r="A420" s="13">
        <v>418</v>
      </c>
      <c r="C420" s="28">
        <v>0.05</v>
      </c>
      <c r="D420" s="14">
        <f t="shared" si="6"/>
        <v>5.4491422168696584</v>
      </c>
      <c r="E420" s="14"/>
      <c r="F420" s="15" cm="1">
        <f t="array" ref="F420">Expense*INDEX(InflationFactor,A420)</f>
        <v>27.245711084348294</v>
      </c>
      <c r="G420" s="15"/>
      <c r="H420" s="28">
        <v>0.06</v>
      </c>
      <c r="I420" s="14" cm="1">
        <f t="array" ref="I420">1/POWER(1+INDEX(Yield,A420),1/12)</f>
        <v>0.9951560277146928</v>
      </c>
      <c r="J420" s="14"/>
      <c r="K420" s="29">
        <v>0.1</v>
      </c>
      <c r="L420" s="14" cm="1">
        <f t="array" ref="L420">1-POWER(1-INDEX(LapseRate,A420),1/12)</f>
        <v>8.7416109546967213E-3</v>
      </c>
      <c r="M420" s="14"/>
      <c r="N420" s="32">
        <v>0.01</v>
      </c>
      <c r="O420" s="32">
        <v>0.01</v>
      </c>
      <c r="Q420" s="16" cm="1">
        <f t="array" ref="Q420">INDEX(Inflation,A420)+0.02</f>
        <v>7.0000000000000007E-2</v>
      </c>
      <c r="R420" s="16" cm="1">
        <f t="array" ref="R420">INDEX(LapseRate,A420)*0.5</f>
        <v>0.05</v>
      </c>
      <c r="S420" s="16" cm="1">
        <f t="array" ref="S420">INDEX(LapseRate,A420)*1.5</f>
        <v>0.15000000000000002</v>
      </c>
      <c r="T420" s="16" cm="1">
        <f t="array" ref="T420">INDEX(Yield,A420)*INDEX(YieldUp,A420)</f>
        <v>5.9999999999999995E-4</v>
      </c>
      <c r="U420" s="16" cm="1">
        <f t="array" ref="U420">INDEX(Yield,A420)*INDEX(YieldDown,A420)</f>
        <v>5.9999999999999995E-4</v>
      </c>
    </row>
    <row r="421" spans="1:21" x14ac:dyDescent="0.2">
      <c r="A421" s="13">
        <v>419</v>
      </c>
      <c r="C421" s="28">
        <v>0.05</v>
      </c>
      <c r="D421" s="14">
        <f t="shared" si="6"/>
        <v>5.4713426967758885</v>
      </c>
      <c r="E421" s="14"/>
      <c r="F421" s="15" cm="1">
        <f t="array" ref="F421">Expense*INDEX(InflationFactor,A421)</f>
        <v>27.356713483879442</v>
      </c>
      <c r="G421" s="15"/>
      <c r="H421" s="28">
        <v>0.06</v>
      </c>
      <c r="I421" s="14" cm="1">
        <f t="array" ref="I421">1/POWER(1+INDEX(Yield,A421),1/12)</f>
        <v>0.9951560277146928</v>
      </c>
      <c r="J421" s="14"/>
      <c r="K421" s="29">
        <v>0.1</v>
      </c>
      <c r="L421" s="14" cm="1">
        <f t="array" ref="L421">1-POWER(1-INDEX(LapseRate,A421),1/12)</f>
        <v>8.7416109546967213E-3</v>
      </c>
      <c r="M421" s="14"/>
      <c r="N421" s="32">
        <v>0.01</v>
      </c>
      <c r="O421" s="32">
        <v>0.01</v>
      </c>
      <c r="Q421" s="16" cm="1">
        <f t="array" ref="Q421">INDEX(Inflation,A421)+0.02</f>
        <v>7.0000000000000007E-2</v>
      </c>
      <c r="R421" s="16" cm="1">
        <f t="array" ref="R421">INDEX(LapseRate,A421)*0.5</f>
        <v>0.05</v>
      </c>
      <c r="S421" s="16" cm="1">
        <f t="array" ref="S421">INDEX(LapseRate,A421)*1.5</f>
        <v>0.15000000000000002</v>
      </c>
      <c r="T421" s="16" cm="1">
        <f t="array" ref="T421">INDEX(Yield,A421)*INDEX(YieldUp,A421)</f>
        <v>5.9999999999999995E-4</v>
      </c>
      <c r="U421" s="16" cm="1">
        <f t="array" ref="U421">INDEX(Yield,A421)*INDEX(YieldDown,A421)</f>
        <v>5.9999999999999995E-4</v>
      </c>
    </row>
    <row r="422" spans="1:21" x14ac:dyDescent="0.2">
      <c r="A422" s="13">
        <v>420</v>
      </c>
      <c r="C422" s="28">
        <v>0.05</v>
      </c>
      <c r="D422" s="14">
        <f t="shared" si="6"/>
        <v>5.4936336241853132</v>
      </c>
      <c r="E422" s="14"/>
      <c r="F422" s="15" cm="1">
        <f t="array" ref="F422">Expense*INDEX(InflationFactor,A422)</f>
        <v>27.468168120926567</v>
      </c>
      <c r="G422" s="15"/>
      <c r="H422" s="28">
        <v>0.06</v>
      </c>
      <c r="I422" s="14" cm="1">
        <f t="array" ref="I422">1/POWER(1+INDEX(Yield,A422),1/12)</f>
        <v>0.9951560277146928</v>
      </c>
      <c r="J422" s="14"/>
      <c r="K422" s="29">
        <v>0.1</v>
      </c>
      <c r="L422" s="14" cm="1">
        <f t="array" ref="L422">1-POWER(1-INDEX(LapseRate,A422),1/12)</f>
        <v>8.7416109546967213E-3</v>
      </c>
      <c r="M422" s="14"/>
      <c r="N422" s="32">
        <v>0.01</v>
      </c>
      <c r="O422" s="32">
        <v>0.01</v>
      </c>
      <c r="Q422" s="16" cm="1">
        <f t="array" ref="Q422">INDEX(Inflation,A422)+0.02</f>
        <v>7.0000000000000007E-2</v>
      </c>
      <c r="R422" s="16" cm="1">
        <f t="array" ref="R422">INDEX(LapseRate,A422)*0.5</f>
        <v>0.05</v>
      </c>
      <c r="S422" s="16" cm="1">
        <f t="array" ref="S422">INDEX(LapseRate,A422)*1.5</f>
        <v>0.15000000000000002</v>
      </c>
      <c r="T422" s="16" cm="1">
        <f t="array" ref="T422">INDEX(Yield,A422)*INDEX(YieldUp,A422)</f>
        <v>5.9999999999999995E-4</v>
      </c>
      <c r="U422" s="16" cm="1">
        <f t="array" ref="U422">INDEX(Yield,A422)*INDEX(YieldDown,A422)</f>
        <v>5.9999999999999995E-4</v>
      </c>
    </row>
    <row r="423" spans="1:21" x14ac:dyDescent="0.2">
      <c r="A423" s="13">
        <v>421</v>
      </c>
      <c r="C423" s="28">
        <v>0.05</v>
      </c>
      <c r="D423" s="14">
        <f t="shared" si="6"/>
        <v>5.5160153675922512</v>
      </c>
      <c r="E423" s="14"/>
      <c r="F423" s="15" cm="1">
        <f t="array" ref="F423">Expense*INDEX(InflationFactor,A423)</f>
        <v>27.580076837961258</v>
      </c>
      <c r="G423" s="15"/>
      <c r="H423" s="28">
        <v>0.06</v>
      </c>
      <c r="I423" s="14" cm="1">
        <f t="array" ref="I423">1/POWER(1+INDEX(Yield,A423),1/12)</f>
        <v>0.9951560277146928</v>
      </c>
      <c r="J423" s="14"/>
      <c r="K423" s="29">
        <v>0.1</v>
      </c>
      <c r="L423" s="14" cm="1">
        <f t="array" ref="L423">1-POWER(1-INDEX(LapseRate,A423),1/12)</f>
        <v>8.7416109546967213E-3</v>
      </c>
      <c r="M423" s="14"/>
      <c r="N423" s="32">
        <v>0.01</v>
      </c>
      <c r="O423" s="32">
        <v>0.01</v>
      </c>
      <c r="Q423" s="16" cm="1">
        <f t="array" ref="Q423">INDEX(Inflation,A423)+0.02</f>
        <v>7.0000000000000007E-2</v>
      </c>
      <c r="R423" s="16" cm="1">
        <f t="array" ref="R423">INDEX(LapseRate,A423)*0.5</f>
        <v>0.05</v>
      </c>
      <c r="S423" s="16" cm="1">
        <f t="array" ref="S423">INDEX(LapseRate,A423)*1.5</f>
        <v>0.15000000000000002</v>
      </c>
      <c r="T423" s="16" cm="1">
        <f t="array" ref="T423">INDEX(Yield,A423)*INDEX(YieldUp,A423)</f>
        <v>5.9999999999999995E-4</v>
      </c>
      <c r="U423" s="16" cm="1">
        <f t="array" ref="U423">INDEX(Yield,A423)*INDEX(YieldDown,A423)</f>
        <v>5.9999999999999995E-4</v>
      </c>
    </row>
    <row r="424" spans="1:21" x14ac:dyDescent="0.2">
      <c r="A424" s="13">
        <v>422</v>
      </c>
      <c r="C424" s="28">
        <v>0.05</v>
      </c>
      <c r="D424" s="14">
        <f t="shared" si="6"/>
        <v>5.5384882969923339</v>
      </c>
      <c r="E424" s="14"/>
      <c r="F424" s="15" cm="1">
        <f t="array" ref="F424">Expense*INDEX(InflationFactor,A424)</f>
        <v>27.69244148496167</v>
      </c>
      <c r="G424" s="15"/>
      <c r="H424" s="28">
        <v>0.06</v>
      </c>
      <c r="I424" s="14" cm="1">
        <f t="array" ref="I424">1/POWER(1+INDEX(Yield,A424),1/12)</f>
        <v>0.9951560277146928</v>
      </c>
      <c r="J424" s="14"/>
      <c r="K424" s="29">
        <v>0.1</v>
      </c>
      <c r="L424" s="14" cm="1">
        <f t="array" ref="L424">1-POWER(1-INDEX(LapseRate,A424),1/12)</f>
        <v>8.7416109546967213E-3</v>
      </c>
      <c r="M424" s="14"/>
      <c r="N424" s="32">
        <v>0.01</v>
      </c>
      <c r="O424" s="32">
        <v>0.01</v>
      </c>
      <c r="Q424" s="16" cm="1">
        <f t="array" ref="Q424">INDEX(Inflation,A424)+0.02</f>
        <v>7.0000000000000007E-2</v>
      </c>
      <c r="R424" s="16" cm="1">
        <f t="array" ref="R424">INDEX(LapseRate,A424)*0.5</f>
        <v>0.05</v>
      </c>
      <c r="S424" s="16" cm="1">
        <f t="array" ref="S424">INDEX(LapseRate,A424)*1.5</f>
        <v>0.15000000000000002</v>
      </c>
      <c r="T424" s="16" cm="1">
        <f t="array" ref="T424">INDEX(Yield,A424)*INDEX(YieldUp,A424)</f>
        <v>5.9999999999999995E-4</v>
      </c>
      <c r="U424" s="16" cm="1">
        <f t="array" ref="U424">INDEX(Yield,A424)*INDEX(YieldDown,A424)</f>
        <v>5.9999999999999995E-4</v>
      </c>
    </row>
    <row r="425" spans="1:21" x14ac:dyDescent="0.2">
      <c r="A425" s="13">
        <v>423</v>
      </c>
      <c r="C425" s="28">
        <v>0.05</v>
      </c>
      <c r="D425" s="14">
        <f t="shared" si="6"/>
        <v>5.5610527838885684</v>
      </c>
      <c r="E425" s="14"/>
      <c r="F425" s="15" cm="1">
        <f t="array" ref="F425">Expense*INDEX(InflationFactor,A425)</f>
        <v>27.805263919442844</v>
      </c>
      <c r="G425" s="15"/>
      <c r="H425" s="28">
        <v>0.06</v>
      </c>
      <c r="I425" s="14" cm="1">
        <f t="array" ref="I425">1/POWER(1+INDEX(Yield,A425),1/12)</f>
        <v>0.9951560277146928</v>
      </c>
      <c r="J425" s="14"/>
      <c r="K425" s="29">
        <v>0.1</v>
      </c>
      <c r="L425" s="14" cm="1">
        <f t="array" ref="L425">1-POWER(1-INDEX(LapseRate,A425),1/12)</f>
        <v>8.7416109546967213E-3</v>
      </c>
      <c r="M425" s="14"/>
      <c r="N425" s="32">
        <v>0.01</v>
      </c>
      <c r="O425" s="32">
        <v>0.01</v>
      </c>
      <c r="Q425" s="16" cm="1">
        <f t="array" ref="Q425">INDEX(Inflation,A425)+0.02</f>
        <v>7.0000000000000007E-2</v>
      </c>
      <c r="R425" s="16" cm="1">
        <f t="array" ref="R425">INDEX(LapseRate,A425)*0.5</f>
        <v>0.05</v>
      </c>
      <c r="S425" s="16" cm="1">
        <f t="array" ref="S425">INDEX(LapseRate,A425)*1.5</f>
        <v>0.15000000000000002</v>
      </c>
      <c r="T425" s="16" cm="1">
        <f t="array" ref="T425">INDEX(Yield,A425)*INDEX(YieldUp,A425)</f>
        <v>5.9999999999999995E-4</v>
      </c>
      <c r="U425" s="16" cm="1">
        <f t="array" ref="U425">INDEX(Yield,A425)*INDEX(YieldDown,A425)</f>
        <v>5.9999999999999995E-4</v>
      </c>
    </row>
    <row r="426" spans="1:21" x14ac:dyDescent="0.2">
      <c r="A426" s="13">
        <v>424</v>
      </c>
      <c r="C426" s="28">
        <v>0.05</v>
      </c>
      <c r="D426" s="14">
        <f t="shared" si="6"/>
        <v>5.5837092012975322</v>
      </c>
      <c r="E426" s="14"/>
      <c r="F426" s="15" cm="1">
        <f t="array" ref="F426">Expense*INDEX(InflationFactor,A426)</f>
        <v>27.918546006487659</v>
      </c>
      <c r="G426" s="15"/>
      <c r="H426" s="28">
        <v>0.06</v>
      </c>
      <c r="I426" s="14" cm="1">
        <f t="array" ref="I426">1/POWER(1+INDEX(Yield,A426),1/12)</f>
        <v>0.9951560277146928</v>
      </c>
      <c r="J426" s="14"/>
      <c r="K426" s="29">
        <v>0.1</v>
      </c>
      <c r="L426" s="14" cm="1">
        <f t="array" ref="L426">1-POWER(1-INDEX(LapseRate,A426),1/12)</f>
        <v>8.7416109546967213E-3</v>
      </c>
      <c r="M426" s="14"/>
      <c r="N426" s="32">
        <v>0.01</v>
      </c>
      <c r="O426" s="32">
        <v>0.01</v>
      </c>
      <c r="Q426" s="16" cm="1">
        <f t="array" ref="Q426">INDEX(Inflation,A426)+0.02</f>
        <v>7.0000000000000007E-2</v>
      </c>
      <c r="R426" s="16" cm="1">
        <f t="array" ref="R426">INDEX(LapseRate,A426)*0.5</f>
        <v>0.05</v>
      </c>
      <c r="S426" s="16" cm="1">
        <f t="array" ref="S426">INDEX(LapseRate,A426)*1.5</f>
        <v>0.15000000000000002</v>
      </c>
      <c r="T426" s="16" cm="1">
        <f t="array" ref="T426">INDEX(Yield,A426)*INDEX(YieldUp,A426)</f>
        <v>5.9999999999999995E-4</v>
      </c>
      <c r="U426" s="16" cm="1">
        <f t="array" ref="U426">INDEX(Yield,A426)*INDEX(YieldDown,A426)</f>
        <v>5.9999999999999995E-4</v>
      </c>
    </row>
    <row r="427" spans="1:21" x14ac:dyDescent="0.2">
      <c r="A427" s="13">
        <v>425</v>
      </c>
      <c r="C427" s="28">
        <v>0.05</v>
      </c>
      <c r="D427" s="14">
        <f t="shared" si="6"/>
        <v>5.6064579237555145</v>
      </c>
      <c r="E427" s="14"/>
      <c r="F427" s="15" cm="1">
        <f t="array" ref="F427">Expense*INDEX(InflationFactor,A427)</f>
        <v>28.032289618777572</v>
      </c>
      <c r="G427" s="15"/>
      <c r="H427" s="28">
        <v>0.06</v>
      </c>
      <c r="I427" s="14" cm="1">
        <f t="array" ref="I427">1/POWER(1+INDEX(Yield,A427),1/12)</f>
        <v>0.9951560277146928</v>
      </c>
      <c r="J427" s="14"/>
      <c r="K427" s="29">
        <v>0.1</v>
      </c>
      <c r="L427" s="14" cm="1">
        <f t="array" ref="L427">1-POWER(1-INDEX(LapseRate,A427),1/12)</f>
        <v>8.7416109546967213E-3</v>
      </c>
      <c r="M427" s="14"/>
      <c r="N427" s="32">
        <v>0.01</v>
      </c>
      <c r="O427" s="32">
        <v>0.01</v>
      </c>
      <c r="Q427" s="16" cm="1">
        <f t="array" ref="Q427">INDEX(Inflation,A427)+0.02</f>
        <v>7.0000000000000007E-2</v>
      </c>
      <c r="R427" s="16" cm="1">
        <f t="array" ref="R427">INDEX(LapseRate,A427)*0.5</f>
        <v>0.05</v>
      </c>
      <c r="S427" s="16" cm="1">
        <f t="array" ref="S427">INDEX(LapseRate,A427)*1.5</f>
        <v>0.15000000000000002</v>
      </c>
      <c r="T427" s="16" cm="1">
        <f t="array" ref="T427">INDEX(Yield,A427)*INDEX(YieldUp,A427)</f>
        <v>5.9999999999999995E-4</v>
      </c>
      <c r="U427" s="16" cm="1">
        <f t="array" ref="U427">INDEX(Yield,A427)*INDEX(YieldDown,A427)</f>
        <v>5.9999999999999995E-4</v>
      </c>
    </row>
    <row r="428" spans="1:21" x14ac:dyDescent="0.2">
      <c r="A428" s="13">
        <v>426</v>
      </c>
      <c r="C428" s="28">
        <v>0.05</v>
      </c>
      <c r="D428" s="14">
        <f t="shared" si="6"/>
        <v>5.6292993273247092</v>
      </c>
      <c r="E428" s="14"/>
      <c r="F428" s="15" cm="1">
        <f t="array" ref="F428">Expense*INDEX(InflationFactor,A428)</f>
        <v>28.146496636623546</v>
      </c>
      <c r="G428" s="15"/>
      <c r="H428" s="28">
        <v>0.06</v>
      </c>
      <c r="I428" s="14" cm="1">
        <f t="array" ref="I428">1/POWER(1+INDEX(Yield,A428),1/12)</f>
        <v>0.9951560277146928</v>
      </c>
      <c r="J428" s="14"/>
      <c r="K428" s="29">
        <v>0.1</v>
      </c>
      <c r="L428" s="14" cm="1">
        <f t="array" ref="L428">1-POWER(1-INDEX(LapseRate,A428),1/12)</f>
        <v>8.7416109546967213E-3</v>
      </c>
      <c r="M428" s="14"/>
      <c r="N428" s="32">
        <v>0.01</v>
      </c>
      <c r="O428" s="32">
        <v>0.01</v>
      </c>
      <c r="Q428" s="16" cm="1">
        <f t="array" ref="Q428">INDEX(Inflation,A428)+0.02</f>
        <v>7.0000000000000007E-2</v>
      </c>
      <c r="R428" s="16" cm="1">
        <f t="array" ref="R428">INDEX(LapseRate,A428)*0.5</f>
        <v>0.05</v>
      </c>
      <c r="S428" s="16" cm="1">
        <f t="array" ref="S428">INDEX(LapseRate,A428)*1.5</f>
        <v>0.15000000000000002</v>
      </c>
      <c r="T428" s="16" cm="1">
        <f t="array" ref="T428">INDEX(Yield,A428)*INDEX(YieldUp,A428)</f>
        <v>5.9999999999999995E-4</v>
      </c>
      <c r="U428" s="16" cm="1">
        <f t="array" ref="U428">INDEX(Yield,A428)*INDEX(YieldDown,A428)</f>
        <v>5.9999999999999995E-4</v>
      </c>
    </row>
    <row r="429" spans="1:21" x14ac:dyDescent="0.2">
      <c r="A429" s="13">
        <v>427</v>
      </c>
      <c r="C429" s="28">
        <v>0.05</v>
      </c>
      <c r="D429" s="14">
        <f t="shared" si="6"/>
        <v>5.652233789599439</v>
      </c>
      <c r="E429" s="14"/>
      <c r="F429" s="15" cm="1">
        <f t="array" ref="F429">Expense*INDEX(InflationFactor,A429)</f>
        <v>28.261168947997195</v>
      </c>
      <c r="G429" s="15"/>
      <c r="H429" s="28">
        <v>0.06</v>
      </c>
      <c r="I429" s="14" cm="1">
        <f t="array" ref="I429">1/POWER(1+INDEX(Yield,A429),1/12)</f>
        <v>0.9951560277146928</v>
      </c>
      <c r="J429" s="14"/>
      <c r="K429" s="29">
        <v>0.1</v>
      </c>
      <c r="L429" s="14" cm="1">
        <f t="array" ref="L429">1-POWER(1-INDEX(LapseRate,A429),1/12)</f>
        <v>8.7416109546967213E-3</v>
      </c>
      <c r="M429" s="14"/>
      <c r="N429" s="32">
        <v>0.01</v>
      </c>
      <c r="O429" s="32">
        <v>0.01</v>
      </c>
      <c r="Q429" s="16" cm="1">
        <f t="array" ref="Q429">INDEX(Inflation,A429)+0.02</f>
        <v>7.0000000000000007E-2</v>
      </c>
      <c r="R429" s="16" cm="1">
        <f t="array" ref="R429">INDEX(LapseRate,A429)*0.5</f>
        <v>0.05</v>
      </c>
      <c r="S429" s="16" cm="1">
        <f t="array" ref="S429">INDEX(LapseRate,A429)*1.5</f>
        <v>0.15000000000000002</v>
      </c>
      <c r="T429" s="16" cm="1">
        <f t="array" ref="T429">INDEX(Yield,A429)*INDEX(YieldUp,A429)</f>
        <v>5.9999999999999995E-4</v>
      </c>
      <c r="U429" s="16" cm="1">
        <f t="array" ref="U429">INDEX(Yield,A429)*INDEX(YieldDown,A429)</f>
        <v>5.9999999999999995E-4</v>
      </c>
    </row>
    <row r="430" spans="1:21" x14ac:dyDescent="0.2">
      <c r="A430" s="13">
        <v>428</v>
      </c>
      <c r="C430" s="28">
        <v>0.05</v>
      </c>
      <c r="D430" s="14">
        <f t="shared" si="6"/>
        <v>5.6752616897123875</v>
      </c>
      <c r="E430" s="14"/>
      <c r="F430" s="15" cm="1">
        <f t="array" ref="F430">Expense*INDEX(InflationFactor,A430)</f>
        <v>28.376308448561936</v>
      </c>
      <c r="G430" s="15"/>
      <c r="H430" s="28">
        <v>0.06</v>
      </c>
      <c r="I430" s="14" cm="1">
        <f t="array" ref="I430">1/POWER(1+INDEX(Yield,A430),1/12)</f>
        <v>0.9951560277146928</v>
      </c>
      <c r="J430" s="14"/>
      <c r="K430" s="29">
        <v>0.1</v>
      </c>
      <c r="L430" s="14" cm="1">
        <f t="array" ref="L430">1-POWER(1-INDEX(LapseRate,A430),1/12)</f>
        <v>8.7416109546967213E-3</v>
      </c>
      <c r="M430" s="14"/>
      <c r="N430" s="32">
        <v>0.01</v>
      </c>
      <c r="O430" s="32">
        <v>0.01</v>
      </c>
      <c r="Q430" s="16" cm="1">
        <f t="array" ref="Q430">INDEX(Inflation,A430)+0.02</f>
        <v>7.0000000000000007E-2</v>
      </c>
      <c r="R430" s="16" cm="1">
        <f t="array" ref="R430">INDEX(LapseRate,A430)*0.5</f>
        <v>0.05</v>
      </c>
      <c r="S430" s="16" cm="1">
        <f t="array" ref="S430">INDEX(LapseRate,A430)*1.5</f>
        <v>0.15000000000000002</v>
      </c>
      <c r="T430" s="16" cm="1">
        <f t="array" ref="T430">INDEX(Yield,A430)*INDEX(YieldUp,A430)</f>
        <v>5.9999999999999995E-4</v>
      </c>
      <c r="U430" s="16" cm="1">
        <f t="array" ref="U430">INDEX(Yield,A430)*INDEX(YieldDown,A430)</f>
        <v>5.9999999999999995E-4</v>
      </c>
    </row>
    <row r="431" spans="1:21" x14ac:dyDescent="0.2">
      <c r="A431" s="13">
        <v>429</v>
      </c>
      <c r="C431" s="28">
        <v>0.05</v>
      </c>
      <c r="D431" s="14">
        <f t="shared" si="6"/>
        <v>5.6983834083408711</v>
      </c>
      <c r="E431" s="14"/>
      <c r="F431" s="15" cm="1">
        <f t="array" ref="F431">Expense*INDEX(InflationFactor,A431)</f>
        <v>28.491917041704355</v>
      </c>
      <c r="G431" s="15"/>
      <c r="H431" s="28">
        <v>0.06</v>
      </c>
      <c r="I431" s="14" cm="1">
        <f t="array" ref="I431">1/POWER(1+INDEX(Yield,A431),1/12)</f>
        <v>0.9951560277146928</v>
      </c>
      <c r="J431" s="14"/>
      <c r="K431" s="29">
        <v>0.1</v>
      </c>
      <c r="L431" s="14" cm="1">
        <f t="array" ref="L431">1-POWER(1-INDEX(LapseRate,A431),1/12)</f>
        <v>8.7416109546967213E-3</v>
      </c>
      <c r="M431" s="14"/>
      <c r="N431" s="32">
        <v>0.01</v>
      </c>
      <c r="O431" s="32">
        <v>0.01</v>
      </c>
      <c r="Q431" s="16" cm="1">
        <f t="array" ref="Q431">INDEX(Inflation,A431)+0.02</f>
        <v>7.0000000000000007E-2</v>
      </c>
      <c r="R431" s="16" cm="1">
        <f t="array" ref="R431">INDEX(LapseRate,A431)*0.5</f>
        <v>0.05</v>
      </c>
      <c r="S431" s="16" cm="1">
        <f t="array" ref="S431">INDEX(LapseRate,A431)*1.5</f>
        <v>0.15000000000000002</v>
      </c>
      <c r="T431" s="16" cm="1">
        <f t="array" ref="T431">INDEX(Yield,A431)*INDEX(YieldUp,A431)</f>
        <v>5.9999999999999995E-4</v>
      </c>
      <c r="U431" s="16" cm="1">
        <f t="array" ref="U431">INDEX(Yield,A431)*INDEX(YieldDown,A431)</f>
        <v>5.9999999999999995E-4</v>
      </c>
    </row>
    <row r="432" spans="1:21" x14ac:dyDescent="0.2">
      <c r="A432" s="13">
        <v>430</v>
      </c>
      <c r="C432" s="28">
        <v>0.05</v>
      </c>
      <c r="D432" s="14">
        <f t="shared" si="6"/>
        <v>5.7215993277131405</v>
      </c>
      <c r="E432" s="14"/>
      <c r="F432" s="15" cm="1">
        <f t="array" ref="F432">Expense*INDEX(InflationFactor,A432)</f>
        <v>28.607996638565702</v>
      </c>
      <c r="G432" s="15"/>
      <c r="H432" s="28">
        <v>0.06</v>
      </c>
      <c r="I432" s="14" cm="1">
        <f t="array" ref="I432">1/POWER(1+INDEX(Yield,A432),1/12)</f>
        <v>0.9951560277146928</v>
      </c>
      <c r="J432" s="14"/>
      <c r="K432" s="29">
        <v>0.1</v>
      </c>
      <c r="L432" s="14" cm="1">
        <f t="array" ref="L432">1-POWER(1-INDEX(LapseRate,A432),1/12)</f>
        <v>8.7416109546967213E-3</v>
      </c>
      <c r="M432" s="14"/>
      <c r="N432" s="32">
        <v>0.01</v>
      </c>
      <c r="O432" s="32">
        <v>0.01</v>
      </c>
      <c r="Q432" s="16" cm="1">
        <f t="array" ref="Q432">INDEX(Inflation,A432)+0.02</f>
        <v>7.0000000000000007E-2</v>
      </c>
      <c r="R432" s="16" cm="1">
        <f t="array" ref="R432">INDEX(LapseRate,A432)*0.5</f>
        <v>0.05</v>
      </c>
      <c r="S432" s="16" cm="1">
        <f t="array" ref="S432">INDEX(LapseRate,A432)*1.5</f>
        <v>0.15000000000000002</v>
      </c>
      <c r="T432" s="16" cm="1">
        <f t="array" ref="T432">INDEX(Yield,A432)*INDEX(YieldUp,A432)</f>
        <v>5.9999999999999995E-4</v>
      </c>
      <c r="U432" s="16" cm="1">
        <f t="array" ref="U432">INDEX(Yield,A432)*INDEX(YieldDown,A432)</f>
        <v>5.9999999999999995E-4</v>
      </c>
    </row>
    <row r="433" spans="1:21" x14ac:dyDescent="0.2">
      <c r="A433" s="13">
        <v>431</v>
      </c>
      <c r="C433" s="28">
        <v>0.05</v>
      </c>
      <c r="D433" s="14">
        <f t="shared" si="6"/>
        <v>5.7449098316146836</v>
      </c>
      <c r="E433" s="14"/>
      <c r="F433" s="15" cm="1">
        <f t="array" ref="F433">Expense*INDEX(InflationFactor,A433)</f>
        <v>28.724549158073419</v>
      </c>
      <c r="G433" s="15"/>
      <c r="H433" s="28">
        <v>0.06</v>
      </c>
      <c r="I433" s="14" cm="1">
        <f t="array" ref="I433">1/POWER(1+INDEX(Yield,A433),1/12)</f>
        <v>0.9951560277146928</v>
      </c>
      <c r="J433" s="14"/>
      <c r="K433" s="29">
        <v>0.1</v>
      </c>
      <c r="L433" s="14" cm="1">
        <f t="array" ref="L433">1-POWER(1-INDEX(LapseRate,A433),1/12)</f>
        <v>8.7416109546967213E-3</v>
      </c>
      <c r="M433" s="14"/>
      <c r="N433" s="32">
        <v>0.01</v>
      </c>
      <c r="O433" s="32">
        <v>0.01</v>
      </c>
      <c r="Q433" s="16" cm="1">
        <f t="array" ref="Q433">INDEX(Inflation,A433)+0.02</f>
        <v>7.0000000000000007E-2</v>
      </c>
      <c r="R433" s="16" cm="1">
        <f t="array" ref="R433">INDEX(LapseRate,A433)*0.5</f>
        <v>0.05</v>
      </c>
      <c r="S433" s="16" cm="1">
        <f t="array" ref="S433">INDEX(LapseRate,A433)*1.5</f>
        <v>0.15000000000000002</v>
      </c>
      <c r="T433" s="16" cm="1">
        <f t="array" ref="T433">INDEX(Yield,A433)*INDEX(YieldUp,A433)</f>
        <v>5.9999999999999995E-4</v>
      </c>
      <c r="U433" s="16" cm="1">
        <f t="array" ref="U433">INDEX(Yield,A433)*INDEX(YieldDown,A433)</f>
        <v>5.9999999999999995E-4</v>
      </c>
    </row>
    <row r="434" spans="1:21" x14ac:dyDescent="0.2">
      <c r="A434" s="13">
        <v>432</v>
      </c>
      <c r="C434" s="28">
        <v>0.05</v>
      </c>
      <c r="D434" s="14">
        <f t="shared" si="6"/>
        <v>5.7683153053945784</v>
      </c>
      <c r="E434" s="14"/>
      <c r="F434" s="15" cm="1">
        <f t="array" ref="F434">Expense*INDEX(InflationFactor,A434)</f>
        <v>28.841576526972894</v>
      </c>
      <c r="G434" s="15"/>
      <c r="H434" s="28">
        <v>0.06</v>
      </c>
      <c r="I434" s="14" cm="1">
        <f t="array" ref="I434">1/POWER(1+INDEX(Yield,A434),1/12)</f>
        <v>0.9951560277146928</v>
      </c>
      <c r="J434" s="14"/>
      <c r="K434" s="29">
        <v>0.1</v>
      </c>
      <c r="L434" s="14" cm="1">
        <f t="array" ref="L434">1-POWER(1-INDEX(LapseRate,A434),1/12)</f>
        <v>8.7416109546967213E-3</v>
      </c>
      <c r="M434" s="14"/>
      <c r="N434" s="32">
        <v>0.01</v>
      </c>
      <c r="O434" s="32">
        <v>0.01</v>
      </c>
      <c r="Q434" s="16" cm="1">
        <f t="array" ref="Q434">INDEX(Inflation,A434)+0.02</f>
        <v>7.0000000000000007E-2</v>
      </c>
      <c r="R434" s="16" cm="1">
        <f t="array" ref="R434">INDEX(LapseRate,A434)*0.5</f>
        <v>0.05</v>
      </c>
      <c r="S434" s="16" cm="1">
        <f t="array" ref="S434">INDEX(LapseRate,A434)*1.5</f>
        <v>0.15000000000000002</v>
      </c>
      <c r="T434" s="16" cm="1">
        <f t="array" ref="T434">INDEX(Yield,A434)*INDEX(YieldUp,A434)</f>
        <v>5.9999999999999995E-4</v>
      </c>
      <c r="U434" s="16" cm="1">
        <f t="array" ref="U434">INDEX(Yield,A434)*INDEX(YieldDown,A434)</f>
        <v>5.9999999999999995E-4</v>
      </c>
    </row>
    <row r="435" spans="1:21" x14ac:dyDescent="0.2">
      <c r="A435" s="13">
        <v>433</v>
      </c>
      <c r="C435" s="28">
        <v>0.05</v>
      </c>
      <c r="D435" s="14">
        <f t="shared" si="6"/>
        <v>5.791816135971863</v>
      </c>
      <c r="E435" s="14"/>
      <c r="F435" s="15" cm="1">
        <f t="array" ref="F435">Expense*INDEX(InflationFactor,A435)</f>
        <v>28.959080679859316</v>
      </c>
      <c r="G435" s="15"/>
      <c r="H435" s="28">
        <v>0.06</v>
      </c>
      <c r="I435" s="14" cm="1">
        <f t="array" ref="I435">1/POWER(1+INDEX(Yield,A435),1/12)</f>
        <v>0.9951560277146928</v>
      </c>
      <c r="J435" s="14"/>
      <c r="K435" s="29">
        <v>0.1</v>
      </c>
      <c r="L435" s="14" cm="1">
        <f t="array" ref="L435">1-POWER(1-INDEX(LapseRate,A435),1/12)</f>
        <v>8.7416109546967213E-3</v>
      </c>
      <c r="M435" s="14"/>
      <c r="N435" s="32">
        <v>0.01</v>
      </c>
      <c r="O435" s="32">
        <v>0.01</v>
      </c>
      <c r="Q435" s="16" cm="1">
        <f t="array" ref="Q435">INDEX(Inflation,A435)+0.02</f>
        <v>7.0000000000000007E-2</v>
      </c>
      <c r="R435" s="16" cm="1">
        <f t="array" ref="R435">INDEX(LapseRate,A435)*0.5</f>
        <v>0.05</v>
      </c>
      <c r="S435" s="16" cm="1">
        <f t="array" ref="S435">INDEX(LapseRate,A435)*1.5</f>
        <v>0.15000000000000002</v>
      </c>
      <c r="T435" s="16" cm="1">
        <f t="array" ref="T435">INDEX(Yield,A435)*INDEX(YieldUp,A435)</f>
        <v>5.9999999999999995E-4</v>
      </c>
      <c r="U435" s="16" cm="1">
        <f t="array" ref="U435">INDEX(Yield,A435)*INDEX(YieldDown,A435)</f>
        <v>5.9999999999999995E-4</v>
      </c>
    </row>
    <row r="436" spans="1:21" x14ac:dyDescent="0.2">
      <c r="A436" s="13">
        <v>434</v>
      </c>
      <c r="C436" s="28">
        <v>0.05</v>
      </c>
      <c r="D436" s="14">
        <f t="shared" si="6"/>
        <v>5.8154127118419519</v>
      </c>
      <c r="E436" s="14"/>
      <c r="F436" s="15" cm="1">
        <f t="array" ref="F436">Expense*INDEX(InflationFactor,A436)</f>
        <v>29.077063559209758</v>
      </c>
      <c r="G436" s="15"/>
      <c r="H436" s="28">
        <v>0.06</v>
      </c>
      <c r="I436" s="14" cm="1">
        <f t="array" ref="I436">1/POWER(1+INDEX(Yield,A436),1/12)</f>
        <v>0.9951560277146928</v>
      </c>
      <c r="J436" s="14"/>
      <c r="K436" s="29">
        <v>0.1</v>
      </c>
      <c r="L436" s="14" cm="1">
        <f t="array" ref="L436">1-POWER(1-INDEX(LapseRate,A436),1/12)</f>
        <v>8.7416109546967213E-3</v>
      </c>
      <c r="M436" s="14"/>
      <c r="N436" s="32">
        <v>0.01</v>
      </c>
      <c r="O436" s="32">
        <v>0.01</v>
      </c>
      <c r="Q436" s="16" cm="1">
        <f t="array" ref="Q436">INDEX(Inflation,A436)+0.02</f>
        <v>7.0000000000000007E-2</v>
      </c>
      <c r="R436" s="16" cm="1">
        <f t="array" ref="R436">INDEX(LapseRate,A436)*0.5</f>
        <v>0.05</v>
      </c>
      <c r="S436" s="16" cm="1">
        <f t="array" ref="S436">INDEX(LapseRate,A436)*1.5</f>
        <v>0.15000000000000002</v>
      </c>
      <c r="T436" s="16" cm="1">
        <f t="array" ref="T436">INDEX(Yield,A436)*INDEX(YieldUp,A436)</f>
        <v>5.9999999999999995E-4</v>
      </c>
      <c r="U436" s="16" cm="1">
        <f t="array" ref="U436">INDEX(Yield,A436)*INDEX(YieldDown,A436)</f>
        <v>5.9999999999999995E-4</v>
      </c>
    </row>
    <row r="437" spans="1:21" x14ac:dyDescent="0.2">
      <c r="A437" s="13">
        <v>435</v>
      </c>
      <c r="C437" s="28">
        <v>0.05</v>
      </c>
      <c r="D437" s="14">
        <f t="shared" si="6"/>
        <v>5.8391054230829962</v>
      </c>
      <c r="E437" s="14"/>
      <c r="F437" s="15" cm="1">
        <f t="array" ref="F437">Expense*INDEX(InflationFactor,A437)</f>
        <v>29.195527115414983</v>
      </c>
      <c r="G437" s="15"/>
      <c r="H437" s="28">
        <v>0.06</v>
      </c>
      <c r="I437" s="14" cm="1">
        <f t="array" ref="I437">1/POWER(1+INDEX(Yield,A437),1/12)</f>
        <v>0.9951560277146928</v>
      </c>
      <c r="J437" s="14"/>
      <c r="K437" s="29">
        <v>0.1</v>
      </c>
      <c r="L437" s="14" cm="1">
        <f t="array" ref="L437">1-POWER(1-INDEX(LapseRate,A437),1/12)</f>
        <v>8.7416109546967213E-3</v>
      </c>
      <c r="M437" s="14"/>
      <c r="N437" s="32">
        <v>0.01</v>
      </c>
      <c r="O437" s="32">
        <v>0.01</v>
      </c>
      <c r="Q437" s="16" cm="1">
        <f t="array" ref="Q437">INDEX(Inflation,A437)+0.02</f>
        <v>7.0000000000000007E-2</v>
      </c>
      <c r="R437" s="16" cm="1">
        <f t="array" ref="R437">INDEX(LapseRate,A437)*0.5</f>
        <v>0.05</v>
      </c>
      <c r="S437" s="16" cm="1">
        <f t="array" ref="S437">INDEX(LapseRate,A437)*1.5</f>
        <v>0.15000000000000002</v>
      </c>
      <c r="T437" s="16" cm="1">
        <f t="array" ref="T437">INDEX(Yield,A437)*INDEX(YieldUp,A437)</f>
        <v>5.9999999999999995E-4</v>
      </c>
      <c r="U437" s="16" cm="1">
        <f t="array" ref="U437">INDEX(Yield,A437)*INDEX(YieldDown,A437)</f>
        <v>5.9999999999999995E-4</v>
      </c>
    </row>
    <row r="438" spans="1:21" x14ac:dyDescent="0.2">
      <c r="A438" s="13">
        <v>436</v>
      </c>
      <c r="C438" s="28">
        <v>0.05</v>
      </c>
      <c r="D438" s="14">
        <f t="shared" si="6"/>
        <v>5.8628946613624091</v>
      </c>
      <c r="E438" s="14"/>
      <c r="F438" s="15" cm="1">
        <f t="array" ref="F438">Expense*INDEX(InflationFactor,A438)</f>
        <v>29.314473306812047</v>
      </c>
      <c r="G438" s="15"/>
      <c r="H438" s="28">
        <v>0.06</v>
      </c>
      <c r="I438" s="14" cm="1">
        <f t="array" ref="I438">1/POWER(1+INDEX(Yield,A438),1/12)</f>
        <v>0.9951560277146928</v>
      </c>
      <c r="J438" s="14"/>
      <c r="K438" s="29">
        <v>0.1</v>
      </c>
      <c r="L438" s="14" cm="1">
        <f t="array" ref="L438">1-POWER(1-INDEX(LapseRate,A438),1/12)</f>
        <v>8.7416109546967213E-3</v>
      </c>
      <c r="M438" s="14"/>
      <c r="N438" s="32">
        <v>0.01</v>
      </c>
      <c r="O438" s="32">
        <v>0.01</v>
      </c>
      <c r="Q438" s="16" cm="1">
        <f t="array" ref="Q438">INDEX(Inflation,A438)+0.02</f>
        <v>7.0000000000000007E-2</v>
      </c>
      <c r="R438" s="16" cm="1">
        <f t="array" ref="R438">INDEX(LapseRate,A438)*0.5</f>
        <v>0.05</v>
      </c>
      <c r="S438" s="16" cm="1">
        <f t="array" ref="S438">INDEX(LapseRate,A438)*1.5</f>
        <v>0.15000000000000002</v>
      </c>
      <c r="T438" s="16" cm="1">
        <f t="array" ref="T438">INDEX(Yield,A438)*INDEX(YieldUp,A438)</f>
        <v>5.9999999999999995E-4</v>
      </c>
      <c r="U438" s="16" cm="1">
        <f t="array" ref="U438">INDEX(Yield,A438)*INDEX(YieldDown,A438)</f>
        <v>5.9999999999999995E-4</v>
      </c>
    </row>
    <row r="439" spans="1:21" x14ac:dyDescent="0.2">
      <c r="A439" s="13">
        <v>437</v>
      </c>
      <c r="C439" s="28">
        <v>0.05</v>
      </c>
      <c r="D439" s="14">
        <f t="shared" si="6"/>
        <v>5.8867808199432918</v>
      </c>
      <c r="E439" s="14"/>
      <c r="F439" s="15" cm="1">
        <f t="array" ref="F439">Expense*INDEX(InflationFactor,A439)</f>
        <v>29.433904099716457</v>
      </c>
      <c r="G439" s="15"/>
      <c r="H439" s="28">
        <v>0.06</v>
      </c>
      <c r="I439" s="14" cm="1">
        <f t="array" ref="I439">1/POWER(1+INDEX(Yield,A439),1/12)</f>
        <v>0.9951560277146928</v>
      </c>
      <c r="J439" s="14"/>
      <c r="K439" s="29">
        <v>0.1</v>
      </c>
      <c r="L439" s="14" cm="1">
        <f t="array" ref="L439">1-POWER(1-INDEX(LapseRate,A439),1/12)</f>
        <v>8.7416109546967213E-3</v>
      </c>
      <c r="M439" s="14"/>
      <c r="N439" s="32">
        <v>0.01</v>
      </c>
      <c r="O439" s="32">
        <v>0.01</v>
      </c>
      <c r="Q439" s="16" cm="1">
        <f t="array" ref="Q439">INDEX(Inflation,A439)+0.02</f>
        <v>7.0000000000000007E-2</v>
      </c>
      <c r="R439" s="16" cm="1">
        <f t="array" ref="R439">INDEX(LapseRate,A439)*0.5</f>
        <v>0.05</v>
      </c>
      <c r="S439" s="16" cm="1">
        <f t="array" ref="S439">INDEX(LapseRate,A439)*1.5</f>
        <v>0.15000000000000002</v>
      </c>
      <c r="T439" s="16" cm="1">
        <f t="array" ref="T439">INDEX(Yield,A439)*INDEX(YieldUp,A439)</f>
        <v>5.9999999999999995E-4</v>
      </c>
      <c r="U439" s="16" cm="1">
        <f t="array" ref="U439">INDEX(Yield,A439)*INDEX(YieldDown,A439)</f>
        <v>5.9999999999999995E-4</v>
      </c>
    </row>
    <row r="440" spans="1:21" x14ac:dyDescent="0.2">
      <c r="A440" s="13">
        <v>438</v>
      </c>
      <c r="C440" s="28">
        <v>0.05</v>
      </c>
      <c r="D440" s="14">
        <f t="shared" si="6"/>
        <v>5.9107642936909457</v>
      </c>
      <c r="E440" s="14"/>
      <c r="F440" s="15" cm="1">
        <f t="array" ref="F440">Expense*INDEX(InflationFactor,A440)</f>
        <v>29.553821468454728</v>
      </c>
      <c r="G440" s="15"/>
      <c r="H440" s="28">
        <v>0.06</v>
      </c>
      <c r="I440" s="14" cm="1">
        <f t="array" ref="I440">1/POWER(1+INDEX(Yield,A440),1/12)</f>
        <v>0.9951560277146928</v>
      </c>
      <c r="J440" s="14"/>
      <c r="K440" s="29">
        <v>0.1</v>
      </c>
      <c r="L440" s="14" cm="1">
        <f t="array" ref="L440">1-POWER(1-INDEX(LapseRate,A440),1/12)</f>
        <v>8.7416109546967213E-3</v>
      </c>
      <c r="M440" s="14"/>
      <c r="N440" s="32">
        <v>0.01</v>
      </c>
      <c r="O440" s="32">
        <v>0.01</v>
      </c>
      <c r="Q440" s="16" cm="1">
        <f t="array" ref="Q440">INDEX(Inflation,A440)+0.02</f>
        <v>7.0000000000000007E-2</v>
      </c>
      <c r="R440" s="16" cm="1">
        <f t="array" ref="R440">INDEX(LapseRate,A440)*0.5</f>
        <v>0.05</v>
      </c>
      <c r="S440" s="16" cm="1">
        <f t="array" ref="S440">INDEX(LapseRate,A440)*1.5</f>
        <v>0.15000000000000002</v>
      </c>
      <c r="T440" s="16" cm="1">
        <f t="array" ref="T440">INDEX(Yield,A440)*INDEX(YieldUp,A440)</f>
        <v>5.9999999999999995E-4</v>
      </c>
      <c r="U440" s="16" cm="1">
        <f t="array" ref="U440">INDEX(Yield,A440)*INDEX(YieldDown,A440)</f>
        <v>5.9999999999999995E-4</v>
      </c>
    </row>
    <row r="441" spans="1:21" x14ac:dyDescent="0.2">
      <c r="A441" s="13">
        <v>439</v>
      </c>
      <c r="C441" s="28">
        <v>0.05</v>
      </c>
      <c r="D441" s="14">
        <f t="shared" si="6"/>
        <v>5.9348454790794118</v>
      </c>
      <c r="E441" s="14"/>
      <c r="F441" s="15" cm="1">
        <f t="array" ref="F441">Expense*INDEX(InflationFactor,A441)</f>
        <v>29.674227395397061</v>
      </c>
      <c r="G441" s="15"/>
      <c r="H441" s="28">
        <v>0.06</v>
      </c>
      <c r="I441" s="14" cm="1">
        <f t="array" ref="I441">1/POWER(1+INDEX(Yield,A441),1/12)</f>
        <v>0.9951560277146928</v>
      </c>
      <c r="J441" s="14"/>
      <c r="K441" s="29">
        <v>0.1</v>
      </c>
      <c r="L441" s="14" cm="1">
        <f t="array" ref="L441">1-POWER(1-INDEX(LapseRate,A441),1/12)</f>
        <v>8.7416109546967213E-3</v>
      </c>
      <c r="M441" s="14"/>
      <c r="N441" s="32">
        <v>0.01</v>
      </c>
      <c r="O441" s="32">
        <v>0.01</v>
      </c>
      <c r="Q441" s="16" cm="1">
        <f t="array" ref="Q441">INDEX(Inflation,A441)+0.02</f>
        <v>7.0000000000000007E-2</v>
      </c>
      <c r="R441" s="16" cm="1">
        <f t="array" ref="R441">INDEX(LapseRate,A441)*0.5</f>
        <v>0.05</v>
      </c>
      <c r="S441" s="16" cm="1">
        <f t="array" ref="S441">INDEX(LapseRate,A441)*1.5</f>
        <v>0.15000000000000002</v>
      </c>
      <c r="T441" s="16" cm="1">
        <f t="array" ref="T441">INDEX(Yield,A441)*INDEX(YieldUp,A441)</f>
        <v>5.9999999999999995E-4</v>
      </c>
      <c r="U441" s="16" cm="1">
        <f t="array" ref="U441">INDEX(Yield,A441)*INDEX(YieldDown,A441)</f>
        <v>5.9999999999999995E-4</v>
      </c>
    </row>
    <row r="442" spans="1:21" x14ac:dyDescent="0.2">
      <c r="A442" s="13">
        <v>440</v>
      </c>
      <c r="C442" s="28">
        <v>0.05</v>
      </c>
      <c r="D442" s="14">
        <f t="shared" si="6"/>
        <v>5.9590247741980082</v>
      </c>
      <c r="E442" s="14"/>
      <c r="F442" s="15" cm="1">
        <f t="array" ref="F442">Expense*INDEX(InflationFactor,A442)</f>
        <v>29.795123870990039</v>
      </c>
      <c r="G442" s="15"/>
      <c r="H442" s="28">
        <v>0.06</v>
      </c>
      <c r="I442" s="14" cm="1">
        <f t="array" ref="I442">1/POWER(1+INDEX(Yield,A442),1/12)</f>
        <v>0.9951560277146928</v>
      </c>
      <c r="J442" s="14"/>
      <c r="K442" s="29">
        <v>0.1</v>
      </c>
      <c r="L442" s="14" cm="1">
        <f t="array" ref="L442">1-POWER(1-INDEX(LapseRate,A442),1/12)</f>
        <v>8.7416109546967213E-3</v>
      </c>
      <c r="M442" s="14"/>
      <c r="N442" s="32">
        <v>0.01</v>
      </c>
      <c r="O442" s="32">
        <v>0.01</v>
      </c>
      <c r="Q442" s="16" cm="1">
        <f t="array" ref="Q442">INDEX(Inflation,A442)+0.02</f>
        <v>7.0000000000000007E-2</v>
      </c>
      <c r="R442" s="16" cm="1">
        <f t="array" ref="R442">INDEX(LapseRate,A442)*0.5</f>
        <v>0.05</v>
      </c>
      <c r="S442" s="16" cm="1">
        <f t="array" ref="S442">INDEX(LapseRate,A442)*1.5</f>
        <v>0.15000000000000002</v>
      </c>
      <c r="T442" s="16" cm="1">
        <f t="array" ref="T442">INDEX(Yield,A442)*INDEX(YieldUp,A442)</f>
        <v>5.9999999999999995E-4</v>
      </c>
      <c r="U442" s="16" cm="1">
        <f t="array" ref="U442">INDEX(Yield,A442)*INDEX(YieldDown,A442)</f>
        <v>5.9999999999999995E-4</v>
      </c>
    </row>
    <row r="443" spans="1:21" x14ac:dyDescent="0.2">
      <c r="A443" s="13">
        <v>441</v>
      </c>
      <c r="C443" s="28">
        <v>0.05</v>
      </c>
      <c r="D443" s="14">
        <f t="shared" si="6"/>
        <v>5.9833025787579155</v>
      </c>
      <c r="E443" s="14"/>
      <c r="F443" s="15" cm="1">
        <f t="array" ref="F443">Expense*INDEX(InflationFactor,A443)</f>
        <v>29.916512893789577</v>
      </c>
      <c r="G443" s="15"/>
      <c r="H443" s="28">
        <v>0.06</v>
      </c>
      <c r="I443" s="14" cm="1">
        <f t="array" ref="I443">1/POWER(1+INDEX(Yield,A443),1/12)</f>
        <v>0.9951560277146928</v>
      </c>
      <c r="J443" s="14"/>
      <c r="K443" s="29">
        <v>0.1</v>
      </c>
      <c r="L443" s="14" cm="1">
        <f t="array" ref="L443">1-POWER(1-INDEX(LapseRate,A443),1/12)</f>
        <v>8.7416109546967213E-3</v>
      </c>
      <c r="M443" s="14"/>
      <c r="N443" s="32">
        <v>0.01</v>
      </c>
      <c r="O443" s="32">
        <v>0.01</v>
      </c>
      <c r="Q443" s="16" cm="1">
        <f t="array" ref="Q443">INDEX(Inflation,A443)+0.02</f>
        <v>7.0000000000000007E-2</v>
      </c>
      <c r="R443" s="16" cm="1">
        <f t="array" ref="R443">INDEX(LapseRate,A443)*0.5</f>
        <v>0.05</v>
      </c>
      <c r="S443" s="16" cm="1">
        <f t="array" ref="S443">INDEX(LapseRate,A443)*1.5</f>
        <v>0.15000000000000002</v>
      </c>
      <c r="T443" s="16" cm="1">
        <f t="array" ref="T443">INDEX(Yield,A443)*INDEX(YieldUp,A443)</f>
        <v>5.9999999999999995E-4</v>
      </c>
      <c r="U443" s="16" cm="1">
        <f t="array" ref="U443">INDEX(Yield,A443)*INDEX(YieldDown,A443)</f>
        <v>5.9999999999999995E-4</v>
      </c>
    </row>
    <row r="444" spans="1:21" x14ac:dyDescent="0.2">
      <c r="A444" s="13">
        <v>442</v>
      </c>
      <c r="C444" s="28">
        <v>0.05</v>
      </c>
      <c r="D444" s="14">
        <f t="shared" si="6"/>
        <v>6.0076792940987982</v>
      </c>
      <c r="E444" s="14"/>
      <c r="F444" s="15" cm="1">
        <f t="array" ref="F444">Expense*INDEX(InflationFactor,A444)</f>
        <v>30.038396470493993</v>
      </c>
      <c r="G444" s="15"/>
      <c r="H444" s="28">
        <v>0.06</v>
      </c>
      <c r="I444" s="14" cm="1">
        <f t="array" ref="I444">1/POWER(1+INDEX(Yield,A444),1/12)</f>
        <v>0.9951560277146928</v>
      </c>
      <c r="J444" s="14"/>
      <c r="K444" s="29">
        <v>0.1</v>
      </c>
      <c r="L444" s="14" cm="1">
        <f t="array" ref="L444">1-POWER(1-INDEX(LapseRate,A444),1/12)</f>
        <v>8.7416109546967213E-3</v>
      </c>
      <c r="M444" s="14"/>
      <c r="N444" s="32">
        <v>0.01</v>
      </c>
      <c r="O444" s="32">
        <v>0.01</v>
      </c>
      <c r="Q444" s="16" cm="1">
        <f t="array" ref="Q444">INDEX(Inflation,A444)+0.02</f>
        <v>7.0000000000000007E-2</v>
      </c>
      <c r="R444" s="16" cm="1">
        <f t="array" ref="R444">INDEX(LapseRate,A444)*0.5</f>
        <v>0.05</v>
      </c>
      <c r="S444" s="16" cm="1">
        <f t="array" ref="S444">INDEX(LapseRate,A444)*1.5</f>
        <v>0.15000000000000002</v>
      </c>
      <c r="T444" s="16" cm="1">
        <f t="array" ref="T444">INDEX(Yield,A444)*INDEX(YieldUp,A444)</f>
        <v>5.9999999999999995E-4</v>
      </c>
      <c r="U444" s="16" cm="1">
        <f t="array" ref="U444">INDEX(Yield,A444)*INDEX(YieldDown,A444)</f>
        <v>5.9999999999999995E-4</v>
      </c>
    </row>
    <row r="445" spans="1:21" x14ac:dyDescent="0.2">
      <c r="A445" s="13">
        <v>443</v>
      </c>
      <c r="C445" s="28">
        <v>0.05</v>
      </c>
      <c r="D445" s="14">
        <f t="shared" si="6"/>
        <v>6.0321553231954175</v>
      </c>
      <c r="E445" s="14"/>
      <c r="F445" s="15" cm="1">
        <f t="array" ref="F445">Expense*INDEX(InflationFactor,A445)</f>
        <v>30.160776615977088</v>
      </c>
      <c r="G445" s="15"/>
      <c r="H445" s="28">
        <v>0.06</v>
      </c>
      <c r="I445" s="14" cm="1">
        <f t="array" ref="I445">1/POWER(1+INDEX(Yield,A445),1/12)</f>
        <v>0.9951560277146928</v>
      </c>
      <c r="J445" s="14"/>
      <c r="K445" s="29">
        <v>0.1</v>
      </c>
      <c r="L445" s="14" cm="1">
        <f t="array" ref="L445">1-POWER(1-INDEX(LapseRate,A445),1/12)</f>
        <v>8.7416109546967213E-3</v>
      </c>
      <c r="M445" s="14"/>
      <c r="N445" s="32">
        <v>0.01</v>
      </c>
      <c r="O445" s="32">
        <v>0.01</v>
      </c>
      <c r="Q445" s="16" cm="1">
        <f t="array" ref="Q445">INDEX(Inflation,A445)+0.02</f>
        <v>7.0000000000000007E-2</v>
      </c>
      <c r="R445" s="16" cm="1">
        <f t="array" ref="R445">INDEX(LapseRate,A445)*0.5</f>
        <v>0.05</v>
      </c>
      <c r="S445" s="16" cm="1">
        <f t="array" ref="S445">INDEX(LapseRate,A445)*1.5</f>
        <v>0.15000000000000002</v>
      </c>
      <c r="T445" s="16" cm="1">
        <f t="array" ref="T445">INDEX(Yield,A445)*INDEX(YieldUp,A445)</f>
        <v>5.9999999999999995E-4</v>
      </c>
      <c r="U445" s="16" cm="1">
        <f t="array" ref="U445">INDEX(Yield,A445)*INDEX(YieldDown,A445)</f>
        <v>5.9999999999999995E-4</v>
      </c>
    </row>
    <row r="446" spans="1:21" x14ac:dyDescent="0.2">
      <c r="A446" s="13">
        <v>444</v>
      </c>
      <c r="C446" s="28">
        <v>0.05</v>
      </c>
      <c r="D446" s="14">
        <f t="shared" si="6"/>
        <v>6.0567310706643083</v>
      </c>
      <c r="E446" s="14"/>
      <c r="F446" s="15" cm="1">
        <f t="array" ref="F446">Expense*INDEX(InflationFactor,A446)</f>
        <v>30.283655353321542</v>
      </c>
      <c r="G446" s="15"/>
      <c r="H446" s="28">
        <v>0.06</v>
      </c>
      <c r="I446" s="14" cm="1">
        <f t="array" ref="I446">1/POWER(1+INDEX(Yield,A446),1/12)</f>
        <v>0.9951560277146928</v>
      </c>
      <c r="J446" s="14"/>
      <c r="K446" s="29">
        <v>0.1</v>
      </c>
      <c r="L446" s="14" cm="1">
        <f t="array" ref="L446">1-POWER(1-INDEX(LapseRate,A446),1/12)</f>
        <v>8.7416109546967213E-3</v>
      </c>
      <c r="M446" s="14"/>
      <c r="N446" s="32">
        <v>0.01</v>
      </c>
      <c r="O446" s="32">
        <v>0.01</v>
      </c>
      <c r="Q446" s="16" cm="1">
        <f t="array" ref="Q446">INDEX(Inflation,A446)+0.02</f>
        <v>7.0000000000000007E-2</v>
      </c>
      <c r="R446" s="16" cm="1">
        <f t="array" ref="R446">INDEX(LapseRate,A446)*0.5</f>
        <v>0.05</v>
      </c>
      <c r="S446" s="16" cm="1">
        <f t="array" ref="S446">INDEX(LapseRate,A446)*1.5</f>
        <v>0.15000000000000002</v>
      </c>
      <c r="T446" s="16" cm="1">
        <f t="array" ref="T446">INDEX(Yield,A446)*INDEX(YieldUp,A446)</f>
        <v>5.9999999999999995E-4</v>
      </c>
      <c r="U446" s="16" cm="1">
        <f t="array" ref="U446">INDEX(Yield,A446)*INDEX(YieldDown,A446)</f>
        <v>5.9999999999999995E-4</v>
      </c>
    </row>
    <row r="447" spans="1:21" x14ac:dyDescent="0.2">
      <c r="A447" s="13">
        <v>445</v>
      </c>
      <c r="C447" s="28">
        <v>0.05</v>
      </c>
      <c r="D447" s="14">
        <f t="shared" si="6"/>
        <v>6.0814069427704567</v>
      </c>
      <c r="E447" s="14"/>
      <c r="F447" s="15" cm="1">
        <f t="array" ref="F447">Expense*INDEX(InflationFactor,A447)</f>
        <v>30.407034713852283</v>
      </c>
      <c r="G447" s="15"/>
      <c r="H447" s="28">
        <v>0.06</v>
      </c>
      <c r="I447" s="14" cm="1">
        <f t="array" ref="I447">1/POWER(1+INDEX(Yield,A447),1/12)</f>
        <v>0.9951560277146928</v>
      </c>
      <c r="J447" s="14"/>
      <c r="K447" s="29">
        <v>0.1</v>
      </c>
      <c r="L447" s="14" cm="1">
        <f t="array" ref="L447">1-POWER(1-INDEX(LapseRate,A447),1/12)</f>
        <v>8.7416109546967213E-3</v>
      </c>
      <c r="M447" s="14"/>
      <c r="N447" s="32">
        <v>0.01</v>
      </c>
      <c r="O447" s="32">
        <v>0.01</v>
      </c>
      <c r="Q447" s="16" cm="1">
        <f t="array" ref="Q447">INDEX(Inflation,A447)+0.02</f>
        <v>7.0000000000000007E-2</v>
      </c>
      <c r="R447" s="16" cm="1">
        <f t="array" ref="R447">INDEX(LapseRate,A447)*0.5</f>
        <v>0.05</v>
      </c>
      <c r="S447" s="16" cm="1">
        <f t="array" ref="S447">INDEX(LapseRate,A447)*1.5</f>
        <v>0.15000000000000002</v>
      </c>
      <c r="T447" s="16" cm="1">
        <f t="array" ref="T447">INDEX(Yield,A447)*INDEX(YieldUp,A447)</f>
        <v>5.9999999999999995E-4</v>
      </c>
      <c r="U447" s="16" cm="1">
        <f t="array" ref="U447">INDEX(Yield,A447)*INDEX(YieldDown,A447)</f>
        <v>5.9999999999999995E-4</v>
      </c>
    </row>
    <row r="448" spans="1:21" x14ac:dyDescent="0.2">
      <c r="A448" s="13">
        <v>446</v>
      </c>
      <c r="C448" s="28">
        <v>0.05</v>
      </c>
      <c r="D448" s="14">
        <f t="shared" si="6"/>
        <v>6.1061833474340492</v>
      </c>
      <c r="E448" s="14"/>
      <c r="F448" s="15" cm="1">
        <f t="array" ref="F448">Expense*INDEX(InflationFactor,A448)</f>
        <v>30.530916737170244</v>
      </c>
      <c r="G448" s="15"/>
      <c r="H448" s="28">
        <v>0.06</v>
      </c>
      <c r="I448" s="14" cm="1">
        <f t="array" ref="I448">1/POWER(1+INDEX(Yield,A448),1/12)</f>
        <v>0.9951560277146928</v>
      </c>
      <c r="J448" s="14"/>
      <c r="K448" s="29">
        <v>0.1</v>
      </c>
      <c r="L448" s="14" cm="1">
        <f t="array" ref="L448">1-POWER(1-INDEX(LapseRate,A448),1/12)</f>
        <v>8.7416109546967213E-3</v>
      </c>
      <c r="M448" s="14"/>
      <c r="N448" s="32">
        <v>0.01</v>
      </c>
      <c r="O448" s="32">
        <v>0.01</v>
      </c>
      <c r="Q448" s="16" cm="1">
        <f t="array" ref="Q448">INDEX(Inflation,A448)+0.02</f>
        <v>7.0000000000000007E-2</v>
      </c>
      <c r="R448" s="16" cm="1">
        <f t="array" ref="R448">INDEX(LapseRate,A448)*0.5</f>
        <v>0.05</v>
      </c>
      <c r="S448" s="16" cm="1">
        <f t="array" ref="S448">INDEX(LapseRate,A448)*1.5</f>
        <v>0.15000000000000002</v>
      </c>
      <c r="T448" s="16" cm="1">
        <f t="array" ref="T448">INDEX(Yield,A448)*INDEX(YieldUp,A448)</f>
        <v>5.9999999999999995E-4</v>
      </c>
      <c r="U448" s="16" cm="1">
        <f t="array" ref="U448">INDEX(Yield,A448)*INDEX(YieldDown,A448)</f>
        <v>5.9999999999999995E-4</v>
      </c>
    </row>
    <row r="449" spans="1:21" x14ac:dyDescent="0.2">
      <c r="A449" s="13">
        <v>447</v>
      </c>
      <c r="C449" s="28">
        <v>0.05</v>
      </c>
      <c r="D449" s="14">
        <f t="shared" si="6"/>
        <v>6.1310606942371466</v>
      </c>
      <c r="E449" s="14"/>
      <c r="F449" s="15" cm="1">
        <f t="array" ref="F449">Expense*INDEX(InflationFactor,A449)</f>
        <v>30.655303471185732</v>
      </c>
      <c r="G449" s="15"/>
      <c r="H449" s="28">
        <v>0.06</v>
      </c>
      <c r="I449" s="14" cm="1">
        <f t="array" ref="I449">1/POWER(1+INDEX(Yield,A449),1/12)</f>
        <v>0.9951560277146928</v>
      </c>
      <c r="J449" s="14"/>
      <c r="K449" s="29">
        <v>0.1</v>
      </c>
      <c r="L449" s="14" cm="1">
        <f t="array" ref="L449">1-POWER(1-INDEX(LapseRate,A449),1/12)</f>
        <v>8.7416109546967213E-3</v>
      </c>
      <c r="M449" s="14"/>
      <c r="N449" s="32">
        <v>0.01</v>
      </c>
      <c r="O449" s="32">
        <v>0.01</v>
      </c>
      <c r="Q449" s="16" cm="1">
        <f t="array" ref="Q449">INDEX(Inflation,A449)+0.02</f>
        <v>7.0000000000000007E-2</v>
      </c>
      <c r="R449" s="16" cm="1">
        <f t="array" ref="R449">INDEX(LapseRate,A449)*0.5</f>
        <v>0.05</v>
      </c>
      <c r="S449" s="16" cm="1">
        <f t="array" ref="S449">INDEX(LapseRate,A449)*1.5</f>
        <v>0.15000000000000002</v>
      </c>
      <c r="T449" s="16" cm="1">
        <f t="array" ref="T449">INDEX(Yield,A449)*INDEX(YieldUp,A449)</f>
        <v>5.9999999999999995E-4</v>
      </c>
      <c r="U449" s="16" cm="1">
        <f t="array" ref="U449">INDEX(Yield,A449)*INDEX(YieldDown,A449)</f>
        <v>5.9999999999999995E-4</v>
      </c>
    </row>
    <row r="450" spans="1:21" x14ac:dyDescent="0.2">
      <c r="A450" s="13">
        <v>448</v>
      </c>
      <c r="C450" s="28">
        <v>0.05</v>
      </c>
      <c r="D450" s="14">
        <f t="shared" si="6"/>
        <v>6.1560393944305298</v>
      </c>
      <c r="E450" s="14"/>
      <c r="F450" s="15" cm="1">
        <f t="array" ref="F450">Expense*INDEX(InflationFactor,A450)</f>
        <v>30.780196972152648</v>
      </c>
      <c r="G450" s="15"/>
      <c r="H450" s="28">
        <v>0.06</v>
      </c>
      <c r="I450" s="14" cm="1">
        <f t="array" ref="I450">1/POWER(1+INDEX(Yield,A450),1/12)</f>
        <v>0.9951560277146928</v>
      </c>
      <c r="J450" s="14"/>
      <c r="K450" s="29">
        <v>0.1</v>
      </c>
      <c r="L450" s="14" cm="1">
        <f t="array" ref="L450">1-POWER(1-INDEX(LapseRate,A450),1/12)</f>
        <v>8.7416109546967213E-3</v>
      </c>
      <c r="M450" s="14"/>
      <c r="N450" s="32">
        <v>0.01</v>
      </c>
      <c r="O450" s="32">
        <v>0.01</v>
      </c>
      <c r="Q450" s="16" cm="1">
        <f t="array" ref="Q450">INDEX(Inflation,A450)+0.02</f>
        <v>7.0000000000000007E-2</v>
      </c>
      <c r="R450" s="16" cm="1">
        <f t="array" ref="R450">INDEX(LapseRate,A450)*0.5</f>
        <v>0.05</v>
      </c>
      <c r="S450" s="16" cm="1">
        <f t="array" ref="S450">INDEX(LapseRate,A450)*1.5</f>
        <v>0.15000000000000002</v>
      </c>
      <c r="T450" s="16" cm="1">
        <f t="array" ref="T450">INDEX(Yield,A450)*INDEX(YieldUp,A450)</f>
        <v>5.9999999999999995E-4</v>
      </c>
      <c r="U450" s="16" cm="1">
        <f t="array" ref="U450">INDEX(Yield,A450)*INDEX(YieldDown,A450)</f>
        <v>5.9999999999999995E-4</v>
      </c>
    </row>
    <row r="451" spans="1:21" x14ac:dyDescent="0.2">
      <c r="A451" s="13">
        <v>449</v>
      </c>
      <c r="C451" s="28">
        <v>0.05</v>
      </c>
      <c r="D451" s="14">
        <f t="shared" ref="D451:D514" si="7">IF(A451=1,1,POWER(1+INDEX(Inflation,A451-1),(A451-1)/12))</f>
        <v>6.1811198609404556</v>
      </c>
      <c r="E451" s="14"/>
      <c r="F451" s="15" cm="1">
        <f t="array" ref="F451">Expense*INDEX(InflationFactor,A451)</f>
        <v>30.905599304702278</v>
      </c>
      <c r="G451" s="15"/>
      <c r="H451" s="28">
        <v>0.06</v>
      </c>
      <c r="I451" s="14" cm="1">
        <f t="array" ref="I451">1/POWER(1+INDEX(Yield,A451),1/12)</f>
        <v>0.9951560277146928</v>
      </c>
      <c r="J451" s="14"/>
      <c r="K451" s="29">
        <v>0.1</v>
      </c>
      <c r="L451" s="14" cm="1">
        <f t="array" ref="L451">1-POWER(1-INDEX(LapseRate,A451),1/12)</f>
        <v>8.7416109546967213E-3</v>
      </c>
      <c r="M451" s="14"/>
      <c r="N451" s="32">
        <v>0.01</v>
      </c>
      <c r="O451" s="32">
        <v>0.01</v>
      </c>
      <c r="Q451" s="16" cm="1">
        <f t="array" ref="Q451">INDEX(Inflation,A451)+0.02</f>
        <v>7.0000000000000007E-2</v>
      </c>
      <c r="R451" s="16" cm="1">
        <f t="array" ref="R451">INDEX(LapseRate,A451)*0.5</f>
        <v>0.05</v>
      </c>
      <c r="S451" s="16" cm="1">
        <f t="array" ref="S451">INDEX(LapseRate,A451)*1.5</f>
        <v>0.15000000000000002</v>
      </c>
      <c r="T451" s="16" cm="1">
        <f t="array" ref="T451">INDEX(Yield,A451)*INDEX(YieldUp,A451)</f>
        <v>5.9999999999999995E-4</v>
      </c>
      <c r="U451" s="16" cm="1">
        <f t="array" ref="U451">INDEX(Yield,A451)*INDEX(YieldDown,A451)</f>
        <v>5.9999999999999995E-4</v>
      </c>
    </row>
    <row r="452" spans="1:21" x14ac:dyDescent="0.2">
      <c r="A452" s="13">
        <v>450</v>
      </c>
      <c r="C452" s="28">
        <v>0.05</v>
      </c>
      <c r="D452" s="14">
        <f t="shared" si="7"/>
        <v>6.2063025083754928</v>
      </c>
      <c r="E452" s="14"/>
      <c r="F452" s="15" cm="1">
        <f t="array" ref="F452">Expense*INDEX(InflationFactor,A452)</f>
        <v>31.031512541877465</v>
      </c>
      <c r="G452" s="15"/>
      <c r="H452" s="28">
        <v>0.06</v>
      </c>
      <c r="I452" s="14" cm="1">
        <f t="array" ref="I452">1/POWER(1+INDEX(Yield,A452),1/12)</f>
        <v>0.9951560277146928</v>
      </c>
      <c r="J452" s="14"/>
      <c r="K452" s="29">
        <v>0.1</v>
      </c>
      <c r="L452" s="14" cm="1">
        <f t="array" ref="L452">1-POWER(1-INDEX(LapseRate,A452),1/12)</f>
        <v>8.7416109546967213E-3</v>
      </c>
      <c r="M452" s="14"/>
      <c r="N452" s="32">
        <v>0.01</v>
      </c>
      <c r="O452" s="32">
        <v>0.01</v>
      </c>
      <c r="Q452" s="16" cm="1">
        <f t="array" ref="Q452">INDEX(Inflation,A452)+0.02</f>
        <v>7.0000000000000007E-2</v>
      </c>
      <c r="R452" s="16" cm="1">
        <f t="array" ref="R452">INDEX(LapseRate,A452)*0.5</f>
        <v>0.05</v>
      </c>
      <c r="S452" s="16" cm="1">
        <f t="array" ref="S452">INDEX(LapseRate,A452)*1.5</f>
        <v>0.15000000000000002</v>
      </c>
      <c r="T452" s="16" cm="1">
        <f t="array" ref="T452">INDEX(Yield,A452)*INDEX(YieldUp,A452)</f>
        <v>5.9999999999999995E-4</v>
      </c>
      <c r="U452" s="16" cm="1">
        <f t="array" ref="U452">INDEX(Yield,A452)*INDEX(YieldDown,A452)</f>
        <v>5.9999999999999995E-4</v>
      </c>
    </row>
    <row r="453" spans="1:21" x14ac:dyDescent="0.2">
      <c r="A453" s="13">
        <v>451</v>
      </c>
      <c r="C453" s="28">
        <v>0.05</v>
      </c>
      <c r="D453" s="14">
        <f t="shared" si="7"/>
        <v>6.2315877530333825</v>
      </c>
      <c r="E453" s="14"/>
      <c r="F453" s="15" cm="1">
        <f t="array" ref="F453">Expense*INDEX(InflationFactor,A453)</f>
        <v>31.157938765166911</v>
      </c>
      <c r="G453" s="15"/>
      <c r="H453" s="28">
        <v>0.06</v>
      </c>
      <c r="I453" s="14" cm="1">
        <f t="array" ref="I453">1/POWER(1+INDEX(Yield,A453),1/12)</f>
        <v>0.9951560277146928</v>
      </c>
      <c r="J453" s="14"/>
      <c r="K453" s="29">
        <v>0.1</v>
      </c>
      <c r="L453" s="14" cm="1">
        <f t="array" ref="L453">1-POWER(1-INDEX(LapseRate,A453),1/12)</f>
        <v>8.7416109546967213E-3</v>
      </c>
      <c r="M453" s="14"/>
      <c r="N453" s="32">
        <v>0.01</v>
      </c>
      <c r="O453" s="32">
        <v>0.01</v>
      </c>
      <c r="Q453" s="16" cm="1">
        <f t="array" ref="Q453">INDEX(Inflation,A453)+0.02</f>
        <v>7.0000000000000007E-2</v>
      </c>
      <c r="R453" s="16" cm="1">
        <f t="array" ref="R453">INDEX(LapseRate,A453)*0.5</f>
        <v>0.05</v>
      </c>
      <c r="S453" s="16" cm="1">
        <f t="array" ref="S453">INDEX(LapseRate,A453)*1.5</f>
        <v>0.15000000000000002</v>
      </c>
      <c r="T453" s="16" cm="1">
        <f t="array" ref="T453">INDEX(Yield,A453)*INDEX(YieldUp,A453)</f>
        <v>5.9999999999999995E-4</v>
      </c>
      <c r="U453" s="16" cm="1">
        <f t="array" ref="U453">INDEX(Yield,A453)*INDEX(YieldDown,A453)</f>
        <v>5.9999999999999995E-4</v>
      </c>
    </row>
    <row r="454" spans="1:21" x14ac:dyDescent="0.2">
      <c r="A454" s="13">
        <v>452</v>
      </c>
      <c r="C454" s="28">
        <v>0.05</v>
      </c>
      <c r="D454" s="14">
        <f t="shared" si="7"/>
        <v>6.2569760129079075</v>
      </c>
      <c r="E454" s="14"/>
      <c r="F454" s="15" cm="1">
        <f t="array" ref="F454">Expense*INDEX(InflationFactor,A454)</f>
        <v>31.284880064539536</v>
      </c>
      <c r="G454" s="15"/>
      <c r="H454" s="28">
        <v>0.06</v>
      </c>
      <c r="I454" s="14" cm="1">
        <f t="array" ref="I454">1/POWER(1+INDEX(Yield,A454),1/12)</f>
        <v>0.9951560277146928</v>
      </c>
      <c r="J454" s="14"/>
      <c r="K454" s="29">
        <v>0.1</v>
      </c>
      <c r="L454" s="14" cm="1">
        <f t="array" ref="L454">1-POWER(1-INDEX(LapseRate,A454),1/12)</f>
        <v>8.7416109546967213E-3</v>
      </c>
      <c r="M454" s="14"/>
      <c r="N454" s="32">
        <v>0.01</v>
      </c>
      <c r="O454" s="32">
        <v>0.01</v>
      </c>
      <c r="Q454" s="16" cm="1">
        <f t="array" ref="Q454">INDEX(Inflation,A454)+0.02</f>
        <v>7.0000000000000007E-2</v>
      </c>
      <c r="R454" s="16" cm="1">
        <f t="array" ref="R454">INDEX(LapseRate,A454)*0.5</f>
        <v>0.05</v>
      </c>
      <c r="S454" s="16" cm="1">
        <f t="array" ref="S454">INDEX(LapseRate,A454)*1.5</f>
        <v>0.15000000000000002</v>
      </c>
      <c r="T454" s="16" cm="1">
        <f t="array" ref="T454">INDEX(Yield,A454)*INDEX(YieldUp,A454)</f>
        <v>5.9999999999999995E-4</v>
      </c>
      <c r="U454" s="16" cm="1">
        <f t="array" ref="U454">INDEX(Yield,A454)*INDEX(YieldDown,A454)</f>
        <v>5.9999999999999995E-4</v>
      </c>
    </row>
    <row r="455" spans="1:21" x14ac:dyDescent="0.2">
      <c r="A455" s="13">
        <v>453</v>
      </c>
      <c r="C455" s="28">
        <v>0.05</v>
      </c>
      <c r="D455" s="14">
        <f t="shared" si="7"/>
        <v>6.2824677076958109</v>
      </c>
      <c r="E455" s="14"/>
      <c r="F455" s="15" cm="1">
        <f t="array" ref="F455">Expense*INDEX(InflationFactor,A455)</f>
        <v>31.412338538479055</v>
      </c>
      <c r="G455" s="15"/>
      <c r="H455" s="28">
        <v>0.06</v>
      </c>
      <c r="I455" s="14" cm="1">
        <f t="array" ref="I455">1/POWER(1+INDEX(Yield,A455),1/12)</f>
        <v>0.9951560277146928</v>
      </c>
      <c r="J455" s="14"/>
      <c r="K455" s="29">
        <v>0.1</v>
      </c>
      <c r="L455" s="14" cm="1">
        <f t="array" ref="L455">1-POWER(1-INDEX(LapseRate,A455),1/12)</f>
        <v>8.7416109546967213E-3</v>
      </c>
      <c r="M455" s="14"/>
      <c r="N455" s="32">
        <v>0.01</v>
      </c>
      <c r="O455" s="32">
        <v>0.01</v>
      </c>
      <c r="Q455" s="16" cm="1">
        <f t="array" ref="Q455">INDEX(Inflation,A455)+0.02</f>
        <v>7.0000000000000007E-2</v>
      </c>
      <c r="R455" s="16" cm="1">
        <f t="array" ref="R455">INDEX(LapseRate,A455)*0.5</f>
        <v>0.05</v>
      </c>
      <c r="S455" s="16" cm="1">
        <f t="array" ref="S455">INDEX(LapseRate,A455)*1.5</f>
        <v>0.15000000000000002</v>
      </c>
      <c r="T455" s="16" cm="1">
        <f t="array" ref="T455">INDEX(Yield,A455)*INDEX(YieldUp,A455)</f>
        <v>5.9999999999999995E-4</v>
      </c>
      <c r="U455" s="16" cm="1">
        <f t="array" ref="U455">INDEX(Yield,A455)*INDEX(YieldDown,A455)</f>
        <v>5.9999999999999995E-4</v>
      </c>
    </row>
    <row r="456" spans="1:21" x14ac:dyDescent="0.2">
      <c r="A456" s="13">
        <v>454</v>
      </c>
      <c r="C456" s="28">
        <v>0.05</v>
      </c>
      <c r="D456" s="14">
        <f t="shared" si="7"/>
        <v>6.3080632588037382</v>
      </c>
      <c r="E456" s="14"/>
      <c r="F456" s="15" cm="1">
        <f t="array" ref="F456">Expense*INDEX(InflationFactor,A456)</f>
        <v>31.540316294018691</v>
      </c>
      <c r="G456" s="15"/>
      <c r="H456" s="28">
        <v>0.06</v>
      </c>
      <c r="I456" s="14" cm="1">
        <f t="array" ref="I456">1/POWER(1+INDEX(Yield,A456),1/12)</f>
        <v>0.9951560277146928</v>
      </c>
      <c r="J456" s="14"/>
      <c r="K456" s="29">
        <v>0.1</v>
      </c>
      <c r="L456" s="14" cm="1">
        <f t="array" ref="L456">1-POWER(1-INDEX(LapseRate,A456),1/12)</f>
        <v>8.7416109546967213E-3</v>
      </c>
      <c r="M456" s="14"/>
      <c r="N456" s="32">
        <v>0.01</v>
      </c>
      <c r="O456" s="32">
        <v>0.01</v>
      </c>
      <c r="Q456" s="16" cm="1">
        <f t="array" ref="Q456">INDEX(Inflation,A456)+0.02</f>
        <v>7.0000000000000007E-2</v>
      </c>
      <c r="R456" s="16" cm="1">
        <f t="array" ref="R456">INDEX(LapseRate,A456)*0.5</f>
        <v>0.05</v>
      </c>
      <c r="S456" s="16" cm="1">
        <f t="array" ref="S456">INDEX(LapseRate,A456)*1.5</f>
        <v>0.15000000000000002</v>
      </c>
      <c r="T456" s="16" cm="1">
        <f t="array" ref="T456">INDEX(Yield,A456)*INDEX(YieldUp,A456)</f>
        <v>5.9999999999999995E-4</v>
      </c>
      <c r="U456" s="16" cm="1">
        <f t="array" ref="U456">INDEX(Yield,A456)*INDEX(YieldDown,A456)</f>
        <v>5.9999999999999995E-4</v>
      </c>
    </row>
    <row r="457" spans="1:21" x14ac:dyDescent="0.2">
      <c r="A457" s="13">
        <v>455</v>
      </c>
      <c r="C457" s="28">
        <v>0.05</v>
      </c>
      <c r="D457" s="14">
        <f t="shared" si="7"/>
        <v>6.3337630893551893</v>
      </c>
      <c r="E457" s="14"/>
      <c r="F457" s="15" cm="1">
        <f t="array" ref="F457">Expense*INDEX(InflationFactor,A457)</f>
        <v>31.668815446775945</v>
      </c>
      <c r="G457" s="15"/>
      <c r="H457" s="28">
        <v>0.06</v>
      </c>
      <c r="I457" s="14" cm="1">
        <f t="array" ref="I457">1/POWER(1+INDEX(Yield,A457),1/12)</f>
        <v>0.9951560277146928</v>
      </c>
      <c r="J457" s="14"/>
      <c r="K457" s="29">
        <v>0.1</v>
      </c>
      <c r="L457" s="14" cm="1">
        <f t="array" ref="L457">1-POWER(1-INDEX(LapseRate,A457),1/12)</f>
        <v>8.7416109546967213E-3</v>
      </c>
      <c r="M457" s="14"/>
      <c r="N457" s="32">
        <v>0.01</v>
      </c>
      <c r="O457" s="32">
        <v>0.01</v>
      </c>
      <c r="Q457" s="16" cm="1">
        <f t="array" ref="Q457">INDEX(Inflation,A457)+0.02</f>
        <v>7.0000000000000007E-2</v>
      </c>
      <c r="R457" s="16" cm="1">
        <f t="array" ref="R457">INDEX(LapseRate,A457)*0.5</f>
        <v>0.05</v>
      </c>
      <c r="S457" s="16" cm="1">
        <f t="array" ref="S457">INDEX(LapseRate,A457)*1.5</f>
        <v>0.15000000000000002</v>
      </c>
      <c r="T457" s="16" cm="1">
        <f t="array" ref="T457">INDEX(Yield,A457)*INDEX(YieldUp,A457)</f>
        <v>5.9999999999999995E-4</v>
      </c>
      <c r="U457" s="16" cm="1">
        <f t="array" ref="U457">INDEX(Yield,A457)*INDEX(YieldDown,A457)</f>
        <v>5.9999999999999995E-4</v>
      </c>
    </row>
    <row r="458" spans="1:21" x14ac:dyDescent="0.2">
      <c r="A458" s="13">
        <v>456</v>
      </c>
      <c r="C458" s="28">
        <v>0.05</v>
      </c>
      <c r="D458" s="14">
        <f t="shared" si="7"/>
        <v>6.3595676241975232</v>
      </c>
      <c r="E458" s="14"/>
      <c r="F458" s="15" cm="1">
        <f t="array" ref="F458">Expense*INDEX(InflationFactor,A458)</f>
        <v>31.797838120987617</v>
      </c>
      <c r="G458" s="15"/>
      <c r="H458" s="28">
        <v>0.06</v>
      </c>
      <c r="I458" s="14" cm="1">
        <f t="array" ref="I458">1/POWER(1+INDEX(Yield,A458),1/12)</f>
        <v>0.9951560277146928</v>
      </c>
      <c r="J458" s="14"/>
      <c r="K458" s="29">
        <v>0.1</v>
      </c>
      <c r="L458" s="14" cm="1">
        <f t="array" ref="L458">1-POWER(1-INDEX(LapseRate,A458),1/12)</f>
        <v>8.7416109546967213E-3</v>
      </c>
      <c r="M458" s="14"/>
      <c r="N458" s="32">
        <v>0.01</v>
      </c>
      <c r="O458" s="32">
        <v>0.01</v>
      </c>
      <c r="Q458" s="16" cm="1">
        <f t="array" ref="Q458">INDEX(Inflation,A458)+0.02</f>
        <v>7.0000000000000007E-2</v>
      </c>
      <c r="R458" s="16" cm="1">
        <f t="array" ref="R458">INDEX(LapseRate,A458)*0.5</f>
        <v>0.05</v>
      </c>
      <c r="S458" s="16" cm="1">
        <f t="array" ref="S458">INDEX(LapseRate,A458)*1.5</f>
        <v>0.15000000000000002</v>
      </c>
      <c r="T458" s="16" cm="1">
        <f t="array" ref="T458">INDEX(Yield,A458)*INDEX(YieldUp,A458)</f>
        <v>5.9999999999999995E-4</v>
      </c>
      <c r="U458" s="16" cm="1">
        <f t="array" ref="U458">INDEX(Yield,A458)*INDEX(YieldDown,A458)</f>
        <v>5.9999999999999995E-4</v>
      </c>
    </row>
    <row r="459" spans="1:21" x14ac:dyDescent="0.2">
      <c r="A459" s="13">
        <v>457</v>
      </c>
      <c r="C459" s="28">
        <v>0.05</v>
      </c>
      <c r="D459" s="14">
        <f t="shared" si="7"/>
        <v>6.3854772899089784</v>
      </c>
      <c r="E459" s="14"/>
      <c r="F459" s="15" cm="1">
        <f t="array" ref="F459">Expense*INDEX(InflationFactor,A459)</f>
        <v>31.92738644954489</v>
      </c>
      <c r="G459" s="15"/>
      <c r="H459" s="28">
        <v>0.06</v>
      </c>
      <c r="I459" s="14" cm="1">
        <f t="array" ref="I459">1/POWER(1+INDEX(Yield,A459),1/12)</f>
        <v>0.9951560277146928</v>
      </c>
      <c r="J459" s="14"/>
      <c r="K459" s="29">
        <v>0.1</v>
      </c>
      <c r="L459" s="14" cm="1">
        <f t="array" ref="L459">1-POWER(1-INDEX(LapseRate,A459),1/12)</f>
        <v>8.7416109546967213E-3</v>
      </c>
      <c r="M459" s="14"/>
      <c r="N459" s="32">
        <v>0.01</v>
      </c>
      <c r="O459" s="32">
        <v>0.01</v>
      </c>
      <c r="Q459" s="16" cm="1">
        <f t="array" ref="Q459">INDEX(Inflation,A459)+0.02</f>
        <v>7.0000000000000007E-2</v>
      </c>
      <c r="R459" s="16" cm="1">
        <f t="array" ref="R459">INDEX(LapseRate,A459)*0.5</f>
        <v>0.05</v>
      </c>
      <c r="S459" s="16" cm="1">
        <f t="array" ref="S459">INDEX(LapseRate,A459)*1.5</f>
        <v>0.15000000000000002</v>
      </c>
      <c r="T459" s="16" cm="1">
        <f t="array" ref="T459">INDEX(Yield,A459)*INDEX(YieldUp,A459)</f>
        <v>5.9999999999999995E-4</v>
      </c>
      <c r="U459" s="16" cm="1">
        <f t="array" ref="U459">INDEX(Yield,A459)*INDEX(YieldDown,A459)</f>
        <v>5.9999999999999995E-4</v>
      </c>
    </row>
    <row r="460" spans="1:21" x14ac:dyDescent="0.2">
      <c r="A460" s="13">
        <v>458</v>
      </c>
      <c r="C460" s="28">
        <v>0.05</v>
      </c>
      <c r="D460" s="14">
        <f t="shared" si="7"/>
        <v>6.4114925148057527</v>
      </c>
      <c r="E460" s="14"/>
      <c r="F460" s="15" cm="1">
        <f t="array" ref="F460">Expense*INDEX(InflationFactor,A460)</f>
        <v>32.057462574028762</v>
      </c>
      <c r="G460" s="15"/>
      <c r="H460" s="28">
        <v>0.06</v>
      </c>
      <c r="I460" s="14" cm="1">
        <f t="array" ref="I460">1/POWER(1+INDEX(Yield,A460),1/12)</f>
        <v>0.9951560277146928</v>
      </c>
      <c r="J460" s="14"/>
      <c r="K460" s="29">
        <v>0.1</v>
      </c>
      <c r="L460" s="14" cm="1">
        <f t="array" ref="L460">1-POWER(1-INDEX(LapseRate,A460),1/12)</f>
        <v>8.7416109546967213E-3</v>
      </c>
      <c r="M460" s="14"/>
      <c r="N460" s="32">
        <v>0.01</v>
      </c>
      <c r="O460" s="32">
        <v>0.01</v>
      </c>
      <c r="Q460" s="16" cm="1">
        <f t="array" ref="Q460">INDEX(Inflation,A460)+0.02</f>
        <v>7.0000000000000007E-2</v>
      </c>
      <c r="R460" s="16" cm="1">
        <f t="array" ref="R460">INDEX(LapseRate,A460)*0.5</f>
        <v>0.05</v>
      </c>
      <c r="S460" s="16" cm="1">
        <f t="array" ref="S460">INDEX(LapseRate,A460)*1.5</f>
        <v>0.15000000000000002</v>
      </c>
      <c r="T460" s="16" cm="1">
        <f t="array" ref="T460">INDEX(Yield,A460)*INDEX(YieldUp,A460)</f>
        <v>5.9999999999999995E-4</v>
      </c>
      <c r="U460" s="16" cm="1">
        <f t="array" ref="U460">INDEX(Yield,A460)*INDEX(YieldDown,A460)</f>
        <v>5.9999999999999995E-4</v>
      </c>
    </row>
    <row r="461" spans="1:21" x14ac:dyDescent="0.2">
      <c r="A461" s="13">
        <v>459</v>
      </c>
      <c r="C461" s="28">
        <v>0.05</v>
      </c>
      <c r="D461" s="14">
        <f t="shared" si="7"/>
        <v>6.4376137289490041</v>
      </c>
      <c r="E461" s="14"/>
      <c r="F461" s="15" cm="1">
        <f t="array" ref="F461">Expense*INDEX(InflationFactor,A461)</f>
        <v>32.188068644745023</v>
      </c>
      <c r="G461" s="15"/>
      <c r="H461" s="28">
        <v>0.06</v>
      </c>
      <c r="I461" s="14" cm="1">
        <f t="array" ref="I461">1/POWER(1+INDEX(Yield,A461),1/12)</f>
        <v>0.9951560277146928</v>
      </c>
      <c r="J461" s="14"/>
      <c r="K461" s="29">
        <v>0.1</v>
      </c>
      <c r="L461" s="14" cm="1">
        <f t="array" ref="L461">1-POWER(1-INDEX(LapseRate,A461),1/12)</f>
        <v>8.7416109546967213E-3</v>
      </c>
      <c r="M461" s="14"/>
      <c r="N461" s="32">
        <v>0.01</v>
      </c>
      <c r="O461" s="32">
        <v>0.01</v>
      </c>
      <c r="Q461" s="16" cm="1">
        <f t="array" ref="Q461">INDEX(Inflation,A461)+0.02</f>
        <v>7.0000000000000007E-2</v>
      </c>
      <c r="R461" s="16" cm="1">
        <f t="array" ref="R461">INDEX(LapseRate,A461)*0.5</f>
        <v>0.05</v>
      </c>
      <c r="S461" s="16" cm="1">
        <f t="array" ref="S461">INDEX(LapseRate,A461)*1.5</f>
        <v>0.15000000000000002</v>
      </c>
      <c r="T461" s="16" cm="1">
        <f t="array" ref="T461">INDEX(Yield,A461)*INDEX(YieldUp,A461)</f>
        <v>5.9999999999999995E-4</v>
      </c>
      <c r="U461" s="16" cm="1">
        <f t="array" ref="U461">INDEX(Yield,A461)*INDEX(YieldDown,A461)</f>
        <v>5.9999999999999995E-4</v>
      </c>
    </row>
    <row r="462" spans="1:21" x14ac:dyDescent="0.2">
      <c r="A462" s="13">
        <v>460</v>
      </c>
      <c r="C462" s="28">
        <v>0.05</v>
      </c>
      <c r="D462" s="14">
        <f t="shared" si="7"/>
        <v>6.4638413641520573</v>
      </c>
      <c r="E462" s="14"/>
      <c r="F462" s="15" cm="1">
        <f t="array" ref="F462">Expense*INDEX(InflationFactor,A462)</f>
        <v>32.319206820760286</v>
      </c>
      <c r="G462" s="15"/>
      <c r="H462" s="28">
        <v>0.06</v>
      </c>
      <c r="I462" s="14" cm="1">
        <f t="array" ref="I462">1/POWER(1+INDEX(Yield,A462),1/12)</f>
        <v>0.9951560277146928</v>
      </c>
      <c r="J462" s="14"/>
      <c r="K462" s="29">
        <v>0.1</v>
      </c>
      <c r="L462" s="14" cm="1">
        <f t="array" ref="L462">1-POWER(1-INDEX(LapseRate,A462),1/12)</f>
        <v>8.7416109546967213E-3</v>
      </c>
      <c r="M462" s="14"/>
      <c r="N462" s="32">
        <v>0.01</v>
      </c>
      <c r="O462" s="32">
        <v>0.01</v>
      </c>
      <c r="Q462" s="16" cm="1">
        <f t="array" ref="Q462">INDEX(Inflation,A462)+0.02</f>
        <v>7.0000000000000007E-2</v>
      </c>
      <c r="R462" s="16" cm="1">
        <f t="array" ref="R462">INDEX(LapseRate,A462)*0.5</f>
        <v>0.05</v>
      </c>
      <c r="S462" s="16" cm="1">
        <f t="array" ref="S462">INDEX(LapseRate,A462)*1.5</f>
        <v>0.15000000000000002</v>
      </c>
      <c r="T462" s="16" cm="1">
        <f t="array" ref="T462">INDEX(Yield,A462)*INDEX(YieldUp,A462)</f>
        <v>5.9999999999999995E-4</v>
      </c>
      <c r="U462" s="16" cm="1">
        <f t="array" ref="U462">INDEX(Yield,A462)*INDEX(YieldDown,A462)</f>
        <v>5.9999999999999995E-4</v>
      </c>
    </row>
    <row r="463" spans="1:21" x14ac:dyDescent="0.2">
      <c r="A463" s="13">
        <v>461</v>
      </c>
      <c r="C463" s="28">
        <v>0.05</v>
      </c>
      <c r="D463" s="14">
        <f t="shared" si="7"/>
        <v>6.4901758539874796</v>
      </c>
      <c r="E463" s="14"/>
      <c r="F463" s="15" cm="1">
        <f t="array" ref="F463">Expense*INDEX(InflationFactor,A463)</f>
        <v>32.450879269937396</v>
      </c>
      <c r="G463" s="15"/>
      <c r="H463" s="28">
        <v>0.06</v>
      </c>
      <c r="I463" s="14" cm="1">
        <f t="array" ref="I463">1/POWER(1+INDEX(Yield,A463),1/12)</f>
        <v>0.9951560277146928</v>
      </c>
      <c r="J463" s="14"/>
      <c r="K463" s="29">
        <v>0.1</v>
      </c>
      <c r="L463" s="14" cm="1">
        <f t="array" ref="L463">1-POWER(1-INDEX(LapseRate,A463),1/12)</f>
        <v>8.7416109546967213E-3</v>
      </c>
      <c r="M463" s="14"/>
      <c r="N463" s="32">
        <v>0.01</v>
      </c>
      <c r="O463" s="32">
        <v>0.01</v>
      </c>
      <c r="Q463" s="16" cm="1">
        <f t="array" ref="Q463">INDEX(Inflation,A463)+0.02</f>
        <v>7.0000000000000007E-2</v>
      </c>
      <c r="R463" s="16" cm="1">
        <f t="array" ref="R463">INDEX(LapseRate,A463)*0.5</f>
        <v>0.05</v>
      </c>
      <c r="S463" s="16" cm="1">
        <f t="array" ref="S463">INDEX(LapseRate,A463)*1.5</f>
        <v>0.15000000000000002</v>
      </c>
      <c r="T463" s="16" cm="1">
        <f t="array" ref="T463">INDEX(Yield,A463)*INDEX(YieldUp,A463)</f>
        <v>5.9999999999999995E-4</v>
      </c>
      <c r="U463" s="16" cm="1">
        <f t="array" ref="U463">INDEX(Yield,A463)*INDEX(YieldDown,A463)</f>
        <v>5.9999999999999995E-4</v>
      </c>
    </row>
    <row r="464" spans="1:21" x14ac:dyDescent="0.2">
      <c r="A464" s="13">
        <v>462</v>
      </c>
      <c r="C464" s="28">
        <v>0.05</v>
      </c>
      <c r="D464" s="14">
        <f t="shared" si="7"/>
        <v>6.5166176337942678</v>
      </c>
      <c r="E464" s="14"/>
      <c r="F464" s="15" cm="1">
        <f t="array" ref="F464">Expense*INDEX(InflationFactor,A464)</f>
        <v>32.583088168971337</v>
      </c>
      <c r="G464" s="15"/>
      <c r="H464" s="28">
        <v>0.06</v>
      </c>
      <c r="I464" s="14" cm="1">
        <f t="array" ref="I464">1/POWER(1+INDEX(Yield,A464),1/12)</f>
        <v>0.9951560277146928</v>
      </c>
      <c r="J464" s="14"/>
      <c r="K464" s="29">
        <v>0.1</v>
      </c>
      <c r="L464" s="14" cm="1">
        <f t="array" ref="L464">1-POWER(1-INDEX(LapseRate,A464),1/12)</f>
        <v>8.7416109546967213E-3</v>
      </c>
      <c r="M464" s="14"/>
      <c r="N464" s="32">
        <v>0.01</v>
      </c>
      <c r="O464" s="32">
        <v>0.01</v>
      </c>
      <c r="Q464" s="16" cm="1">
        <f t="array" ref="Q464">INDEX(Inflation,A464)+0.02</f>
        <v>7.0000000000000007E-2</v>
      </c>
      <c r="R464" s="16" cm="1">
        <f t="array" ref="R464">INDEX(LapseRate,A464)*0.5</f>
        <v>0.05</v>
      </c>
      <c r="S464" s="16" cm="1">
        <f t="array" ref="S464">INDEX(LapseRate,A464)*1.5</f>
        <v>0.15000000000000002</v>
      </c>
      <c r="T464" s="16" cm="1">
        <f t="array" ref="T464">INDEX(Yield,A464)*INDEX(YieldUp,A464)</f>
        <v>5.9999999999999995E-4</v>
      </c>
      <c r="U464" s="16" cm="1">
        <f t="array" ref="U464">INDEX(Yield,A464)*INDEX(YieldDown,A464)</f>
        <v>5.9999999999999995E-4</v>
      </c>
    </row>
    <row r="465" spans="1:21" x14ac:dyDescent="0.2">
      <c r="A465" s="13">
        <v>463</v>
      </c>
      <c r="C465" s="28">
        <v>0.05</v>
      </c>
      <c r="D465" s="14">
        <f t="shared" si="7"/>
        <v>6.5431671406850525</v>
      </c>
      <c r="E465" s="14"/>
      <c r="F465" s="15" cm="1">
        <f t="array" ref="F465">Expense*INDEX(InflationFactor,A465)</f>
        <v>32.715835703425263</v>
      </c>
      <c r="G465" s="15"/>
      <c r="H465" s="28">
        <v>0.06</v>
      </c>
      <c r="I465" s="14" cm="1">
        <f t="array" ref="I465">1/POWER(1+INDEX(Yield,A465),1/12)</f>
        <v>0.9951560277146928</v>
      </c>
      <c r="J465" s="14"/>
      <c r="K465" s="29">
        <v>0.1</v>
      </c>
      <c r="L465" s="14" cm="1">
        <f t="array" ref="L465">1-POWER(1-INDEX(LapseRate,A465),1/12)</f>
        <v>8.7416109546967213E-3</v>
      </c>
      <c r="M465" s="14"/>
      <c r="N465" s="32">
        <v>0.01</v>
      </c>
      <c r="O465" s="32">
        <v>0.01</v>
      </c>
      <c r="Q465" s="16" cm="1">
        <f t="array" ref="Q465">INDEX(Inflation,A465)+0.02</f>
        <v>7.0000000000000007E-2</v>
      </c>
      <c r="R465" s="16" cm="1">
        <f t="array" ref="R465">INDEX(LapseRate,A465)*0.5</f>
        <v>0.05</v>
      </c>
      <c r="S465" s="16" cm="1">
        <f t="array" ref="S465">INDEX(LapseRate,A465)*1.5</f>
        <v>0.15000000000000002</v>
      </c>
      <c r="T465" s="16" cm="1">
        <f t="array" ref="T465">INDEX(Yield,A465)*INDEX(YieldUp,A465)</f>
        <v>5.9999999999999995E-4</v>
      </c>
      <c r="U465" s="16" cm="1">
        <f t="array" ref="U465">INDEX(Yield,A465)*INDEX(YieldDown,A465)</f>
        <v>5.9999999999999995E-4</v>
      </c>
    </row>
    <row r="466" spans="1:21" x14ac:dyDescent="0.2">
      <c r="A466" s="13">
        <v>464</v>
      </c>
      <c r="C466" s="28">
        <v>0.05</v>
      </c>
      <c r="D466" s="14">
        <f t="shared" si="7"/>
        <v>6.5698248135533044</v>
      </c>
      <c r="E466" s="14"/>
      <c r="F466" s="15" cm="1">
        <f t="array" ref="F466">Expense*INDEX(InflationFactor,A466)</f>
        <v>32.849124067766525</v>
      </c>
      <c r="G466" s="15"/>
      <c r="H466" s="28">
        <v>0.06</v>
      </c>
      <c r="I466" s="14" cm="1">
        <f t="array" ref="I466">1/POWER(1+INDEX(Yield,A466),1/12)</f>
        <v>0.9951560277146928</v>
      </c>
      <c r="J466" s="14"/>
      <c r="K466" s="29">
        <v>0.1</v>
      </c>
      <c r="L466" s="14" cm="1">
        <f t="array" ref="L466">1-POWER(1-INDEX(LapseRate,A466),1/12)</f>
        <v>8.7416109546967213E-3</v>
      </c>
      <c r="M466" s="14"/>
      <c r="N466" s="32">
        <v>0.01</v>
      </c>
      <c r="O466" s="32">
        <v>0.01</v>
      </c>
      <c r="Q466" s="16" cm="1">
        <f t="array" ref="Q466">INDEX(Inflation,A466)+0.02</f>
        <v>7.0000000000000007E-2</v>
      </c>
      <c r="R466" s="16" cm="1">
        <f t="array" ref="R466">INDEX(LapseRate,A466)*0.5</f>
        <v>0.05</v>
      </c>
      <c r="S466" s="16" cm="1">
        <f t="array" ref="S466">INDEX(LapseRate,A466)*1.5</f>
        <v>0.15000000000000002</v>
      </c>
      <c r="T466" s="16" cm="1">
        <f t="array" ref="T466">INDEX(Yield,A466)*INDEX(YieldUp,A466)</f>
        <v>5.9999999999999995E-4</v>
      </c>
      <c r="U466" s="16" cm="1">
        <f t="array" ref="U466">INDEX(Yield,A466)*INDEX(YieldDown,A466)</f>
        <v>5.9999999999999995E-4</v>
      </c>
    </row>
    <row r="467" spans="1:21" x14ac:dyDescent="0.2">
      <c r="A467" s="13">
        <v>465</v>
      </c>
      <c r="C467" s="28">
        <v>0.05</v>
      </c>
      <c r="D467" s="14">
        <f t="shared" si="7"/>
        <v>6.5965910930806029</v>
      </c>
      <c r="E467" s="14"/>
      <c r="F467" s="15" cm="1">
        <f t="array" ref="F467">Expense*INDEX(InflationFactor,A467)</f>
        <v>32.982955465403016</v>
      </c>
      <c r="G467" s="15"/>
      <c r="H467" s="28">
        <v>0.06</v>
      </c>
      <c r="I467" s="14" cm="1">
        <f t="array" ref="I467">1/POWER(1+INDEX(Yield,A467),1/12)</f>
        <v>0.9951560277146928</v>
      </c>
      <c r="J467" s="14"/>
      <c r="K467" s="29">
        <v>0.1</v>
      </c>
      <c r="L467" s="14" cm="1">
        <f t="array" ref="L467">1-POWER(1-INDEX(LapseRate,A467),1/12)</f>
        <v>8.7416109546967213E-3</v>
      </c>
      <c r="M467" s="14"/>
      <c r="N467" s="32">
        <v>0.01</v>
      </c>
      <c r="O467" s="32">
        <v>0.01</v>
      </c>
      <c r="Q467" s="16" cm="1">
        <f t="array" ref="Q467">INDEX(Inflation,A467)+0.02</f>
        <v>7.0000000000000007E-2</v>
      </c>
      <c r="R467" s="16" cm="1">
        <f t="array" ref="R467">INDEX(LapseRate,A467)*0.5</f>
        <v>0.05</v>
      </c>
      <c r="S467" s="16" cm="1">
        <f t="array" ref="S467">INDEX(LapseRate,A467)*1.5</f>
        <v>0.15000000000000002</v>
      </c>
      <c r="T467" s="16" cm="1">
        <f t="array" ref="T467">INDEX(Yield,A467)*INDEX(YieldUp,A467)</f>
        <v>5.9999999999999995E-4</v>
      </c>
      <c r="U467" s="16" cm="1">
        <f t="array" ref="U467">INDEX(Yield,A467)*INDEX(YieldDown,A467)</f>
        <v>5.9999999999999995E-4</v>
      </c>
    </row>
    <row r="468" spans="1:21" x14ac:dyDescent="0.2">
      <c r="A468" s="13">
        <v>466</v>
      </c>
      <c r="C468" s="28">
        <v>0.05</v>
      </c>
      <c r="D468" s="14">
        <f t="shared" si="7"/>
        <v>6.6234664217439256</v>
      </c>
      <c r="E468" s="14"/>
      <c r="F468" s="15" cm="1">
        <f t="array" ref="F468">Expense*INDEX(InflationFactor,A468)</f>
        <v>33.11733210871963</v>
      </c>
      <c r="G468" s="15"/>
      <c r="H468" s="28">
        <v>0.06</v>
      </c>
      <c r="I468" s="14" cm="1">
        <f t="array" ref="I468">1/POWER(1+INDEX(Yield,A468),1/12)</f>
        <v>0.9951560277146928</v>
      </c>
      <c r="J468" s="14"/>
      <c r="K468" s="29">
        <v>0.1</v>
      </c>
      <c r="L468" s="14" cm="1">
        <f t="array" ref="L468">1-POWER(1-INDEX(LapseRate,A468),1/12)</f>
        <v>8.7416109546967213E-3</v>
      </c>
      <c r="M468" s="14"/>
      <c r="N468" s="32">
        <v>0.01</v>
      </c>
      <c r="O468" s="32">
        <v>0.01</v>
      </c>
      <c r="Q468" s="16" cm="1">
        <f t="array" ref="Q468">INDEX(Inflation,A468)+0.02</f>
        <v>7.0000000000000007E-2</v>
      </c>
      <c r="R468" s="16" cm="1">
        <f t="array" ref="R468">INDEX(LapseRate,A468)*0.5</f>
        <v>0.05</v>
      </c>
      <c r="S468" s="16" cm="1">
        <f t="array" ref="S468">INDEX(LapseRate,A468)*1.5</f>
        <v>0.15000000000000002</v>
      </c>
      <c r="T468" s="16" cm="1">
        <f t="array" ref="T468">INDEX(Yield,A468)*INDEX(YieldUp,A468)</f>
        <v>5.9999999999999995E-4</v>
      </c>
      <c r="U468" s="16" cm="1">
        <f t="array" ref="U468">INDEX(Yield,A468)*INDEX(YieldDown,A468)</f>
        <v>5.9999999999999995E-4</v>
      </c>
    </row>
    <row r="469" spans="1:21" x14ac:dyDescent="0.2">
      <c r="A469" s="13">
        <v>467</v>
      </c>
      <c r="C469" s="28">
        <v>0.05</v>
      </c>
      <c r="D469" s="14">
        <f t="shared" si="7"/>
        <v>6.6504512438229488</v>
      </c>
      <c r="E469" s="14"/>
      <c r="F469" s="15" cm="1">
        <f t="array" ref="F469">Expense*INDEX(InflationFactor,A469)</f>
        <v>33.252256219114741</v>
      </c>
      <c r="G469" s="15"/>
      <c r="H469" s="28">
        <v>0.06</v>
      </c>
      <c r="I469" s="14" cm="1">
        <f t="array" ref="I469">1/POWER(1+INDEX(Yield,A469),1/12)</f>
        <v>0.9951560277146928</v>
      </c>
      <c r="J469" s="14"/>
      <c r="K469" s="29">
        <v>0.1</v>
      </c>
      <c r="L469" s="14" cm="1">
        <f t="array" ref="L469">1-POWER(1-INDEX(LapseRate,A469),1/12)</f>
        <v>8.7416109546967213E-3</v>
      </c>
      <c r="M469" s="14"/>
      <c r="N469" s="32">
        <v>0.01</v>
      </c>
      <c r="O469" s="32">
        <v>0.01</v>
      </c>
      <c r="Q469" s="16" cm="1">
        <f t="array" ref="Q469">INDEX(Inflation,A469)+0.02</f>
        <v>7.0000000000000007E-2</v>
      </c>
      <c r="R469" s="16" cm="1">
        <f t="array" ref="R469">INDEX(LapseRate,A469)*0.5</f>
        <v>0.05</v>
      </c>
      <c r="S469" s="16" cm="1">
        <f t="array" ref="S469">INDEX(LapseRate,A469)*1.5</f>
        <v>0.15000000000000002</v>
      </c>
      <c r="T469" s="16" cm="1">
        <f t="array" ref="T469">INDEX(Yield,A469)*INDEX(YieldUp,A469)</f>
        <v>5.9999999999999995E-4</v>
      </c>
      <c r="U469" s="16" cm="1">
        <f t="array" ref="U469">INDEX(Yield,A469)*INDEX(YieldDown,A469)</f>
        <v>5.9999999999999995E-4</v>
      </c>
    </row>
    <row r="470" spans="1:21" x14ac:dyDescent="0.2">
      <c r="A470" s="13">
        <v>468</v>
      </c>
      <c r="C470" s="28">
        <v>0.05</v>
      </c>
      <c r="D470" s="14">
        <f t="shared" si="7"/>
        <v>6.6775460054074003</v>
      </c>
      <c r="E470" s="14"/>
      <c r="F470" s="15" cm="1">
        <f t="array" ref="F470">Expense*INDEX(InflationFactor,A470)</f>
        <v>33.387730027037001</v>
      </c>
      <c r="G470" s="15"/>
      <c r="H470" s="28">
        <v>0.06</v>
      </c>
      <c r="I470" s="14" cm="1">
        <f t="array" ref="I470">1/POWER(1+INDEX(Yield,A470),1/12)</f>
        <v>0.9951560277146928</v>
      </c>
      <c r="J470" s="14"/>
      <c r="K470" s="29">
        <v>0.1</v>
      </c>
      <c r="L470" s="14" cm="1">
        <f t="array" ref="L470">1-POWER(1-INDEX(LapseRate,A470),1/12)</f>
        <v>8.7416109546967213E-3</v>
      </c>
      <c r="M470" s="14"/>
      <c r="N470" s="32">
        <v>0.01</v>
      </c>
      <c r="O470" s="32">
        <v>0.01</v>
      </c>
      <c r="Q470" s="16" cm="1">
        <f t="array" ref="Q470">INDEX(Inflation,A470)+0.02</f>
        <v>7.0000000000000007E-2</v>
      </c>
      <c r="R470" s="16" cm="1">
        <f t="array" ref="R470">INDEX(LapseRate,A470)*0.5</f>
        <v>0.05</v>
      </c>
      <c r="S470" s="16" cm="1">
        <f t="array" ref="S470">INDEX(LapseRate,A470)*1.5</f>
        <v>0.15000000000000002</v>
      </c>
      <c r="T470" s="16" cm="1">
        <f t="array" ref="T470">INDEX(Yield,A470)*INDEX(YieldUp,A470)</f>
        <v>5.9999999999999995E-4</v>
      </c>
      <c r="U470" s="16" cm="1">
        <f t="array" ref="U470">INDEX(Yield,A470)*INDEX(YieldDown,A470)</f>
        <v>5.9999999999999995E-4</v>
      </c>
    </row>
    <row r="471" spans="1:21" x14ac:dyDescent="0.2">
      <c r="A471" s="13">
        <v>469</v>
      </c>
      <c r="C471" s="28">
        <v>0.05</v>
      </c>
      <c r="D471" s="14">
        <f t="shared" si="7"/>
        <v>6.7047511544044287</v>
      </c>
      <c r="E471" s="14"/>
      <c r="F471" s="15" cm="1">
        <f t="array" ref="F471">Expense*INDEX(InflationFactor,A471)</f>
        <v>33.523755772022142</v>
      </c>
      <c r="G471" s="15"/>
      <c r="H471" s="28">
        <v>0.06</v>
      </c>
      <c r="I471" s="14" cm="1">
        <f t="array" ref="I471">1/POWER(1+INDEX(Yield,A471),1/12)</f>
        <v>0.9951560277146928</v>
      </c>
      <c r="J471" s="14"/>
      <c r="K471" s="29">
        <v>0.1</v>
      </c>
      <c r="L471" s="14" cm="1">
        <f t="array" ref="L471">1-POWER(1-INDEX(LapseRate,A471),1/12)</f>
        <v>8.7416109546967213E-3</v>
      </c>
      <c r="M471" s="14"/>
      <c r="N471" s="32">
        <v>0.01</v>
      </c>
      <c r="O471" s="32">
        <v>0.01</v>
      </c>
      <c r="Q471" s="16" cm="1">
        <f t="array" ref="Q471">INDEX(Inflation,A471)+0.02</f>
        <v>7.0000000000000007E-2</v>
      </c>
      <c r="R471" s="16" cm="1">
        <f t="array" ref="R471">INDEX(LapseRate,A471)*0.5</f>
        <v>0.05</v>
      </c>
      <c r="S471" s="16" cm="1">
        <f t="array" ref="S471">INDEX(LapseRate,A471)*1.5</f>
        <v>0.15000000000000002</v>
      </c>
      <c r="T471" s="16" cm="1">
        <f t="array" ref="T471">INDEX(Yield,A471)*INDEX(YieldUp,A471)</f>
        <v>5.9999999999999995E-4</v>
      </c>
      <c r="U471" s="16" cm="1">
        <f t="array" ref="U471">INDEX(Yield,A471)*INDEX(YieldDown,A471)</f>
        <v>5.9999999999999995E-4</v>
      </c>
    </row>
    <row r="472" spans="1:21" x14ac:dyDescent="0.2">
      <c r="A472" s="13">
        <v>470</v>
      </c>
      <c r="C472" s="28">
        <v>0.05</v>
      </c>
      <c r="D472" s="14">
        <f t="shared" si="7"/>
        <v>6.7320671405460395</v>
      </c>
      <c r="E472" s="14"/>
      <c r="F472" s="15" cm="1">
        <f t="array" ref="F472">Expense*INDEX(InflationFactor,A472)</f>
        <v>33.660335702730194</v>
      </c>
      <c r="G472" s="15"/>
      <c r="H472" s="28">
        <v>0.06</v>
      </c>
      <c r="I472" s="14" cm="1">
        <f t="array" ref="I472">1/POWER(1+INDEX(Yield,A472),1/12)</f>
        <v>0.9951560277146928</v>
      </c>
      <c r="J472" s="14"/>
      <c r="K472" s="29">
        <v>0.1</v>
      </c>
      <c r="L472" s="14" cm="1">
        <f t="array" ref="L472">1-POWER(1-INDEX(LapseRate,A472),1/12)</f>
        <v>8.7416109546967213E-3</v>
      </c>
      <c r="M472" s="14"/>
      <c r="N472" s="32">
        <v>0.01</v>
      </c>
      <c r="O472" s="32">
        <v>0.01</v>
      </c>
      <c r="Q472" s="16" cm="1">
        <f t="array" ref="Q472">INDEX(Inflation,A472)+0.02</f>
        <v>7.0000000000000007E-2</v>
      </c>
      <c r="R472" s="16" cm="1">
        <f t="array" ref="R472">INDEX(LapseRate,A472)*0.5</f>
        <v>0.05</v>
      </c>
      <c r="S472" s="16" cm="1">
        <f t="array" ref="S472">INDEX(LapseRate,A472)*1.5</f>
        <v>0.15000000000000002</v>
      </c>
      <c r="T472" s="16" cm="1">
        <f t="array" ref="T472">INDEX(Yield,A472)*INDEX(YieldUp,A472)</f>
        <v>5.9999999999999995E-4</v>
      </c>
      <c r="U472" s="16" cm="1">
        <f t="array" ref="U472">INDEX(Yield,A472)*INDEX(YieldDown,A472)</f>
        <v>5.9999999999999995E-4</v>
      </c>
    </row>
    <row r="473" spans="1:21" x14ac:dyDescent="0.2">
      <c r="A473" s="13">
        <v>471</v>
      </c>
      <c r="C473" s="28">
        <v>0.05</v>
      </c>
      <c r="D473" s="14">
        <f t="shared" si="7"/>
        <v>6.7594944153964551</v>
      </c>
      <c r="E473" s="14"/>
      <c r="F473" s="15" cm="1">
        <f t="array" ref="F473">Expense*INDEX(InflationFactor,A473)</f>
        <v>33.797472076982274</v>
      </c>
      <c r="G473" s="15"/>
      <c r="H473" s="28">
        <v>0.06</v>
      </c>
      <c r="I473" s="14" cm="1">
        <f t="array" ref="I473">1/POWER(1+INDEX(Yield,A473),1/12)</f>
        <v>0.9951560277146928</v>
      </c>
      <c r="J473" s="14"/>
      <c r="K473" s="29">
        <v>0.1</v>
      </c>
      <c r="L473" s="14" cm="1">
        <f t="array" ref="L473">1-POWER(1-INDEX(LapseRate,A473),1/12)</f>
        <v>8.7416109546967213E-3</v>
      </c>
      <c r="M473" s="14"/>
      <c r="N473" s="32">
        <v>0.01</v>
      </c>
      <c r="O473" s="32">
        <v>0.01</v>
      </c>
      <c r="Q473" s="16" cm="1">
        <f t="array" ref="Q473">INDEX(Inflation,A473)+0.02</f>
        <v>7.0000000000000007E-2</v>
      </c>
      <c r="R473" s="16" cm="1">
        <f t="array" ref="R473">INDEX(LapseRate,A473)*0.5</f>
        <v>0.05</v>
      </c>
      <c r="S473" s="16" cm="1">
        <f t="array" ref="S473">INDEX(LapseRate,A473)*1.5</f>
        <v>0.15000000000000002</v>
      </c>
      <c r="T473" s="16" cm="1">
        <f t="array" ref="T473">INDEX(Yield,A473)*INDEX(YieldUp,A473)</f>
        <v>5.9999999999999995E-4</v>
      </c>
      <c r="U473" s="16" cm="1">
        <f t="array" ref="U473">INDEX(Yield,A473)*INDEX(YieldDown,A473)</f>
        <v>5.9999999999999995E-4</v>
      </c>
    </row>
    <row r="474" spans="1:21" x14ac:dyDescent="0.2">
      <c r="A474" s="13">
        <v>472</v>
      </c>
      <c r="C474" s="28">
        <v>0.05</v>
      </c>
      <c r="D474" s="14">
        <f t="shared" si="7"/>
        <v>6.7870334323596593</v>
      </c>
      <c r="E474" s="14"/>
      <c r="F474" s="15" cm="1">
        <f t="array" ref="F474">Expense*INDEX(InflationFactor,A474)</f>
        <v>33.935167161798297</v>
      </c>
      <c r="G474" s="15"/>
      <c r="H474" s="28">
        <v>0.06</v>
      </c>
      <c r="I474" s="14" cm="1">
        <f t="array" ref="I474">1/POWER(1+INDEX(Yield,A474),1/12)</f>
        <v>0.9951560277146928</v>
      </c>
      <c r="J474" s="14"/>
      <c r="K474" s="29">
        <v>0.1</v>
      </c>
      <c r="L474" s="14" cm="1">
        <f t="array" ref="L474">1-POWER(1-INDEX(LapseRate,A474),1/12)</f>
        <v>8.7416109546967213E-3</v>
      </c>
      <c r="M474" s="14"/>
      <c r="N474" s="32">
        <v>0.01</v>
      </c>
      <c r="O474" s="32">
        <v>0.01</v>
      </c>
      <c r="Q474" s="16" cm="1">
        <f t="array" ref="Q474">INDEX(Inflation,A474)+0.02</f>
        <v>7.0000000000000007E-2</v>
      </c>
      <c r="R474" s="16" cm="1">
        <f t="array" ref="R474">INDEX(LapseRate,A474)*0.5</f>
        <v>0.05</v>
      </c>
      <c r="S474" s="16" cm="1">
        <f t="array" ref="S474">INDEX(LapseRate,A474)*1.5</f>
        <v>0.15000000000000002</v>
      </c>
      <c r="T474" s="16" cm="1">
        <f t="array" ref="T474">INDEX(Yield,A474)*INDEX(YieldUp,A474)</f>
        <v>5.9999999999999995E-4</v>
      </c>
      <c r="U474" s="16" cm="1">
        <f t="array" ref="U474">INDEX(Yield,A474)*INDEX(YieldDown,A474)</f>
        <v>5.9999999999999995E-4</v>
      </c>
    </row>
    <row r="475" spans="1:21" x14ac:dyDescent="0.2">
      <c r="A475" s="13">
        <v>473</v>
      </c>
      <c r="C475" s="28">
        <v>0.05</v>
      </c>
      <c r="D475" s="14">
        <f t="shared" si="7"/>
        <v>6.8146846466868531</v>
      </c>
      <c r="E475" s="14"/>
      <c r="F475" s="15" cm="1">
        <f t="array" ref="F475">Expense*INDEX(InflationFactor,A475)</f>
        <v>34.073423233434269</v>
      </c>
      <c r="G475" s="15"/>
      <c r="H475" s="28">
        <v>0.06</v>
      </c>
      <c r="I475" s="14" cm="1">
        <f t="array" ref="I475">1/POWER(1+INDEX(Yield,A475),1/12)</f>
        <v>0.9951560277146928</v>
      </c>
      <c r="J475" s="14"/>
      <c r="K475" s="29">
        <v>0.1</v>
      </c>
      <c r="L475" s="14" cm="1">
        <f t="array" ref="L475">1-POWER(1-INDEX(LapseRate,A475),1/12)</f>
        <v>8.7416109546967213E-3</v>
      </c>
      <c r="M475" s="14"/>
      <c r="N475" s="32">
        <v>0.01</v>
      </c>
      <c r="O475" s="32">
        <v>0.01</v>
      </c>
      <c r="Q475" s="16" cm="1">
        <f t="array" ref="Q475">INDEX(Inflation,A475)+0.02</f>
        <v>7.0000000000000007E-2</v>
      </c>
      <c r="R475" s="16" cm="1">
        <f t="array" ref="R475">INDEX(LapseRate,A475)*0.5</f>
        <v>0.05</v>
      </c>
      <c r="S475" s="16" cm="1">
        <f t="array" ref="S475">INDEX(LapseRate,A475)*1.5</f>
        <v>0.15000000000000002</v>
      </c>
      <c r="T475" s="16" cm="1">
        <f t="array" ref="T475">INDEX(Yield,A475)*INDEX(YieldUp,A475)</f>
        <v>5.9999999999999995E-4</v>
      </c>
      <c r="U475" s="16" cm="1">
        <f t="array" ref="U475">INDEX(Yield,A475)*INDEX(YieldDown,A475)</f>
        <v>5.9999999999999995E-4</v>
      </c>
    </row>
    <row r="476" spans="1:21" x14ac:dyDescent="0.2">
      <c r="A476" s="13">
        <v>474</v>
      </c>
      <c r="C476" s="28">
        <v>0.05</v>
      </c>
      <c r="D476" s="14">
        <f t="shared" si="7"/>
        <v>6.8424485154839809</v>
      </c>
      <c r="E476" s="14"/>
      <c r="F476" s="15" cm="1">
        <f t="array" ref="F476">Expense*INDEX(InflationFactor,A476)</f>
        <v>34.212242577419907</v>
      </c>
      <c r="G476" s="15"/>
      <c r="H476" s="28">
        <v>0.06</v>
      </c>
      <c r="I476" s="14" cm="1">
        <f t="array" ref="I476">1/POWER(1+INDEX(Yield,A476),1/12)</f>
        <v>0.9951560277146928</v>
      </c>
      <c r="J476" s="14"/>
      <c r="K476" s="29">
        <v>0.1</v>
      </c>
      <c r="L476" s="14" cm="1">
        <f t="array" ref="L476">1-POWER(1-INDEX(LapseRate,A476),1/12)</f>
        <v>8.7416109546967213E-3</v>
      </c>
      <c r="M476" s="14"/>
      <c r="N476" s="32">
        <v>0.01</v>
      </c>
      <c r="O476" s="32">
        <v>0.01</v>
      </c>
      <c r="Q476" s="16" cm="1">
        <f t="array" ref="Q476">INDEX(Inflation,A476)+0.02</f>
        <v>7.0000000000000007E-2</v>
      </c>
      <c r="R476" s="16" cm="1">
        <f t="array" ref="R476">INDEX(LapseRate,A476)*0.5</f>
        <v>0.05</v>
      </c>
      <c r="S476" s="16" cm="1">
        <f t="array" ref="S476">INDEX(LapseRate,A476)*1.5</f>
        <v>0.15000000000000002</v>
      </c>
      <c r="T476" s="16" cm="1">
        <f t="array" ref="T476">INDEX(Yield,A476)*INDEX(YieldUp,A476)</f>
        <v>5.9999999999999995E-4</v>
      </c>
      <c r="U476" s="16" cm="1">
        <f t="array" ref="U476">INDEX(Yield,A476)*INDEX(YieldDown,A476)</f>
        <v>5.9999999999999995E-4</v>
      </c>
    </row>
    <row r="477" spans="1:21" x14ac:dyDescent="0.2">
      <c r="A477" s="13">
        <v>475</v>
      </c>
      <c r="C477" s="28">
        <v>0.05</v>
      </c>
      <c r="D477" s="14">
        <f t="shared" si="7"/>
        <v>6.8703254977193042</v>
      </c>
      <c r="E477" s="14"/>
      <c r="F477" s="15" cm="1">
        <f t="array" ref="F477">Expense*INDEX(InflationFactor,A477)</f>
        <v>34.35162748859652</v>
      </c>
      <c r="G477" s="15"/>
      <c r="H477" s="28">
        <v>0.06</v>
      </c>
      <c r="I477" s="14" cm="1">
        <f t="array" ref="I477">1/POWER(1+INDEX(Yield,A477),1/12)</f>
        <v>0.9951560277146928</v>
      </c>
      <c r="J477" s="14"/>
      <c r="K477" s="29">
        <v>0.1</v>
      </c>
      <c r="L477" s="14" cm="1">
        <f t="array" ref="L477">1-POWER(1-INDEX(LapseRate,A477),1/12)</f>
        <v>8.7416109546967213E-3</v>
      </c>
      <c r="M477" s="14"/>
      <c r="N477" s="32">
        <v>0.01</v>
      </c>
      <c r="O477" s="32">
        <v>0.01</v>
      </c>
      <c r="Q477" s="16" cm="1">
        <f t="array" ref="Q477">INDEX(Inflation,A477)+0.02</f>
        <v>7.0000000000000007E-2</v>
      </c>
      <c r="R477" s="16" cm="1">
        <f t="array" ref="R477">INDEX(LapseRate,A477)*0.5</f>
        <v>0.05</v>
      </c>
      <c r="S477" s="16" cm="1">
        <f t="array" ref="S477">INDEX(LapseRate,A477)*1.5</f>
        <v>0.15000000000000002</v>
      </c>
      <c r="T477" s="16" cm="1">
        <f t="array" ref="T477">INDEX(Yield,A477)*INDEX(YieldUp,A477)</f>
        <v>5.9999999999999995E-4</v>
      </c>
      <c r="U477" s="16" cm="1">
        <f t="array" ref="U477">INDEX(Yield,A477)*INDEX(YieldDown,A477)</f>
        <v>5.9999999999999995E-4</v>
      </c>
    </row>
    <row r="478" spans="1:21" x14ac:dyDescent="0.2">
      <c r="A478" s="13">
        <v>476</v>
      </c>
      <c r="C478" s="28">
        <v>0.05</v>
      </c>
      <c r="D478" s="14">
        <f t="shared" si="7"/>
        <v>6.8983160542309694</v>
      </c>
      <c r="E478" s="14"/>
      <c r="F478" s="15" cm="1">
        <f t="array" ref="F478">Expense*INDEX(InflationFactor,A478)</f>
        <v>34.491580271154845</v>
      </c>
      <c r="G478" s="15"/>
      <c r="H478" s="28">
        <v>0.06</v>
      </c>
      <c r="I478" s="14" cm="1">
        <f t="array" ref="I478">1/POWER(1+INDEX(Yield,A478),1/12)</f>
        <v>0.9951560277146928</v>
      </c>
      <c r="J478" s="14"/>
      <c r="K478" s="29">
        <v>0.1</v>
      </c>
      <c r="L478" s="14" cm="1">
        <f t="array" ref="L478">1-POWER(1-INDEX(LapseRate,A478),1/12)</f>
        <v>8.7416109546967213E-3</v>
      </c>
      <c r="M478" s="14"/>
      <c r="N478" s="32">
        <v>0.01</v>
      </c>
      <c r="O478" s="32">
        <v>0.01</v>
      </c>
      <c r="Q478" s="16" cm="1">
        <f t="array" ref="Q478">INDEX(Inflation,A478)+0.02</f>
        <v>7.0000000000000007E-2</v>
      </c>
      <c r="R478" s="16" cm="1">
        <f t="array" ref="R478">INDEX(LapseRate,A478)*0.5</f>
        <v>0.05</v>
      </c>
      <c r="S478" s="16" cm="1">
        <f t="array" ref="S478">INDEX(LapseRate,A478)*1.5</f>
        <v>0.15000000000000002</v>
      </c>
      <c r="T478" s="16" cm="1">
        <f t="array" ref="T478">INDEX(Yield,A478)*INDEX(YieldUp,A478)</f>
        <v>5.9999999999999995E-4</v>
      </c>
      <c r="U478" s="16" cm="1">
        <f t="array" ref="U478">INDEX(Yield,A478)*INDEX(YieldDown,A478)</f>
        <v>5.9999999999999995E-4</v>
      </c>
    </row>
    <row r="479" spans="1:21" x14ac:dyDescent="0.2">
      <c r="A479" s="13">
        <v>477</v>
      </c>
      <c r="C479" s="28">
        <v>0.05</v>
      </c>
      <c r="D479" s="14">
        <f t="shared" si="7"/>
        <v>6.9264206477346324</v>
      </c>
      <c r="E479" s="14"/>
      <c r="F479" s="15" cm="1">
        <f t="array" ref="F479">Expense*INDEX(InflationFactor,A479)</f>
        <v>34.63210323867316</v>
      </c>
      <c r="G479" s="15"/>
      <c r="H479" s="28">
        <v>0.06</v>
      </c>
      <c r="I479" s="14" cm="1">
        <f t="array" ref="I479">1/POWER(1+INDEX(Yield,A479),1/12)</f>
        <v>0.9951560277146928</v>
      </c>
      <c r="J479" s="14"/>
      <c r="K479" s="29">
        <v>0.1</v>
      </c>
      <c r="L479" s="14" cm="1">
        <f t="array" ref="L479">1-POWER(1-INDEX(LapseRate,A479),1/12)</f>
        <v>8.7416109546967213E-3</v>
      </c>
      <c r="M479" s="14"/>
      <c r="N479" s="32">
        <v>0.01</v>
      </c>
      <c r="O479" s="32">
        <v>0.01</v>
      </c>
      <c r="Q479" s="16" cm="1">
        <f t="array" ref="Q479">INDEX(Inflation,A479)+0.02</f>
        <v>7.0000000000000007E-2</v>
      </c>
      <c r="R479" s="16" cm="1">
        <f t="array" ref="R479">INDEX(LapseRate,A479)*0.5</f>
        <v>0.05</v>
      </c>
      <c r="S479" s="16" cm="1">
        <f t="array" ref="S479">INDEX(LapseRate,A479)*1.5</f>
        <v>0.15000000000000002</v>
      </c>
      <c r="T479" s="16" cm="1">
        <f t="array" ref="T479">INDEX(Yield,A479)*INDEX(YieldUp,A479)</f>
        <v>5.9999999999999995E-4</v>
      </c>
      <c r="U479" s="16" cm="1">
        <f t="array" ref="U479">INDEX(Yield,A479)*INDEX(YieldDown,A479)</f>
        <v>5.9999999999999995E-4</v>
      </c>
    </row>
    <row r="480" spans="1:21" x14ac:dyDescent="0.2">
      <c r="A480" s="13">
        <v>478</v>
      </c>
      <c r="C480" s="28">
        <v>0.05</v>
      </c>
      <c r="D480" s="14">
        <f t="shared" si="7"/>
        <v>6.9546397428311222</v>
      </c>
      <c r="E480" s="14"/>
      <c r="F480" s="15" cm="1">
        <f t="array" ref="F480">Expense*INDEX(InflationFactor,A480)</f>
        <v>34.773198714155612</v>
      </c>
      <c r="G480" s="15"/>
      <c r="H480" s="28">
        <v>0.06</v>
      </c>
      <c r="I480" s="14" cm="1">
        <f t="array" ref="I480">1/POWER(1+INDEX(Yield,A480),1/12)</f>
        <v>0.9951560277146928</v>
      </c>
      <c r="J480" s="14"/>
      <c r="K480" s="29">
        <v>0.1</v>
      </c>
      <c r="L480" s="14" cm="1">
        <f t="array" ref="L480">1-POWER(1-INDEX(LapseRate,A480),1/12)</f>
        <v>8.7416109546967213E-3</v>
      </c>
      <c r="M480" s="14"/>
      <c r="N480" s="32">
        <v>0.01</v>
      </c>
      <c r="O480" s="32">
        <v>0.01</v>
      </c>
      <c r="Q480" s="16" cm="1">
        <f t="array" ref="Q480">INDEX(Inflation,A480)+0.02</f>
        <v>7.0000000000000007E-2</v>
      </c>
      <c r="R480" s="16" cm="1">
        <f t="array" ref="R480">INDEX(LapseRate,A480)*0.5</f>
        <v>0.05</v>
      </c>
      <c r="S480" s="16" cm="1">
        <f t="array" ref="S480">INDEX(LapseRate,A480)*1.5</f>
        <v>0.15000000000000002</v>
      </c>
      <c r="T480" s="16" cm="1">
        <f t="array" ref="T480">INDEX(Yield,A480)*INDEX(YieldUp,A480)</f>
        <v>5.9999999999999995E-4</v>
      </c>
      <c r="U480" s="16" cm="1">
        <f t="array" ref="U480">INDEX(Yield,A480)*INDEX(YieldDown,A480)</f>
        <v>5.9999999999999995E-4</v>
      </c>
    </row>
    <row r="481" spans="1:21" x14ac:dyDescent="0.2">
      <c r="A481" s="13">
        <v>479</v>
      </c>
      <c r="C481" s="28">
        <v>0.05</v>
      </c>
      <c r="D481" s="14">
        <f t="shared" si="7"/>
        <v>6.9829738060140967</v>
      </c>
      <c r="E481" s="14"/>
      <c r="F481" s="15" cm="1">
        <f t="array" ref="F481">Expense*INDEX(InflationFactor,A481)</f>
        <v>34.914869030070484</v>
      </c>
      <c r="G481" s="15"/>
      <c r="H481" s="28">
        <v>0.06</v>
      </c>
      <c r="I481" s="14" cm="1">
        <f t="array" ref="I481">1/POWER(1+INDEX(Yield,A481),1/12)</f>
        <v>0.9951560277146928</v>
      </c>
      <c r="J481" s="14"/>
      <c r="K481" s="29">
        <v>0.1</v>
      </c>
      <c r="L481" s="14" cm="1">
        <f t="array" ref="L481">1-POWER(1-INDEX(LapseRate,A481),1/12)</f>
        <v>8.7416109546967213E-3</v>
      </c>
      <c r="M481" s="14"/>
      <c r="N481" s="32">
        <v>0.01</v>
      </c>
      <c r="O481" s="32">
        <v>0.01</v>
      </c>
      <c r="Q481" s="16" cm="1">
        <f t="array" ref="Q481">INDEX(Inflation,A481)+0.02</f>
        <v>7.0000000000000007E-2</v>
      </c>
      <c r="R481" s="16" cm="1">
        <f t="array" ref="R481">INDEX(LapseRate,A481)*0.5</f>
        <v>0.05</v>
      </c>
      <c r="S481" s="16" cm="1">
        <f t="array" ref="S481">INDEX(LapseRate,A481)*1.5</f>
        <v>0.15000000000000002</v>
      </c>
      <c r="T481" s="16" cm="1">
        <f t="array" ref="T481">INDEX(Yield,A481)*INDEX(YieldUp,A481)</f>
        <v>5.9999999999999995E-4</v>
      </c>
      <c r="U481" s="16" cm="1">
        <f t="array" ref="U481">INDEX(Yield,A481)*INDEX(YieldDown,A481)</f>
        <v>5.9999999999999995E-4</v>
      </c>
    </row>
    <row r="482" spans="1:21" x14ac:dyDescent="0.2">
      <c r="A482" s="13">
        <v>480</v>
      </c>
      <c r="C482" s="28">
        <v>0.05</v>
      </c>
      <c r="D482" s="14">
        <f t="shared" si="7"/>
        <v>7.0114233056777699</v>
      </c>
      <c r="E482" s="14"/>
      <c r="F482" s="15" cm="1">
        <f t="array" ref="F482">Expense*INDEX(InflationFactor,A482)</f>
        <v>35.057116528388846</v>
      </c>
      <c r="G482" s="15"/>
      <c r="H482" s="28">
        <v>0.06</v>
      </c>
      <c r="I482" s="14" cm="1">
        <f t="array" ref="I482">1/POWER(1+INDEX(Yield,A482),1/12)</f>
        <v>0.9951560277146928</v>
      </c>
      <c r="J482" s="14"/>
      <c r="K482" s="29">
        <v>0.1</v>
      </c>
      <c r="L482" s="14" cm="1">
        <f t="array" ref="L482">1-POWER(1-INDEX(LapseRate,A482),1/12)</f>
        <v>8.7416109546967213E-3</v>
      </c>
      <c r="M482" s="14"/>
      <c r="N482" s="32">
        <v>0.01</v>
      </c>
      <c r="O482" s="32">
        <v>0.01</v>
      </c>
      <c r="Q482" s="16" cm="1">
        <f t="array" ref="Q482">INDEX(Inflation,A482)+0.02</f>
        <v>7.0000000000000007E-2</v>
      </c>
      <c r="R482" s="16" cm="1">
        <f t="array" ref="R482">INDEX(LapseRate,A482)*0.5</f>
        <v>0.05</v>
      </c>
      <c r="S482" s="16" cm="1">
        <f t="array" ref="S482">INDEX(LapseRate,A482)*1.5</f>
        <v>0.15000000000000002</v>
      </c>
      <c r="T482" s="16" cm="1">
        <f t="array" ref="T482">INDEX(Yield,A482)*INDEX(YieldUp,A482)</f>
        <v>5.9999999999999995E-4</v>
      </c>
      <c r="U482" s="16" cm="1">
        <f t="array" ref="U482">INDEX(Yield,A482)*INDEX(YieldDown,A482)</f>
        <v>5.9999999999999995E-4</v>
      </c>
    </row>
    <row r="483" spans="1:21" x14ac:dyDescent="0.2">
      <c r="A483" s="13">
        <v>481</v>
      </c>
      <c r="C483" s="28">
        <v>0.05</v>
      </c>
      <c r="D483" s="14">
        <f t="shared" si="7"/>
        <v>7.0399887121246492</v>
      </c>
      <c r="E483" s="14"/>
      <c r="F483" s="15" cm="1">
        <f t="array" ref="F483">Expense*INDEX(InflationFactor,A483)</f>
        <v>35.199943560623247</v>
      </c>
      <c r="G483" s="15"/>
      <c r="H483" s="28">
        <v>0.06</v>
      </c>
      <c r="I483" s="14" cm="1">
        <f t="array" ref="I483">1/POWER(1+INDEX(Yield,A483),1/12)</f>
        <v>0.9951560277146928</v>
      </c>
      <c r="J483" s="14"/>
      <c r="K483" s="29">
        <v>0.1</v>
      </c>
      <c r="L483" s="14" cm="1">
        <f t="array" ref="L483">1-POWER(1-INDEX(LapseRate,A483),1/12)</f>
        <v>8.7416109546967213E-3</v>
      </c>
      <c r="M483" s="14"/>
      <c r="N483" s="32">
        <v>0.01</v>
      </c>
      <c r="O483" s="32">
        <v>0.01</v>
      </c>
      <c r="Q483" s="16" cm="1">
        <f t="array" ref="Q483">INDEX(Inflation,A483)+0.02</f>
        <v>7.0000000000000007E-2</v>
      </c>
      <c r="R483" s="16" cm="1">
        <f t="array" ref="R483">INDEX(LapseRate,A483)*0.5</f>
        <v>0.05</v>
      </c>
      <c r="S483" s="16" cm="1">
        <f t="array" ref="S483">INDEX(LapseRate,A483)*1.5</f>
        <v>0.15000000000000002</v>
      </c>
      <c r="T483" s="16" cm="1">
        <f t="array" ref="T483">INDEX(Yield,A483)*INDEX(YieldUp,A483)</f>
        <v>5.9999999999999995E-4</v>
      </c>
      <c r="U483" s="16" cm="1">
        <f t="array" ref="U483">INDEX(Yield,A483)*INDEX(YieldDown,A483)</f>
        <v>5.9999999999999995E-4</v>
      </c>
    </row>
    <row r="484" spans="1:21" x14ac:dyDescent="0.2">
      <c r="A484" s="13">
        <v>482</v>
      </c>
      <c r="C484" s="28">
        <v>0.05</v>
      </c>
      <c r="D484" s="14">
        <f t="shared" si="7"/>
        <v>7.0686704975733425</v>
      </c>
      <c r="E484" s="14"/>
      <c r="F484" s="15" cm="1">
        <f t="array" ref="F484">Expense*INDEX(InflationFactor,A484)</f>
        <v>35.34335248786671</v>
      </c>
      <c r="G484" s="15"/>
      <c r="H484" s="28">
        <v>0.06</v>
      </c>
      <c r="I484" s="14" cm="1">
        <f t="array" ref="I484">1/POWER(1+INDEX(Yield,A484),1/12)</f>
        <v>0.9951560277146928</v>
      </c>
      <c r="J484" s="14"/>
      <c r="K484" s="29">
        <v>0.1</v>
      </c>
      <c r="L484" s="14" cm="1">
        <f t="array" ref="L484">1-POWER(1-INDEX(LapseRate,A484),1/12)</f>
        <v>8.7416109546967213E-3</v>
      </c>
      <c r="M484" s="14"/>
      <c r="N484" s="32">
        <v>0.01</v>
      </c>
      <c r="O484" s="32">
        <v>0.01</v>
      </c>
      <c r="Q484" s="16" cm="1">
        <f t="array" ref="Q484">INDEX(Inflation,A484)+0.02</f>
        <v>7.0000000000000007E-2</v>
      </c>
      <c r="R484" s="16" cm="1">
        <f t="array" ref="R484">INDEX(LapseRate,A484)*0.5</f>
        <v>0.05</v>
      </c>
      <c r="S484" s="16" cm="1">
        <f t="array" ref="S484">INDEX(LapseRate,A484)*1.5</f>
        <v>0.15000000000000002</v>
      </c>
      <c r="T484" s="16" cm="1">
        <f t="array" ref="T484">INDEX(Yield,A484)*INDEX(YieldUp,A484)</f>
        <v>5.9999999999999995E-4</v>
      </c>
      <c r="U484" s="16" cm="1">
        <f t="array" ref="U484">INDEX(Yield,A484)*INDEX(YieldDown,A484)</f>
        <v>5.9999999999999995E-4</v>
      </c>
    </row>
    <row r="485" spans="1:21" x14ac:dyDescent="0.2">
      <c r="A485" s="13">
        <v>483</v>
      </c>
      <c r="C485" s="28">
        <v>0.05</v>
      </c>
      <c r="D485" s="14">
        <f t="shared" si="7"/>
        <v>7.0974691361662776</v>
      </c>
      <c r="E485" s="14"/>
      <c r="F485" s="15" cm="1">
        <f t="array" ref="F485">Expense*INDEX(InflationFactor,A485)</f>
        <v>35.487345680831389</v>
      </c>
      <c r="G485" s="15"/>
      <c r="H485" s="28">
        <v>0.06</v>
      </c>
      <c r="I485" s="14" cm="1">
        <f t="array" ref="I485">1/POWER(1+INDEX(Yield,A485),1/12)</f>
        <v>0.9951560277146928</v>
      </c>
      <c r="J485" s="14"/>
      <c r="K485" s="29">
        <v>0.1</v>
      </c>
      <c r="L485" s="14" cm="1">
        <f t="array" ref="L485">1-POWER(1-INDEX(LapseRate,A485),1/12)</f>
        <v>8.7416109546967213E-3</v>
      </c>
      <c r="M485" s="14"/>
      <c r="N485" s="32">
        <v>0.01</v>
      </c>
      <c r="O485" s="32">
        <v>0.01</v>
      </c>
      <c r="Q485" s="16" cm="1">
        <f t="array" ref="Q485">INDEX(Inflation,A485)+0.02</f>
        <v>7.0000000000000007E-2</v>
      </c>
      <c r="R485" s="16" cm="1">
        <f t="array" ref="R485">INDEX(LapseRate,A485)*0.5</f>
        <v>0.05</v>
      </c>
      <c r="S485" s="16" cm="1">
        <f t="array" ref="S485">INDEX(LapseRate,A485)*1.5</f>
        <v>0.15000000000000002</v>
      </c>
      <c r="T485" s="16" cm="1">
        <f t="array" ref="T485">INDEX(Yield,A485)*INDEX(YieldUp,A485)</f>
        <v>5.9999999999999995E-4</v>
      </c>
      <c r="U485" s="16" cm="1">
        <f t="array" ref="U485">INDEX(Yield,A485)*INDEX(YieldDown,A485)</f>
        <v>5.9999999999999995E-4</v>
      </c>
    </row>
    <row r="486" spans="1:21" x14ac:dyDescent="0.2">
      <c r="A486" s="13">
        <v>484</v>
      </c>
      <c r="C486" s="28">
        <v>0.05</v>
      </c>
      <c r="D486" s="14">
        <f t="shared" si="7"/>
        <v>7.1263851039776434</v>
      </c>
      <c r="E486" s="14"/>
      <c r="F486" s="15" cm="1">
        <f t="array" ref="F486">Expense*INDEX(InflationFactor,A486)</f>
        <v>35.631925519888213</v>
      </c>
      <c r="G486" s="15"/>
      <c r="H486" s="28">
        <v>0.06</v>
      </c>
      <c r="I486" s="14" cm="1">
        <f t="array" ref="I486">1/POWER(1+INDEX(Yield,A486),1/12)</f>
        <v>0.9951560277146928</v>
      </c>
      <c r="J486" s="14"/>
      <c r="K486" s="29">
        <v>0.1</v>
      </c>
      <c r="L486" s="14" cm="1">
        <f t="array" ref="L486">1-POWER(1-INDEX(LapseRate,A486),1/12)</f>
        <v>8.7416109546967213E-3</v>
      </c>
      <c r="M486" s="14"/>
      <c r="N486" s="32">
        <v>0.01</v>
      </c>
      <c r="O486" s="32">
        <v>0.01</v>
      </c>
      <c r="Q486" s="16" cm="1">
        <f t="array" ref="Q486">INDEX(Inflation,A486)+0.02</f>
        <v>7.0000000000000007E-2</v>
      </c>
      <c r="R486" s="16" cm="1">
        <f t="array" ref="R486">INDEX(LapseRate,A486)*0.5</f>
        <v>0.05</v>
      </c>
      <c r="S486" s="16" cm="1">
        <f t="array" ref="S486">INDEX(LapseRate,A486)*1.5</f>
        <v>0.15000000000000002</v>
      </c>
      <c r="T486" s="16" cm="1">
        <f t="array" ref="T486">INDEX(Yield,A486)*INDEX(YieldUp,A486)</f>
        <v>5.9999999999999995E-4</v>
      </c>
      <c r="U486" s="16" cm="1">
        <f t="array" ref="U486">INDEX(Yield,A486)*INDEX(YieldDown,A486)</f>
        <v>5.9999999999999995E-4</v>
      </c>
    </row>
    <row r="487" spans="1:21" x14ac:dyDescent="0.2">
      <c r="A487" s="13">
        <v>485</v>
      </c>
      <c r="C487" s="28">
        <v>0.05</v>
      </c>
      <c r="D487" s="14">
        <f t="shared" si="7"/>
        <v>7.1554188790211972</v>
      </c>
      <c r="E487" s="14"/>
      <c r="F487" s="15" cm="1">
        <f t="array" ref="F487">Expense*INDEX(InflationFactor,A487)</f>
        <v>35.777094395105983</v>
      </c>
      <c r="G487" s="15"/>
      <c r="H487" s="28">
        <v>0.06</v>
      </c>
      <c r="I487" s="14" cm="1">
        <f t="array" ref="I487">1/POWER(1+INDEX(Yield,A487),1/12)</f>
        <v>0.9951560277146928</v>
      </c>
      <c r="J487" s="14"/>
      <c r="K487" s="29">
        <v>0.1</v>
      </c>
      <c r="L487" s="14" cm="1">
        <f t="array" ref="L487">1-POWER(1-INDEX(LapseRate,A487),1/12)</f>
        <v>8.7416109546967213E-3</v>
      </c>
      <c r="M487" s="14"/>
      <c r="N487" s="32">
        <v>0.01</v>
      </c>
      <c r="O487" s="32">
        <v>0.01</v>
      </c>
      <c r="Q487" s="16" cm="1">
        <f t="array" ref="Q487">INDEX(Inflation,A487)+0.02</f>
        <v>7.0000000000000007E-2</v>
      </c>
      <c r="R487" s="16" cm="1">
        <f t="array" ref="R487">INDEX(LapseRate,A487)*0.5</f>
        <v>0.05</v>
      </c>
      <c r="S487" s="16" cm="1">
        <f t="array" ref="S487">INDEX(LapseRate,A487)*1.5</f>
        <v>0.15000000000000002</v>
      </c>
      <c r="T487" s="16" cm="1">
        <f t="array" ref="T487">INDEX(Yield,A487)*INDEX(YieldUp,A487)</f>
        <v>5.9999999999999995E-4</v>
      </c>
      <c r="U487" s="16" cm="1">
        <f t="array" ref="U487">INDEX(Yield,A487)*INDEX(YieldDown,A487)</f>
        <v>5.9999999999999995E-4</v>
      </c>
    </row>
    <row r="488" spans="1:21" x14ac:dyDescent="0.2">
      <c r="A488" s="13">
        <v>486</v>
      </c>
      <c r="C488" s="28">
        <v>0.05</v>
      </c>
      <c r="D488" s="14">
        <f t="shared" si="7"/>
        <v>7.1845709412581815</v>
      </c>
      <c r="E488" s="14"/>
      <c r="F488" s="15" cm="1">
        <f t="array" ref="F488">Expense*INDEX(InflationFactor,A488)</f>
        <v>35.922854706290906</v>
      </c>
      <c r="G488" s="15"/>
      <c r="H488" s="28">
        <v>0.06</v>
      </c>
      <c r="I488" s="14" cm="1">
        <f t="array" ref="I488">1/POWER(1+INDEX(Yield,A488),1/12)</f>
        <v>0.9951560277146928</v>
      </c>
      <c r="J488" s="14"/>
      <c r="K488" s="29">
        <v>0.1</v>
      </c>
      <c r="L488" s="14" cm="1">
        <f t="array" ref="L488">1-POWER(1-INDEX(LapseRate,A488),1/12)</f>
        <v>8.7416109546967213E-3</v>
      </c>
      <c r="M488" s="14"/>
      <c r="N488" s="32">
        <v>0.01</v>
      </c>
      <c r="O488" s="32">
        <v>0.01</v>
      </c>
      <c r="Q488" s="16" cm="1">
        <f t="array" ref="Q488">INDEX(Inflation,A488)+0.02</f>
        <v>7.0000000000000007E-2</v>
      </c>
      <c r="R488" s="16" cm="1">
        <f t="array" ref="R488">INDEX(LapseRate,A488)*0.5</f>
        <v>0.05</v>
      </c>
      <c r="S488" s="16" cm="1">
        <f t="array" ref="S488">INDEX(LapseRate,A488)*1.5</f>
        <v>0.15000000000000002</v>
      </c>
      <c r="T488" s="16" cm="1">
        <f t="array" ref="T488">INDEX(Yield,A488)*INDEX(YieldUp,A488)</f>
        <v>5.9999999999999995E-4</v>
      </c>
      <c r="U488" s="16" cm="1">
        <f t="array" ref="U488">INDEX(Yield,A488)*INDEX(YieldDown,A488)</f>
        <v>5.9999999999999995E-4</v>
      </c>
    </row>
    <row r="489" spans="1:21" x14ac:dyDescent="0.2">
      <c r="A489" s="13">
        <v>487</v>
      </c>
      <c r="C489" s="28">
        <v>0.05</v>
      </c>
      <c r="D489" s="14">
        <f t="shared" si="7"/>
        <v>7.2138417726052708</v>
      </c>
      <c r="E489" s="14"/>
      <c r="F489" s="15" cm="1">
        <f t="array" ref="F489">Expense*INDEX(InflationFactor,A489)</f>
        <v>36.069208863026354</v>
      </c>
      <c r="G489" s="15"/>
      <c r="H489" s="28">
        <v>0.06</v>
      </c>
      <c r="I489" s="14" cm="1">
        <f t="array" ref="I489">1/POWER(1+INDEX(Yield,A489),1/12)</f>
        <v>0.9951560277146928</v>
      </c>
      <c r="J489" s="14"/>
      <c r="K489" s="29">
        <v>0.1</v>
      </c>
      <c r="L489" s="14" cm="1">
        <f t="array" ref="L489">1-POWER(1-INDEX(LapseRate,A489),1/12)</f>
        <v>8.7416109546967213E-3</v>
      </c>
      <c r="M489" s="14"/>
      <c r="N489" s="32">
        <v>0.01</v>
      </c>
      <c r="O489" s="32">
        <v>0.01</v>
      </c>
      <c r="Q489" s="16" cm="1">
        <f t="array" ref="Q489">INDEX(Inflation,A489)+0.02</f>
        <v>7.0000000000000007E-2</v>
      </c>
      <c r="R489" s="16" cm="1">
        <f t="array" ref="R489">INDEX(LapseRate,A489)*0.5</f>
        <v>0.05</v>
      </c>
      <c r="S489" s="16" cm="1">
        <f t="array" ref="S489">INDEX(LapseRate,A489)*1.5</f>
        <v>0.15000000000000002</v>
      </c>
      <c r="T489" s="16" cm="1">
        <f t="array" ref="T489">INDEX(Yield,A489)*INDEX(YieldUp,A489)</f>
        <v>5.9999999999999995E-4</v>
      </c>
      <c r="U489" s="16" cm="1">
        <f t="array" ref="U489">INDEX(Yield,A489)*INDEX(YieldDown,A489)</f>
        <v>5.9999999999999995E-4</v>
      </c>
    </row>
    <row r="490" spans="1:21" x14ac:dyDescent="0.2">
      <c r="A490" s="13">
        <v>488</v>
      </c>
      <c r="C490" s="28">
        <v>0.05</v>
      </c>
      <c r="D490" s="14">
        <f t="shared" si="7"/>
        <v>7.2432318569425185</v>
      </c>
      <c r="E490" s="14"/>
      <c r="F490" s="15" cm="1">
        <f t="array" ref="F490">Expense*INDEX(InflationFactor,A490)</f>
        <v>36.216159284712589</v>
      </c>
      <c r="G490" s="15"/>
      <c r="H490" s="28">
        <v>0.06</v>
      </c>
      <c r="I490" s="14" cm="1">
        <f t="array" ref="I490">1/POWER(1+INDEX(Yield,A490),1/12)</f>
        <v>0.9951560277146928</v>
      </c>
      <c r="J490" s="14"/>
      <c r="K490" s="29">
        <v>0.1</v>
      </c>
      <c r="L490" s="14" cm="1">
        <f t="array" ref="L490">1-POWER(1-INDEX(LapseRate,A490),1/12)</f>
        <v>8.7416109546967213E-3</v>
      </c>
      <c r="M490" s="14"/>
      <c r="N490" s="32">
        <v>0.01</v>
      </c>
      <c r="O490" s="32">
        <v>0.01</v>
      </c>
      <c r="Q490" s="16" cm="1">
        <f t="array" ref="Q490">INDEX(Inflation,A490)+0.02</f>
        <v>7.0000000000000007E-2</v>
      </c>
      <c r="R490" s="16" cm="1">
        <f t="array" ref="R490">INDEX(LapseRate,A490)*0.5</f>
        <v>0.05</v>
      </c>
      <c r="S490" s="16" cm="1">
        <f t="array" ref="S490">INDEX(LapseRate,A490)*1.5</f>
        <v>0.15000000000000002</v>
      </c>
      <c r="T490" s="16" cm="1">
        <f t="array" ref="T490">INDEX(Yield,A490)*INDEX(YieldUp,A490)</f>
        <v>5.9999999999999995E-4</v>
      </c>
      <c r="U490" s="16" cm="1">
        <f t="array" ref="U490">INDEX(Yield,A490)*INDEX(YieldDown,A490)</f>
        <v>5.9999999999999995E-4</v>
      </c>
    </row>
    <row r="491" spans="1:21" x14ac:dyDescent="0.2">
      <c r="A491" s="13">
        <v>489</v>
      </c>
      <c r="C491" s="28">
        <v>0.05</v>
      </c>
      <c r="D491" s="14">
        <f t="shared" si="7"/>
        <v>7.2727416801213653</v>
      </c>
      <c r="E491" s="14"/>
      <c r="F491" s="15" cm="1">
        <f t="array" ref="F491">Expense*INDEX(InflationFactor,A491)</f>
        <v>36.363708400606825</v>
      </c>
      <c r="G491" s="15"/>
      <c r="H491" s="28">
        <v>0.06</v>
      </c>
      <c r="I491" s="14" cm="1">
        <f t="array" ref="I491">1/POWER(1+INDEX(Yield,A491),1/12)</f>
        <v>0.9951560277146928</v>
      </c>
      <c r="J491" s="14"/>
      <c r="K491" s="29">
        <v>0.1</v>
      </c>
      <c r="L491" s="14" cm="1">
        <f t="array" ref="L491">1-POWER(1-INDEX(LapseRate,A491),1/12)</f>
        <v>8.7416109546967213E-3</v>
      </c>
      <c r="M491" s="14"/>
      <c r="N491" s="32">
        <v>0.01</v>
      </c>
      <c r="O491" s="32">
        <v>0.01</v>
      </c>
      <c r="Q491" s="16" cm="1">
        <f t="array" ref="Q491">INDEX(Inflation,A491)+0.02</f>
        <v>7.0000000000000007E-2</v>
      </c>
      <c r="R491" s="16" cm="1">
        <f t="array" ref="R491">INDEX(LapseRate,A491)*0.5</f>
        <v>0.05</v>
      </c>
      <c r="S491" s="16" cm="1">
        <f t="array" ref="S491">INDEX(LapseRate,A491)*1.5</f>
        <v>0.15000000000000002</v>
      </c>
      <c r="T491" s="16" cm="1">
        <f t="array" ref="T491">INDEX(Yield,A491)*INDEX(YieldUp,A491)</f>
        <v>5.9999999999999995E-4</v>
      </c>
      <c r="U491" s="16" cm="1">
        <f t="array" ref="U491">INDEX(Yield,A491)*INDEX(YieldDown,A491)</f>
        <v>5.9999999999999995E-4</v>
      </c>
    </row>
    <row r="492" spans="1:21" x14ac:dyDescent="0.2">
      <c r="A492" s="13">
        <v>490</v>
      </c>
      <c r="C492" s="28">
        <v>0.05</v>
      </c>
      <c r="D492" s="14">
        <f t="shared" si="7"/>
        <v>7.3023717299726796</v>
      </c>
      <c r="E492" s="14"/>
      <c r="F492" s="15" cm="1">
        <f t="array" ref="F492">Expense*INDEX(InflationFactor,A492)</f>
        <v>36.511858649863399</v>
      </c>
      <c r="G492" s="15"/>
      <c r="H492" s="28">
        <v>0.06</v>
      </c>
      <c r="I492" s="14" cm="1">
        <f t="array" ref="I492">1/POWER(1+INDEX(Yield,A492),1/12)</f>
        <v>0.9951560277146928</v>
      </c>
      <c r="J492" s="14"/>
      <c r="K492" s="29">
        <v>0.1</v>
      </c>
      <c r="L492" s="14" cm="1">
        <f t="array" ref="L492">1-POWER(1-INDEX(LapseRate,A492),1/12)</f>
        <v>8.7416109546967213E-3</v>
      </c>
      <c r="M492" s="14"/>
      <c r="N492" s="32">
        <v>0.01</v>
      </c>
      <c r="O492" s="32">
        <v>0.01</v>
      </c>
      <c r="Q492" s="16" cm="1">
        <f t="array" ref="Q492">INDEX(Inflation,A492)+0.02</f>
        <v>7.0000000000000007E-2</v>
      </c>
      <c r="R492" s="16" cm="1">
        <f t="array" ref="R492">INDEX(LapseRate,A492)*0.5</f>
        <v>0.05</v>
      </c>
      <c r="S492" s="16" cm="1">
        <f t="array" ref="S492">INDEX(LapseRate,A492)*1.5</f>
        <v>0.15000000000000002</v>
      </c>
      <c r="T492" s="16" cm="1">
        <f t="array" ref="T492">INDEX(Yield,A492)*INDEX(YieldUp,A492)</f>
        <v>5.9999999999999995E-4</v>
      </c>
      <c r="U492" s="16" cm="1">
        <f t="array" ref="U492">INDEX(Yield,A492)*INDEX(YieldDown,A492)</f>
        <v>5.9999999999999995E-4</v>
      </c>
    </row>
    <row r="493" spans="1:21" x14ac:dyDescent="0.2">
      <c r="A493" s="13">
        <v>491</v>
      </c>
      <c r="C493" s="28">
        <v>0.05</v>
      </c>
      <c r="D493" s="14">
        <f t="shared" si="7"/>
        <v>7.3321224963148017</v>
      </c>
      <c r="E493" s="14"/>
      <c r="F493" s="15" cm="1">
        <f t="array" ref="F493">Expense*INDEX(InflationFactor,A493)</f>
        <v>36.660612481574006</v>
      </c>
      <c r="G493" s="15"/>
      <c r="H493" s="28">
        <v>0.06</v>
      </c>
      <c r="I493" s="14" cm="1">
        <f t="array" ref="I493">1/POWER(1+INDEX(Yield,A493),1/12)</f>
        <v>0.9951560277146928</v>
      </c>
      <c r="J493" s="14"/>
      <c r="K493" s="29">
        <v>0.1</v>
      </c>
      <c r="L493" s="14" cm="1">
        <f t="array" ref="L493">1-POWER(1-INDEX(LapseRate,A493),1/12)</f>
        <v>8.7416109546967213E-3</v>
      </c>
      <c r="M493" s="14"/>
      <c r="N493" s="32">
        <v>0.01</v>
      </c>
      <c r="O493" s="32">
        <v>0.01</v>
      </c>
      <c r="Q493" s="16" cm="1">
        <f t="array" ref="Q493">INDEX(Inflation,A493)+0.02</f>
        <v>7.0000000000000007E-2</v>
      </c>
      <c r="R493" s="16" cm="1">
        <f t="array" ref="R493">INDEX(LapseRate,A493)*0.5</f>
        <v>0.05</v>
      </c>
      <c r="S493" s="16" cm="1">
        <f t="array" ref="S493">INDEX(LapseRate,A493)*1.5</f>
        <v>0.15000000000000002</v>
      </c>
      <c r="T493" s="16" cm="1">
        <f t="array" ref="T493">INDEX(Yield,A493)*INDEX(YieldUp,A493)</f>
        <v>5.9999999999999995E-4</v>
      </c>
      <c r="U493" s="16" cm="1">
        <f t="array" ref="U493">INDEX(Yield,A493)*INDEX(YieldDown,A493)</f>
        <v>5.9999999999999995E-4</v>
      </c>
    </row>
    <row r="494" spans="1:21" x14ac:dyDescent="0.2">
      <c r="A494" s="13">
        <v>492</v>
      </c>
      <c r="C494" s="28">
        <v>0.05</v>
      </c>
      <c r="D494" s="14">
        <f t="shared" si="7"/>
        <v>7.36199447096166</v>
      </c>
      <c r="E494" s="14"/>
      <c r="F494" s="15" cm="1">
        <f t="array" ref="F494">Expense*INDEX(InflationFactor,A494)</f>
        <v>36.809972354808302</v>
      </c>
      <c r="G494" s="15"/>
      <c r="H494" s="28">
        <v>0.06</v>
      </c>
      <c r="I494" s="14" cm="1">
        <f t="array" ref="I494">1/POWER(1+INDEX(Yield,A494),1/12)</f>
        <v>0.9951560277146928</v>
      </c>
      <c r="J494" s="14"/>
      <c r="K494" s="29">
        <v>0.1</v>
      </c>
      <c r="L494" s="14" cm="1">
        <f t="array" ref="L494">1-POWER(1-INDEX(LapseRate,A494),1/12)</f>
        <v>8.7416109546967213E-3</v>
      </c>
      <c r="M494" s="14"/>
      <c r="N494" s="32">
        <v>0.01</v>
      </c>
      <c r="O494" s="32">
        <v>0.01</v>
      </c>
      <c r="Q494" s="16" cm="1">
        <f t="array" ref="Q494">INDEX(Inflation,A494)+0.02</f>
        <v>7.0000000000000007E-2</v>
      </c>
      <c r="R494" s="16" cm="1">
        <f t="array" ref="R494">INDEX(LapseRate,A494)*0.5</f>
        <v>0.05</v>
      </c>
      <c r="S494" s="16" cm="1">
        <f t="array" ref="S494">INDEX(LapseRate,A494)*1.5</f>
        <v>0.15000000000000002</v>
      </c>
      <c r="T494" s="16" cm="1">
        <f t="array" ref="T494">INDEX(Yield,A494)*INDEX(YieldUp,A494)</f>
        <v>5.9999999999999995E-4</v>
      </c>
      <c r="U494" s="16" cm="1">
        <f t="array" ref="U494">INDEX(Yield,A494)*INDEX(YieldDown,A494)</f>
        <v>5.9999999999999995E-4</v>
      </c>
    </row>
    <row r="495" spans="1:21" x14ac:dyDescent="0.2">
      <c r="A495" s="13">
        <v>493</v>
      </c>
      <c r="C495" s="28">
        <v>0.05</v>
      </c>
      <c r="D495" s="14">
        <f t="shared" si="7"/>
        <v>7.3919881477308822</v>
      </c>
      <c r="E495" s="14"/>
      <c r="F495" s="15" cm="1">
        <f t="array" ref="F495">Expense*INDEX(InflationFactor,A495)</f>
        <v>36.95994073865441</v>
      </c>
      <c r="G495" s="15"/>
      <c r="H495" s="28">
        <v>0.06</v>
      </c>
      <c r="I495" s="14" cm="1">
        <f t="array" ref="I495">1/POWER(1+INDEX(Yield,A495),1/12)</f>
        <v>0.9951560277146928</v>
      </c>
      <c r="J495" s="14"/>
      <c r="K495" s="29">
        <v>0.1</v>
      </c>
      <c r="L495" s="14" cm="1">
        <f t="array" ref="L495">1-POWER(1-INDEX(LapseRate,A495),1/12)</f>
        <v>8.7416109546967213E-3</v>
      </c>
      <c r="M495" s="14"/>
      <c r="N495" s="32">
        <v>0.01</v>
      </c>
      <c r="O495" s="32">
        <v>0.01</v>
      </c>
      <c r="Q495" s="16" cm="1">
        <f t="array" ref="Q495">INDEX(Inflation,A495)+0.02</f>
        <v>7.0000000000000007E-2</v>
      </c>
      <c r="R495" s="16" cm="1">
        <f t="array" ref="R495">INDEX(LapseRate,A495)*0.5</f>
        <v>0.05</v>
      </c>
      <c r="S495" s="16" cm="1">
        <f t="array" ref="S495">INDEX(LapseRate,A495)*1.5</f>
        <v>0.15000000000000002</v>
      </c>
      <c r="T495" s="16" cm="1">
        <f t="array" ref="T495">INDEX(Yield,A495)*INDEX(YieldUp,A495)</f>
        <v>5.9999999999999995E-4</v>
      </c>
      <c r="U495" s="16" cm="1">
        <f t="array" ref="U495">INDEX(Yield,A495)*INDEX(YieldDown,A495)</f>
        <v>5.9999999999999995E-4</v>
      </c>
    </row>
    <row r="496" spans="1:21" x14ac:dyDescent="0.2">
      <c r="A496" s="13">
        <v>494</v>
      </c>
      <c r="C496" s="28">
        <v>0.05</v>
      </c>
      <c r="D496" s="14">
        <f t="shared" si="7"/>
        <v>7.422104022452011</v>
      </c>
      <c r="E496" s="14"/>
      <c r="F496" s="15" cm="1">
        <f t="array" ref="F496">Expense*INDEX(InflationFactor,A496)</f>
        <v>37.110520112260055</v>
      </c>
      <c r="G496" s="15"/>
      <c r="H496" s="28">
        <v>0.06</v>
      </c>
      <c r="I496" s="14" cm="1">
        <f t="array" ref="I496">1/POWER(1+INDEX(Yield,A496),1/12)</f>
        <v>0.9951560277146928</v>
      </c>
      <c r="J496" s="14"/>
      <c r="K496" s="29">
        <v>0.1</v>
      </c>
      <c r="L496" s="14" cm="1">
        <f t="array" ref="L496">1-POWER(1-INDEX(LapseRate,A496),1/12)</f>
        <v>8.7416109546967213E-3</v>
      </c>
      <c r="M496" s="14"/>
      <c r="N496" s="32">
        <v>0.01</v>
      </c>
      <c r="O496" s="32">
        <v>0.01</v>
      </c>
      <c r="Q496" s="16" cm="1">
        <f t="array" ref="Q496">INDEX(Inflation,A496)+0.02</f>
        <v>7.0000000000000007E-2</v>
      </c>
      <c r="R496" s="16" cm="1">
        <f t="array" ref="R496">INDEX(LapseRate,A496)*0.5</f>
        <v>0.05</v>
      </c>
      <c r="S496" s="16" cm="1">
        <f t="array" ref="S496">INDEX(LapseRate,A496)*1.5</f>
        <v>0.15000000000000002</v>
      </c>
      <c r="T496" s="16" cm="1">
        <f t="array" ref="T496">INDEX(Yield,A496)*INDEX(YieldUp,A496)</f>
        <v>5.9999999999999995E-4</v>
      </c>
      <c r="U496" s="16" cm="1">
        <f t="array" ref="U496">INDEX(Yield,A496)*INDEX(YieldDown,A496)</f>
        <v>5.9999999999999995E-4</v>
      </c>
    </row>
    <row r="497" spans="1:21" x14ac:dyDescent="0.2">
      <c r="A497" s="13">
        <v>495</v>
      </c>
      <c r="C497" s="28">
        <v>0.05</v>
      </c>
      <c r="D497" s="14">
        <f t="shared" si="7"/>
        <v>7.4523425929745928</v>
      </c>
      <c r="E497" s="14"/>
      <c r="F497" s="15" cm="1">
        <f t="array" ref="F497">Expense*INDEX(InflationFactor,A497)</f>
        <v>37.261712964872963</v>
      </c>
      <c r="G497" s="15"/>
      <c r="H497" s="28">
        <v>0.06</v>
      </c>
      <c r="I497" s="14" cm="1">
        <f t="array" ref="I497">1/POWER(1+INDEX(Yield,A497),1/12)</f>
        <v>0.9951560277146928</v>
      </c>
      <c r="J497" s="14"/>
      <c r="K497" s="29">
        <v>0.1</v>
      </c>
      <c r="L497" s="14" cm="1">
        <f t="array" ref="L497">1-POWER(1-INDEX(LapseRate,A497),1/12)</f>
        <v>8.7416109546967213E-3</v>
      </c>
      <c r="M497" s="14"/>
      <c r="N497" s="32">
        <v>0.01</v>
      </c>
      <c r="O497" s="32">
        <v>0.01</v>
      </c>
      <c r="Q497" s="16" cm="1">
        <f t="array" ref="Q497">INDEX(Inflation,A497)+0.02</f>
        <v>7.0000000000000007E-2</v>
      </c>
      <c r="R497" s="16" cm="1">
        <f t="array" ref="R497">INDEX(LapseRate,A497)*0.5</f>
        <v>0.05</v>
      </c>
      <c r="S497" s="16" cm="1">
        <f t="array" ref="S497">INDEX(LapseRate,A497)*1.5</f>
        <v>0.15000000000000002</v>
      </c>
      <c r="T497" s="16" cm="1">
        <f t="array" ref="T497">INDEX(Yield,A497)*INDEX(YieldUp,A497)</f>
        <v>5.9999999999999995E-4</v>
      </c>
      <c r="U497" s="16" cm="1">
        <f t="array" ref="U497">INDEX(Yield,A497)*INDEX(YieldDown,A497)</f>
        <v>5.9999999999999995E-4</v>
      </c>
    </row>
    <row r="498" spans="1:21" x14ac:dyDescent="0.2">
      <c r="A498" s="13">
        <v>496</v>
      </c>
      <c r="C498" s="28">
        <v>0.05</v>
      </c>
      <c r="D498" s="14">
        <f t="shared" si="7"/>
        <v>7.4827043591765268</v>
      </c>
      <c r="E498" s="14"/>
      <c r="F498" s="15" cm="1">
        <f t="array" ref="F498">Expense*INDEX(InflationFactor,A498)</f>
        <v>37.41352179588263</v>
      </c>
      <c r="G498" s="15"/>
      <c r="H498" s="28">
        <v>0.06</v>
      </c>
      <c r="I498" s="14" cm="1">
        <f t="array" ref="I498">1/POWER(1+INDEX(Yield,A498),1/12)</f>
        <v>0.9951560277146928</v>
      </c>
      <c r="J498" s="14"/>
      <c r="K498" s="29">
        <v>0.1</v>
      </c>
      <c r="L498" s="14" cm="1">
        <f t="array" ref="L498">1-POWER(1-INDEX(LapseRate,A498),1/12)</f>
        <v>8.7416109546967213E-3</v>
      </c>
      <c r="M498" s="14"/>
      <c r="N498" s="32">
        <v>0.01</v>
      </c>
      <c r="O498" s="32">
        <v>0.01</v>
      </c>
      <c r="Q498" s="16" cm="1">
        <f t="array" ref="Q498">INDEX(Inflation,A498)+0.02</f>
        <v>7.0000000000000007E-2</v>
      </c>
      <c r="R498" s="16" cm="1">
        <f t="array" ref="R498">INDEX(LapseRate,A498)*0.5</f>
        <v>0.05</v>
      </c>
      <c r="S498" s="16" cm="1">
        <f t="array" ref="S498">INDEX(LapseRate,A498)*1.5</f>
        <v>0.15000000000000002</v>
      </c>
      <c r="T498" s="16" cm="1">
        <f t="array" ref="T498">INDEX(Yield,A498)*INDEX(YieldUp,A498)</f>
        <v>5.9999999999999995E-4</v>
      </c>
      <c r="U498" s="16" cm="1">
        <f t="array" ref="U498">INDEX(Yield,A498)*INDEX(YieldDown,A498)</f>
        <v>5.9999999999999995E-4</v>
      </c>
    </row>
    <row r="499" spans="1:21" x14ac:dyDescent="0.2">
      <c r="A499" s="13">
        <v>497</v>
      </c>
      <c r="C499" s="28">
        <v>0.05</v>
      </c>
      <c r="D499" s="14">
        <f t="shared" si="7"/>
        <v>7.513189822972258</v>
      </c>
      <c r="E499" s="14"/>
      <c r="F499" s="15" cm="1">
        <f t="array" ref="F499">Expense*INDEX(InflationFactor,A499)</f>
        <v>37.56594911486129</v>
      </c>
      <c r="G499" s="15"/>
      <c r="H499" s="28">
        <v>0.06</v>
      </c>
      <c r="I499" s="14" cm="1">
        <f t="array" ref="I499">1/POWER(1+INDEX(Yield,A499),1/12)</f>
        <v>0.9951560277146928</v>
      </c>
      <c r="J499" s="14"/>
      <c r="K499" s="29">
        <v>0.1</v>
      </c>
      <c r="L499" s="14" cm="1">
        <f t="array" ref="L499">1-POWER(1-INDEX(LapseRate,A499),1/12)</f>
        <v>8.7416109546967213E-3</v>
      </c>
      <c r="M499" s="14"/>
      <c r="N499" s="32">
        <v>0.01</v>
      </c>
      <c r="O499" s="32">
        <v>0.01</v>
      </c>
      <c r="Q499" s="16" cm="1">
        <f t="array" ref="Q499">INDEX(Inflation,A499)+0.02</f>
        <v>7.0000000000000007E-2</v>
      </c>
      <c r="R499" s="16" cm="1">
        <f t="array" ref="R499">INDEX(LapseRate,A499)*0.5</f>
        <v>0.05</v>
      </c>
      <c r="S499" s="16" cm="1">
        <f t="array" ref="S499">INDEX(LapseRate,A499)*1.5</f>
        <v>0.15000000000000002</v>
      </c>
      <c r="T499" s="16" cm="1">
        <f t="array" ref="T499">INDEX(Yield,A499)*INDEX(YieldUp,A499)</f>
        <v>5.9999999999999995E-4</v>
      </c>
      <c r="U499" s="16" cm="1">
        <f t="array" ref="U499">INDEX(Yield,A499)*INDEX(YieldDown,A499)</f>
        <v>5.9999999999999995E-4</v>
      </c>
    </row>
    <row r="500" spans="1:21" x14ac:dyDescent="0.2">
      <c r="A500" s="13">
        <v>498</v>
      </c>
      <c r="C500" s="28">
        <v>0.05</v>
      </c>
      <c r="D500" s="14">
        <f t="shared" si="7"/>
        <v>7.543799488321091</v>
      </c>
      <c r="E500" s="14"/>
      <c r="F500" s="15" cm="1">
        <f t="array" ref="F500">Expense*INDEX(InflationFactor,A500)</f>
        <v>37.718997441605453</v>
      </c>
      <c r="G500" s="15"/>
      <c r="H500" s="28">
        <v>0.06</v>
      </c>
      <c r="I500" s="14" cm="1">
        <f t="array" ref="I500">1/POWER(1+INDEX(Yield,A500),1/12)</f>
        <v>0.9951560277146928</v>
      </c>
      <c r="J500" s="14"/>
      <c r="K500" s="29">
        <v>0.1</v>
      </c>
      <c r="L500" s="14" cm="1">
        <f t="array" ref="L500">1-POWER(1-INDEX(LapseRate,A500),1/12)</f>
        <v>8.7416109546967213E-3</v>
      </c>
      <c r="M500" s="14"/>
      <c r="N500" s="32">
        <v>0.01</v>
      </c>
      <c r="O500" s="32">
        <v>0.01</v>
      </c>
      <c r="Q500" s="16" cm="1">
        <f t="array" ref="Q500">INDEX(Inflation,A500)+0.02</f>
        <v>7.0000000000000007E-2</v>
      </c>
      <c r="R500" s="16" cm="1">
        <f t="array" ref="R500">INDEX(LapseRate,A500)*0.5</f>
        <v>0.05</v>
      </c>
      <c r="S500" s="16" cm="1">
        <f t="array" ref="S500">INDEX(LapseRate,A500)*1.5</f>
        <v>0.15000000000000002</v>
      </c>
      <c r="T500" s="16" cm="1">
        <f t="array" ref="T500">INDEX(Yield,A500)*INDEX(YieldUp,A500)</f>
        <v>5.9999999999999995E-4</v>
      </c>
      <c r="U500" s="16" cm="1">
        <f t="array" ref="U500">INDEX(Yield,A500)*INDEX(YieldDown,A500)</f>
        <v>5.9999999999999995E-4</v>
      </c>
    </row>
    <row r="501" spans="1:21" x14ac:dyDescent="0.2">
      <c r="A501" s="13">
        <v>499</v>
      </c>
      <c r="C501" s="28">
        <v>0.05</v>
      </c>
      <c r="D501" s="14">
        <f t="shared" si="7"/>
        <v>7.5745338612355351</v>
      </c>
      <c r="E501" s="14"/>
      <c r="F501" s="15" cm="1">
        <f t="array" ref="F501">Expense*INDEX(InflationFactor,A501)</f>
        <v>37.872669306177677</v>
      </c>
      <c r="G501" s="15"/>
      <c r="H501" s="28">
        <v>0.06</v>
      </c>
      <c r="I501" s="14" cm="1">
        <f t="array" ref="I501">1/POWER(1+INDEX(Yield,A501),1/12)</f>
        <v>0.9951560277146928</v>
      </c>
      <c r="J501" s="14"/>
      <c r="K501" s="29">
        <v>0.1</v>
      </c>
      <c r="L501" s="14" cm="1">
        <f t="array" ref="L501">1-POWER(1-INDEX(LapseRate,A501),1/12)</f>
        <v>8.7416109546967213E-3</v>
      </c>
      <c r="M501" s="14"/>
      <c r="N501" s="32">
        <v>0.01</v>
      </c>
      <c r="O501" s="32">
        <v>0.01</v>
      </c>
      <c r="Q501" s="16" cm="1">
        <f t="array" ref="Q501">INDEX(Inflation,A501)+0.02</f>
        <v>7.0000000000000007E-2</v>
      </c>
      <c r="R501" s="16" cm="1">
        <f t="array" ref="R501">INDEX(LapseRate,A501)*0.5</f>
        <v>0.05</v>
      </c>
      <c r="S501" s="16" cm="1">
        <f t="array" ref="S501">INDEX(LapseRate,A501)*1.5</f>
        <v>0.15000000000000002</v>
      </c>
      <c r="T501" s="16" cm="1">
        <f t="array" ref="T501">INDEX(Yield,A501)*INDEX(YieldUp,A501)</f>
        <v>5.9999999999999995E-4</v>
      </c>
      <c r="U501" s="16" cm="1">
        <f t="array" ref="U501">INDEX(Yield,A501)*INDEX(YieldDown,A501)</f>
        <v>5.9999999999999995E-4</v>
      </c>
    </row>
    <row r="502" spans="1:21" x14ac:dyDescent="0.2">
      <c r="A502" s="13">
        <v>500</v>
      </c>
      <c r="C502" s="28">
        <v>0.05</v>
      </c>
      <c r="D502" s="14">
        <f t="shared" si="7"/>
        <v>7.6053934497896458</v>
      </c>
      <c r="E502" s="14"/>
      <c r="F502" s="15" cm="1">
        <f t="array" ref="F502">Expense*INDEX(InflationFactor,A502)</f>
        <v>38.026967248948232</v>
      </c>
      <c r="G502" s="15"/>
      <c r="H502" s="28">
        <v>0.06</v>
      </c>
      <c r="I502" s="14" cm="1">
        <f t="array" ref="I502">1/POWER(1+INDEX(Yield,A502),1/12)</f>
        <v>0.9951560277146928</v>
      </c>
      <c r="J502" s="14"/>
      <c r="K502" s="29">
        <v>0.1</v>
      </c>
      <c r="L502" s="14" cm="1">
        <f t="array" ref="L502">1-POWER(1-INDEX(LapseRate,A502),1/12)</f>
        <v>8.7416109546967213E-3</v>
      </c>
      <c r="M502" s="14"/>
      <c r="N502" s="32">
        <v>0.01</v>
      </c>
      <c r="O502" s="32">
        <v>0.01</v>
      </c>
      <c r="Q502" s="16" cm="1">
        <f t="array" ref="Q502">INDEX(Inflation,A502)+0.02</f>
        <v>7.0000000000000007E-2</v>
      </c>
      <c r="R502" s="16" cm="1">
        <f t="array" ref="R502">INDEX(LapseRate,A502)*0.5</f>
        <v>0.05</v>
      </c>
      <c r="S502" s="16" cm="1">
        <f t="array" ref="S502">INDEX(LapseRate,A502)*1.5</f>
        <v>0.15000000000000002</v>
      </c>
      <c r="T502" s="16" cm="1">
        <f t="array" ref="T502">INDEX(Yield,A502)*INDEX(YieldUp,A502)</f>
        <v>5.9999999999999995E-4</v>
      </c>
      <c r="U502" s="16" cm="1">
        <f t="array" ref="U502">INDEX(Yield,A502)*INDEX(YieldDown,A502)</f>
        <v>5.9999999999999995E-4</v>
      </c>
    </row>
    <row r="503" spans="1:21" x14ac:dyDescent="0.2">
      <c r="A503" s="13">
        <v>501</v>
      </c>
      <c r="C503" s="28">
        <v>0.05</v>
      </c>
      <c r="D503" s="14">
        <f t="shared" si="7"/>
        <v>7.6363787641274348</v>
      </c>
      <c r="E503" s="14"/>
      <c r="F503" s="15" cm="1">
        <f t="array" ref="F503">Expense*INDEX(InflationFactor,A503)</f>
        <v>38.181893820637171</v>
      </c>
      <c r="G503" s="15"/>
      <c r="H503" s="28">
        <v>0.06</v>
      </c>
      <c r="I503" s="14" cm="1">
        <f t="array" ref="I503">1/POWER(1+INDEX(Yield,A503),1/12)</f>
        <v>0.9951560277146928</v>
      </c>
      <c r="J503" s="14"/>
      <c r="K503" s="29">
        <v>0.1</v>
      </c>
      <c r="L503" s="14" cm="1">
        <f t="array" ref="L503">1-POWER(1-INDEX(LapseRate,A503),1/12)</f>
        <v>8.7416109546967213E-3</v>
      </c>
      <c r="M503" s="14"/>
      <c r="N503" s="32">
        <v>0.01</v>
      </c>
      <c r="O503" s="32">
        <v>0.01</v>
      </c>
      <c r="Q503" s="16" cm="1">
        <f t="array" ref="Q503">INDEX(Inflation,A503)+0.02</f>
        <v>7.0000000000000007E-2</v>
      </c>
      <c r="R503" s="16" cm="1">
        <f t="array" ref="R503">INDEX(LapseRate,A503)*0.5</f>
        <v>0.05</v>
      </c>
      <c r="S503" s="16" cm="1">
        <f t="array" ref="S503">INDEX(LapseRate,A503)*1.5</f>
        <v>0.15000000000000002</v>
      </c>
      <c r="T503" s="16" cm="1">
        <f t="array" ref="T503">INDEX(Yield,A503)*INDEX(YieldUp,A503)</f>
        <v>5.9999999999999995E-4</v>
      </c>
      <c r="U503" s="16" cm="1">
        <f t="array" ref="U503">INDEX(Yield,A503)*INDEX(YieldDown,A503)</f>
        <v>5.9999999999999995E-4</v>
      </c>
    </row>
    <row r="504" spans="1:21" x14ac:dyDescent="0.2">
      <c r="A504" s="13">
        <v>502</v>
      </c>
      <c r="C504" s="28">
        <v>0.05</v>
      </c>
      <c r="D504" s="14">
        <f t="shared" si="7"/>
        <v>7.667490316471314</v>
      </c>
      <c r="E504" s="14"/>
      <c r="F504" s="15" cm="1">
        <f t="array" ref="F504">Expense*INDEX(InflationFactor,A504)</f>
        <v>38.337451582356572</v>
      </c>
      <c r="G504" s="15"/>
      <c r="H504" s="28">
        <v>0.06</v>
      </c>
      <c r="I504" s="14" cm="1">
        <f t="array" ref="I504">1/POWER(1+INDEX(Yield,A504),1/12)</f>
        <v>0.9951560277146928</v>
      </c>
      <c r="J504" s="14"/>
      <c r="K504" s="29">
        <v>0.1</v>
      </c>
      <c r="L504" s="14" cm="1">
        <f t="array" ref="L504">1-POWER(1-INDEX(LapseRate,A504),1/12)</f>
        <v>8.7416109546967213E-3</v>
      </c>
      <c r="M504" s="14"/>
      <c r="N504" s="32">
        <v>0.01</v>
      </c>
      <c r="O504" s="32">
        <v>0.01</v>
      </c>
      <c r="Q504" s="16" cm="1">
        <f t="array" ref="Q504">INDEX(Inflation,A504)+0.02</f>
        <v>7.0000000000000007E-2</v>
      </c>
      <c r="R504" s="16" cm="1">
        <f t="array" ref="R504">INDEX(LapseRate,A504)*0.5</f>
        <v>0.05</v>
      </c>
      <c r="S504" s="16" cm="1">
        <f t="array" ref="S504">INDEX(LapseRate,A504)*1.5</f>
        <v>0.15000000000000002</v>
      </c>
      <c r="T504" s="16" cm="1">
        <f t="array" ref="T504">INDEX(Yield,A504)*INDEX(YieldUp,A504)</f>
        <v>5.9999999999999995E-4</v>
      </c>
      <c r="U504" s="16" cm="1">
        <f t="array" ref="U504">INDEX(Yield,A504)*INDEX(YieldDown,A504)</f>
        <v>5.9999999999999995E-4</v>
      </c>
    </row>
    <row r="505" spans="1:21" x14ac:dyDescent="0.2">
      <c r="A505" s="13">
        <v>503</v>
      </c>
      <c r="C505" s="28">
        <v>0.05</v>
      </c>
      <c r="D505" s="14">
        <f t="shared" si="7"/>
        <v>7.6987286211305408</v>
      </c>
      <c r="E505" s="14"/>
      <c r="F505" s="15" cm="1">
        <f t="array" ref="F505">Expense*INDEX(InflationFactor,A505)</f>
        <v>38.493643105652701</v>
      </c>
      <c r="G505" s="15"/>
      <c r="H505" s="28">
        <v>0.06</v>
      </c>
      <c r="I505" s="14" cm="1">
        <f t="array" ref="I505">1/POWER(1+INDEX(Yield,A505),1/12)</f>
        <v>0.9951560277146928</v>
      </c>
      <c r="J505" s="14"/>
      <c r="K505" s="29">
        <v>0.1</v>
      </c>
      <c r="L505" s="14" cm="1">
        <f t="array" ref="L505">1-POWER(1-INDEX(LapseRate,A505),1/12)</f>
        <v>8.7416109546967213E-3</v>
      </c>
      <c r="M505" s="14"/>
      <c r="N505" s="32">
        <v>0.01</v>
      </c>
      <c r="O505" s="32">
        <v>0.01</v>
      </c>
      <c r="Q505" s="16" cm="1">
        <f t="array" ref="Q505">INDEX(Inflation,A505)+0.02</f>
        <v>7.0000000000000007E-2</v>
      </c>
      <c r="R505" s="16" cm="1">
        <f t="array" ref="R505">INDEX(LapseRate,A505)*0.5</f>
        <v>0.05</v>
      </c>
      <c r="S505" s="16" cm="1">
        <f t="array" ref="S505">INDEX(LapseRate,A505)*1.5</f>
        <v>0.15000000000000002</v>
      </c>
      <c r="T505" s="16" cm="1">
        <f t="array" ref="T505">INDEX(Yield,A505)*INDEX(YieldUp,A505)</f>
        <v>5.9999999999999995E-4</v>
      </c>
      <c r="U505" s="16" cm="1">
        <f t="array" ref="U505">INDEX(Yield,A505)*INDEX(YieldDown,A505)</f>
        <v>5.9999999999999995E-4</v>
      </c>
    </row>
    <row r="506" spans="1:21" x14ac:dyDescent="0.2">
      <c r="A506" s="13">
        <v>504</v>
      </c>
      <c r="C506" s="28">
        <v>0.05</v>
      </c>
      <c r="D506" s="14">
        <f t="shared" si="7"/>
        <v>7.7300941945097437</v>
      </c>
      <c r="E506" s="14"/>
      <c r="F506" s="15" cm="1">
        <f t="array" ref="F506">Expense*INDEX(InflationFactor,A506)</f>
        <v>38.650470972548717</v>
      </c>
      <c r="G506" s="15"/>
      <c r="H506" s="28">
        <v>0.06</v>
      </c>
      <c r="I506" s="14" cm="1">
        <f t="array" ref="I506">1/POWER(1+INDEX(Yield,A506),1/12)</f>
        <v>0.9951560277146928</v>
      </c>
      <c r="J506" s="14"/>
      <c r="K506" s="29">
        <v>0.1</v>
      </c>
      <c r="L506" s="14" cm="1">
        <f t="array" ref="L506">1-POWER(1-INDEX(LapseRate,A506),1/12)</f>
        <v>8.7416109546967213E-3</v>
      </c>
      <c r="M506" s="14"/>
      <c r="N506" s="32">
        <v>0.01</v>
      </c>
      <c r="O506" s="32">
        <v>0.01</v>
      </c>
      <c r="Q506" s="16" cm="1">
        <f t="array" ref="Q506">INDEX(Inflation,A506)+0.02</f>
        <v>7.0000000000000007E-2</v>
      </c>
      <c r="R506" s="16" cm="1">
        <f t="array" ref="R506">INDEX(LapseRate,A506)*0.5</f>
        <v>0.05</v>
      </c>
      <c r="S506" s="16" cm="1">
        <f t="array" ref="S506">INDEX(LapseRate,A506)*1.5</f>
        <v>0.15000000000000002</v>
      </c>
      <c r="T506" s="16" cm="1">
        <f t="array" ref="T506">INDEX(Yield,A506)*INDEX(YieldUp,A506)</f>
        <v>5.9999999999999995E-4</v>
      </c>
      <c r="U506" s="16" cm="1">
        <f t="array" ref="U506">INDEX(Yield,A506)*INDEX(YieldDown,A506)</f>
        <v>5.9999999999999995E-4</v>
      </c>
    </row>
    <row r="507" spans="1:21" x14ac:dyDescent="0.2">
      <c r="A507" s="13">
        <v>505</v>
      </c>
      <c r="C507" s="28">
        <v>0.05</v>
      </c>
      <c r="D507" s="14">
        <f t="shared" si="7"/>
        <v>7.7615875551174263</v>
      </c>
      <c r="E507" s="14"/>
      <c r="F507" s="15" cm="1">
        <f t="array" ref="F507">Expense*INDEX(InflationFactor,A507)</f>
        <v>38.807937775587135</v>
      </c>
      <c r="G507" s="15"/>
      <c r="H507" s="28">
        <v>0.06</v>
      </c>
      <c r="I507" s="14" cm="1">
        <f t="array" ref="I507">1/POWER(1+INDEX(Yield,A507),1/12)</f>
        <v>0.9951560277146928</v>
      </c>
      <c r="J507" s="14"/>
      <c r="K507" s="29">
        <v>0.1</v>
      </c>
      <c r="L507" s="14" cm="1">
        <f t="array" ref="L507">1-POWER(1-INDEX(LapseRate,A507),1/12)</f>
        <v>8.7416109546967213E-3</v>
      </c>
      <c r="M507" s="14"/>
      <c r="N507" s="32">
        <v>0.01</v>
      </c>
      <c r="O507" s="32">
        <v>0.01</v>
      </c>
      <c r="Q507" s="16" cm="1">
        <f t="array" ref="Q507">INDEX(Inflation,A507)+0.02</f>
        <v>7.0000000000000007E-2</v>
      </c>
      <c r="R507" s="16" cm="1">
        <f t="array" ref="R507">INDEX(LapseRate,A507)*0.5</f>
        <v>0.05</v>
      </c>
      <c r="S507" s="16" cm="1">
        <f t="array" ref="S507">INDEX(LapseRate,A507)*1.5</f>
        <v>0.15000000000000002</v>
      </c>
      <c r="T507" s="16" cm="1">
        <f t="array" ref="T507">INDEX(Yield,A507)*INDEX(YieldUp,A507)</f>
        <v>5.9999999999999995E-4</v>
      </c>
      <c r="U507" s="16" cm="1">
        <f t="array" ref="U507">INDEX(Yield,A507)*INDEX(YieldDown,A507)</f>
        <v>5.9999999999999995E-4</v>
      </c>
    </row>
    <row r="508" spans="1:21" x14ac:dyDescent="0.2">
      <c r="A508" s="13">
        <v>506</v>
      </c>
      <c r="C508" s="28">
        <v>0.05</v>
      </c>
      <c r="D508" s="14">
        <f t="shared" si="7"/>
        <v>7.7932092235746095</v>
      </c>
      <c r="E508" s="14"/>
      <c r="F508" s="15" cm="1">
        <f t="array" ref="F508">Expense*INDEX(InflationFactor,A508)</f>
        <v>38.966046117873049</v>
      </c>
      <c r="G508" s="15"/>
      <c r="H508" s="28">
        <v>0.06</v>
      </c>
      <c r="I508" s="14" cm="1">
        <f t="array" ref="I508">1/POWER(1+INDEX(Yield,A508),1/12)</f>
        <v>0.9951560277146928</v>
      </c>
      <c r="J508" s="14"/>
      <c r="K508" s="29">
        <v>0.1</v>
      </c>
      <c r="L508" s="14" cm="1">
        <f t="array" ref="L508">1-POWER(1-INDEX(LapseRate,A508),1/12)</f>
        <v>8.7416109546967213E-3</v>
      </c>
      <c r="M508" s="14"/>
      <c r="N508" s="32">
        <v>0.01</v>
      </c>
      <c r="O508" s="32">
        <v>0.01</v>
      </c>
      <c r="Q508" s="16" cm="1">
        <f t="array" ref="Q508">INDEX(Inflation,A508)+0.02</f>
        <v>7.0000000000000007E-2</v>
      </c>
      <c r="R508" s="16" cm="1">
        <f t="array" ref="R508">INDEX(LapseRate,A508)*0.5</f>
        <v>0.05</v>
      </c>
      <c r="S508" s="16" cm="1">
        <f t="array" ref="S508">INDEX(LapseRate,A508)*1.5</f>
        <v>0.15000000000000002</v>
      </c>
      <c r="T508" s="16" cm="1">
        <f t="array" ref="T508">INDEX(Yield,A508)*INDEX(YieldUp,A508)</f>
        <v>5.9999999999999995E-4</v>
      </c>
      <c r="U508" s="16" cm="1">
        <f t="array" ref="U508">INDEX(Yield,A508)*INDEX(YieldDown,A508)</f>
        <v>5.9999999999999995E-4</v>
      </c>
    </row>
    <row r="509" spans="1:21" x14ac:dyDescent="0.2">
      <c r="A509" s="13">
        <v>507</v>
      </c>
      <c r="C509" s="28">
        <v>0.05</v>
      </c>
      <c r="D509" s="14">
        <f t="shared" si="7"/>
        <v>7.8249597226233236</v>
      </c>
      <c r="E509" s="14"/>
      <c r="F509" s="15" cm="1">
        <f t="array" ref="F509">Expense*INDEX(InflationFactor,A509)</f>
        <v>39.124798613116617</v>
      </c>
      <c r="G509" s="15"/>
      <c r="H509" s="28">
        <v>0.06</v>
      </c>
      <c r="I509" s="14" cm="1">
        <f t="array" ref="I509">1/POWER(1+INDEX(Yield,A509),1/12)</f>
        <v>0.9951560277146928</v>
      </c>
      <c r="J509" s="14"/>
      <c r="K509" s="29">
        <v>0.1</v>
      </c>
      <c r="L509" s="14" cm="1">
        <f t="array" ref="L509">1-POWER(1-INDEX(LapseRate,A509),1/12)</f>
        <v>8.7416109546967213E-3</v>
      </c>
      <c r="M509" s="14"/>
      <c r="N509" s="32">
        <v>0.01</v>
      </c>
      <c r="O509" s="32">
        <v>0.01</v>
      </c>
      <c r="Q509" s="16" cm="1">
        <f t="array" ref="Q509">INDEX(Inflation,A509)+0.02</f>
        <v>7.0000000000000007E-2</v>
      </c>
      <c r="R509" s="16" cm="1">
        <f t="array" ref="R509">INDEX(LapseRate,A509)*0.5</f>
        <v>0.05</v>
      </c>
      <c r="S509" s="16" cm="1">
        <f t="array" ref="S509">INDEX(LapseRate,A509)*1.5</f>
        <v>0.15000000000000002</v>
      </c>
      <c r="T509" s="16" cm="1">
        <f t="array" ref="T509">INDEX(Yield,A509)*INDEX(YieldUp,A509)</f>
        <v>5.9999999999999995E-4</v>
      </c>
      <c r="U509" s="16" cm="1">
        <f t="array" ref="U509">INDEX(Yield,A509)*INDEX(YieldDown,A509)</f>
        <v>5.9999999999999995E-4</v>
      </c>
    </row>
    <row r="510" spans="1:21" x14ac:dyDescent="0.2">
      <c r="A510" s="13">
        <v>508</v>
      </c>
      <c r="C510" s="28">
        <v>0.05</v>
      </c>
      <c r="D510" s="14">
        <f t="shared" si="7"/>
        <v>7.856839577135351</v>
      </c>
      <c r="E510" s="14"/>
      <c r="F510" s="15" cm="1">
        <f t="array" ref="F510">Expense*INDEX(InflationFactor,A510)</f>
        <v>39.284197885676754</v>
      </c>
      <c r="G510" s="15"/>
      <c r="H510" s="28">
        <v>0.06</v>
      </c>
      <c r="I510" s="14" cm="1">
        <f t="array" ref="I510">1/POWER(1+INDEX(Yield,A510),1/12)</f>
        <v>0.9951560277146928</v>
      </c>
      <c r="J510" s="14"/>
      <c r="K510" s="29">
        <v>0.1</v>
      </c>
      <c r="L510" s="14" cm="1">
        <f t="array" ref="L510">1-POWER(1-INDEX(LapseRate,A510),1/12)</f>
        <v>8.7416109546967213E-3</v>
      </c>
      <c r="M510" s="14"/>
      <c r="N510" s="32">
        <v>0.01</v>
      </c>
      <c r="O510" s="32">
        <v>0.01</v>
      </c>
      <c r="Q510" s="16" cm="1">
        <f t="array" ref="Q510">INDEX(Inflation,A510)+0.02</f>
        <v>7.0000000000000007E-2</v>
      </c>
      <c r="R510" s="16" cm="1">
        <f t="array" ref="R510">INDEX(LapseRate,A510)*0.5</f>
        <v>0.05</v>
      </c>
      <c r="S510" s="16" cm="1">
        <f t="array" ref="S510">INDEX(LapseRate,A510)*1.5</f>
        <v>0.15000000000000002</v>
      </c>
      <c r="T510" s="16" cm="1">
        <f t="array" ref="T510">INDEX(Yield,A510)*INDEX(YieldUp,A510)</f>
        <v>5.9999999999999995E-4</v>
      </c>
      <c r="U510" s="16" cm="1">
        <f t="array" ref="U510">INDEX(Yield,A510)*INDEX(YieldDown,A510)</f>
        <v>5.9999999999999995E-4</v>
      </c>
    </row>
    <row r="511" spans="1:21" x14ac:dyDescent="0.2">
      <c r="A511" s="13">
        <v>509</v>
      </c>
      <c r="C511" s="28">
        <v>0.05</v>
      </c>
      <c r="D511" s="14">
        <f t="shared" si="7"/>
        <v>7.8888493141208684</v>
      </c>
      <c r="E511" s="14"/>
      <c r="F511" s="15" cm="1">
        <f t="array" ref="F511">Expense*INDEX(InflationFactor,A511)</f>
        <v>39.444246570604342</v>
      </c>
      <c r="G511" s="15"/>
      <c r="H511" s="28">
        <v>0.06</v>
      </c>
      <c r="I511" s="14" cm="1">
        <f t="array" ref="I511">1/POWER(1+INDEX(Yield,A511),1/12)</f>
        <v>0.9951560277146928</v>
      </c>
      <c r="J511" s="14"/>
      <c r="K511" s="29">
        <v>0.1</v>
      </c>
      <c r="L511" s="14" cm="1">
        <f t="array" ref="L511">1-POWER(1-INDEX(LapseRate,A511),1/12)</f>
        <v>8.7416109546967213E-3</v>
      </c>
      <c r="M511" s="14"/>
      <c r="N511" s="32">
        <v>0.01</v>
      </c>
      <c r="O511" s="32">
        <v>0.01</v>
      </c>
      <c r="Q511" s="16" cm="1">
        <f t="array" ref="Q511">INDEX(Inflation,A511)+0.02</f>
        <v>7.0000000000000007E-2</v>
      </c>
      <c r="R511" s="16" cm="1">
        <f t="array" ref="R511">INDEX(LapseRate,A511)*0.5</f>
        <v>0.05</v>
      </c>
      <c r="S511" s="16" cm="1">
        <f t="array" ref="S511">INDEX(LapseRate,A511)*1.5</f>
        <v>0.15000000000000002</v>
      </c>
      <c r="T511" s="16" cm="1">
        <f t="array" ref="T511">INDEX(Yield,A511)*INDEX(YieldUp,A511)</f>
        <v>5.9999999999999995E-4</v>
      </c>
      <c r="U511" s="16" cm="1">
        <f t="array" ref="U511">INDEX(Yield,A511)*INDEX(YieldDown,A511)</f>
        <v>5.9999999999999995E-4</v>
      </c>
    </row>
    <row r="512" spans="1:21" x14ac:dyDescent="0.2">
      <c r="A512" s="13">
        <v>510</v>
      </c>
      <c r="C512" s="28">
        <v>0.05</v>
      </c>
      <c r="D512" s="14">
        <f t="shared" si="7"/>
        <v>7.9209894627371433</v>
      </c>
      <c r="E512" s="14"/>
      <c r="F512" s="15" cm="1">
        <f t="array" ref="F512">Expense*INDEX(InflationFactor,A512)</f>
        <v>39.604947313685713</v>
      </c>
      <c r="G512" s="15"/>
      <c r="H512" s="28">
        <v>0.06</v>
      </c>
      <c r="I512" s="14" cm="1">
        <f t="array" ref="I512">1/POWER(1+INDEX(Yield,A512),1/12)</f>
        <v>0.9951560277146928</v>
      </c>
      <c r="J512" s="14"/>
      <c r="K512" s="29">
        <v>0.1</v>
      </c>
      <c r="L512" s="14" cm="1">
        <f t="array" ref="L512">1-POWER(1-INDEX(LapseRate,A512),1/12)</f>
        <v>8.7416109546967213E-3</v>
      </c>
      <c r="M512" s="14"/>
      <c r="N512" s="32">
        <v>0.01</v>
      </c>
      <c r="O512" s="32">
        <v>0.01</v>
      </c>
      <c r="Q512" s="16" cm="1">
        <f t="array" ref="Q512">INDEX(Inflation,A512)+0.02</f>
        <v>7.0000000000000007E-2</v>
      </c>
      <c r="R512" s="16" cm="1">
        <f t="array" ref="R512">INDEX(LapseRate,A512)*0.5</f>
        <v>0.05</v>
      </c>
      <c r="S512" s="16" cm="1">
        <f t="array" ref="S512">INDEX(LapseRate,A512)*1.5</f>
        <v>0.15000000000000002</v>
      </c>
      <c r="T512" s="16" cm="1">
        <f t="array" ref="T512">INDEX(Yield,A512)*INDEX(YieldUp,A512)</f>
        <v>5.9999999999999995E-4</v>
      </c>
      <c r="U512" s="16" cm="1">
        <f t="array" ref="U512">INDEX(Yield,A512)*INDEX(YieldDown,A512)</f>
        <v>5.9999999999999995E-4</v>
      </c>
    </row>
    <row r="513" spans="1:21" x14ac:dyDescent="0.2">
      <c r="A513" s="13">
        <v>511</v>
      </c>
      <c r="C513" s="28">
        <v>0.05</v>
      </c>
      <c r="D513" s="14">
        <f t="shared" si="7"/>
        <v>7.9532605542973096</v>
      </c>
      <c r="E513" s="14"/>
      <c r="F513" s="15" cm="1">
        <f t="array" ref="F513">Expense*INDEX(InflationFactor,A513)</f>
        <v>39.766302771486551</v>
      </c>
      <c r="G513" s="15"/>
      <c r="H513" s="28">
        <v>0.06</v>
      </c>
      <c r="I513" s="14" cm="1">
        <f t="array" ref="I513">1/POWER(1+INDEX(Yield,A513),1/12)</f>
        <v>0.9951560277146928</v>
      </c>
      <c r="J513" s="14"/>
      <c r="K513" s="29">
        <v>0.1</v>
      </c>
      <c r="L513" s="14" cm="1">
        <f t="array" ref="L513">1-POWER(1-INDEX(LapseRate,A513),1/12)</f>
        <v>8.7416109546967213E-3</v>
      </c>
      <c r="M513" s="14"/>
      <c r="N513" s="32">
        <v>0.01</v>
      </c>
      <c r="O513" s="32">
        <v>0.01</v>
      </c>
      <c r="Q513" s="16" cm="1">
        <f t="array" ref="Q513">INDEX(Inflation,A513)+0.02</f>
        <v>7.0000000000000007E-2</v>
      </c>
      <c r="R513" s="16" cm="1">
        <f t="array" ref="R513">INDEX(LapseRate,A513)*0.5</f>
        <v>0.05</v>
      </c>
      <c r="S513" s="16" cm="1">
        <f t="array" ref="S513">INDEX(LapseRate,A513)*1.5</f>
        <v>0.15000000000000002</v>
      </c>
      <c r="T513" s="16" cm="1">
        <f t="array" ref="T513">INDEX(Yield,A513)*INDEX(YieldUp,A513)</f>
        <v>5.9999999999999995E-4</v>
      </c>
      <c r="U513" s="16" cm="1">
        <f t="array" ref="U513">INDEX(Yield,A513)*INDEX(YieldDown,A513)</f>
        <v>5.9999999999999995E-4</v>
      </c>
    </row>
    <row r="514" spans="1:21" x14ac:dyDescent="0.2">
      <c r="A514" s="13">
        <v>512</v>
      </c>
      <c r="C514" s="28">
        <v>0.05</v>
      </c>
      <c r="D514" s="14">
        <f t="shared" si="7"/>
        <v>7.9856631222791261</v>
      </c>
      <c r="E514" s="14"/>
      <c r="F514" s="15" cm="1">
        <f t="array" ref="F514">Expense*INDEX(InflationFactor,A514)</f>
        <v>39.928315611395632</v>
      </c>
      <c r="G514" s="15"/>
      <c r="H514" s="28">
        <v>0.06</v>
      </c>
      <c r="I514" s="14" cm="1">
        <f t="array" ref="I514">1/POWER(1+INDEX(Yield,A514),1/12)</f>
        <v>0.9951560277146928</v>
      </c>
      <c r="J514" s="14"/>
      <c r="K514" s="29">
        <v>0.1</v>
      </c>
      <c r="L514" s="14" cm="1">
        <f t="array" ref="L514">1-POWER(1-INDEX(LapseRate,A514),1/12)</f>
        <v>8.7416109546967213E-3</v>
      </c>
      <c r="M514" s="14"/>
      <c r="N514" s="32">
        <v>0.01</v>
      </c>
      <c r="O514" s="32">
        <v>0.01</v>
      </c>
      <c r="Q514" s="16" cm="1">
        <f t="array" ref="Q514">INDEX(Inflation,A514)+0.02</f>
        <v>7.0000000000000007E-2</v>
      </c>
      <c r="R514" s="16" cm="1">
        <f t="array" ref="R514">INDEX(LapseRate,A514)*0.5</f>
        <v>0.05</v>
      </c>
      <c r="S514" s="16" cm="1">
        <f t="array" ref="S514">INDEX(LapseRate,A514)*1.5</f>
        <v>0.15000000000000002</v>
      </c>
      <c r="T514" s="16" cm="1">
        <f t="array" ref="T514">INDEX(Yield,A514)*INDEX(YieldUp,A514)</f>
        <v>5.9999999999999995E-4</v>
      </c>
      <c r="U514" s="16" cm="1">
        <f t="array" ref="U514">INDEX(Yield,A514)*INDEX(YieldDown,A514)</f>
        <v>5.9999999999999995E-4</v>
      </c>
    </row>
    <row r="515" spans="1:21" x14ac:dyDescent="0.2">
      <c r="A515" s="13">
        <v>513</v>
      </c>
      <c r="C515" s="28">
        <v>0.05</v>
      </c>
      <c r="D515" s="14">
        <f t="shared" ref="D515:D578" si="8">IF(A515=1,1,POWER(1+INDEX(Inflation,A515-1),(A515-1)/12))</f>
        <v>8.0181977023338042</v>
      </c>
      <c r="E515" s="14"/>
      <c r="F515" s="15" cm="1">
        <f t="array" ref="F515">Expense*INDEX(InflationFactor,A515)</f>
        <v>40.090988511669025</v>
      </c>
      <c r="G515" s="15"/>
      <c r="H515" s="28">
        <v>0.06</v>
      </c>
      <c r="I515" s="14" cm="1">
        <f t="array" ref="I515">1/POWER(1+INDEX(Yield,A515),1/12)</f>
        <v>0.9951560277146928</v>
      </c>
      <c r="J515" s="14"/>
      <c r="K515" s="29">
        <v>0.1</v>
      </c>
      <c r="L515" s="14" cm="1">
        <f t="array" ref="L515">1-POWER(1-INDEX(LapseRate,A515),1/12)</f>
        <v>8.7416109546967213E-3</v>
      </c>
      <c r="M515" s="14"/>
      <c r="N515" s="32">
        <v>0.01</v>
      </c>
      <c r="O515" s="32">
        <v>0.01</v>
      </c>
      <c r="Q515" s="16" cm="1">
        <f t="array" ref="Q515">INDEX(Inflation,A515)+0.02</f>
        <v>7.0000000000000007E-2</v>
      </c>
      <c r="R515" s="16" cm="1">
        <f t="array" ref="R515">INDEX(LapseRate,A515)*0.5</f>
        <v>0.05</v>
      </c>
      <c r="S515" s="16" cm="1">
        <f t="array" ref="S515">INDEX(LapseRate,A515)*1.5</f>
        <v>0.15000000000000002</v>
      </c>
      <c r="T515" s="16" cm="1">
        <f t="array" ref="T515">INDEX(Yield,A515)*INDEX(YieldUp,A515)</f>
        <v>5.9999999999999995E-4</v>
      </c>
      <c r="U515" s="16" cm="1">
        <f t="array" ref="U515">INDEX(Yield,A515)*INDEX(YieldDown,A515)</f>
        <v>5.9999999999999995E-4</v>
      </c>
    </row>
    <row r="516" spans="1:21" x14ac:dyDescent="0.2">
      <c r="A516" s="13">
        <v>514</v>
      </c>
      <c r="C516" s="28">
        <v>0.05</v>
      </c>
      <c r="D516" s="14">
        <f t="shared" si="8"/>
        <v>8.0508648322948773</v>
      </c>
      <c r="E516" s="14"/>
      <c r="F516" s="15" cm="1">
        <f t="array" ref="F516">Expense*INDEX(InflationFactor,A516)</f>
        <v>40.254324161474386</v>
      </c>
      <c r="G516" s="15"/>
      <c r="H516" s="28">
        <v>0.06</v>
      </c>
      <c r="I516" s="14" cm="1">
        <f t="array" ref="I516">1/POWER(1+INDEX(Yield,A516),1/12)</f>
        <v>0.9951560277146928</v>
      </c>
      <c r="J516" s="14"/>
      <c r="K516" s="29">
        <v>0.1</v>
      </c>
      <c r="L516" s="14" cm="1">
        <f t="array" ref="L516">1-POWER(1-INDEX(LapseRate,A516),1/12)</f>
        <v>8.7416109546967213E-3</v>
      </c>
      <c r="M516" s="14"/>
      <c r="N516" s="32">
        <v>0.01</v>
      </c>
      <c r="O516" s="32">
        <v>0.01</v>
      </c>
      <c r="Q516" s="16" cm="1">
        <f t="array" ref="Q516">INDEX(Inflation,A516)+0.02</f>
        <v>7.0000000000000007E-2</v>
      </c>
      <c r="R516" s="16" cm="1">
        <f t="array" ref="R516">INDEX(LapseRate,A516)*0.5</f>
        <v>0.05</v>
      </c>
      <c r="S516" s="16" cm="1">
        <f t="array" ref="S516">INDEX(LapseRate,A516)*1.5</f>
        <v>0.15000000000000002</v>
      </c>
      <c r="T516" s="16" cm="1">
        <f t="array" ref="T516">INDEX(Yield,A516)*INDEX(YieldUp,A516)</f>
        <v>5.9999999999999995E-4</v>
      </c>
      <c r="U516" s="16" cm="1">
        <f t="array" ref="U516">INDEX(Yield,A516)*INDEX(YieldDown,A516)</f>
        <v>5.9999999999999995E-4</v>
      </c>
    </row>
    <row r="517" spans="1:21" x14ac:dyDescent="0.2">
      <c r="A517" s="13">
        <v>515</v>
      </c>
      <c r="C517" s="28">
        <v>0.05</v>
      </c>
      <c r="D517" s="14">
        <f t="shared" si="8"/>
        <v>8.0836650521870688</v>
      </c>
      <c r="E517" s="14"/>
      <c r="F517" s="15" cm="1">
        <f t="array" ref="F517">Expense*INDEX(InflationFactor,A517)</f>
        <v>40.418325260935347</v>
      </c>
      <c r="G517" s="15"/>
      <c r="H517" s="28">
        <v>0.06</v>
      </c>
      <c r="I517" s="14" cm="1">
        <f t="array" ref="I517">1/POWER(1+INDEX(Yield,A517),1/12)</f>
        <v>0.9951560277146928</v>
      </c>
      <c r="J517" s="14"/>
      <c r="K517" s="29">
        <v>0.1</v>
      </c>
      <c r="L517" s="14" cm="1">
        <f t="array" ref="L517">1-POWER(1-INDEX(LapseRate,A517),1/12)</f>
        <v>8.7416109546967213E-3</v>
      </c>
      <c r="M517" s="14"/>
      <c r="N517" s="32">
        <v>0.01</v>
      </c>
      <c r="O517" s="32">
        <v>0.01</v>
      </c>
      <c r="Q517" s="16" cm="1">
        <f t="array" ref="Q517">INDEX(Inflation,A517)+0.02</f>
        <v>7.0000000000000007E-2</v>
      </c>
      <c r="R517" s="16" cm="1">
        <f t="array" ref="R517">INDEX(LapseRate,A517)*0.5</f>
        <v>0.05</v>
      </c>
      <c r="S517" s="16" cm="1">
        <f t="array" ref="S517">INDEX(LapseRate,A517)*1.5</f>
        <v>0.15000000000000002</v>
      </c>
      <c r="T517" s="16" cm="1">
        <f t="array" ref="T517">INDEX(Yield,A517)*INDEX(YieldUp,A517)</f>
        <v>5.9999999999999995E-4</v>
      </c>
      <c r="U517" s="16" cm="1">
        <f t="array" ref="U517">INDEX(Yield,A517)*INDEX(YieldDown,A517)</f>
        <v>5.9999999999999995E-4</v>
      </c>
    </row>
    <row r="518" spans="1:21" x14ac:dyDescent="0.2">
      <c r="A518" s="13">
        <v>516</v>
      </c>
      <c r="C518" s="28">
        <v>0.05</v>
      </c>
      <c r="D518" s="14">
        <f t="shared" si="8"/>
        <v>8.1165989042352287</v>
      </c>
      <c r="E518" s="14"/>
      <c r="F518" s="15" cm="1">
        <f t="array" ref="F518">Expense*INDEX(InflationFactor,A518)</f>
        <v>40.582994521176147</v>
      </c>
      <c r="G518" s="15"/>
      <c r="H518" s="28">
        <v>0.06</v>
      </c>
      <c r="I518" s="14" cm="1">
        <f t="array" ref="I518">1/POWER(1+INDEX(Yield,A518),1/12)</f>
        <v>0.9951560277146928</v>
      </c>
      <c r="J518" s="14"/>
      <c r="K518" s="29">
        <v>0.1</v>
      </c>
      <c r="L518" s="14" cm="1">
        <f t="array" ref="L518">1-POWER(1-INDEX(LapseRate,A518),1/12)</f>
        <v>8.7416109546967213E-3</v>
      </c>
      <c r="M518" s="14"/>
      <c r="N518" s="32">
        <v>0.01</v>
      </c>
      <c r="O518" s="32">
        <v>0.01</v>
      </c>
      <c r="Q518" s="16" cm="1">
        <f t="array" ref="Q518">INDEX(Inflation,A518)+0.02</f>
        <v>7.0000000000000007E-2</v>
      </c>
      <c r="R518" s="16" cm="1">
        <f t="array" ref="R518">INDEX(LapseRate,A518)*0.5</f>
        <v>0.05</v>
      </c>
      <c r="S518" s="16" cm="1">
        <f t="array" ref="S518">INDEX(LapseRate,A518)*1.5</f>
        <v>0.15000000000000002</v>
      </c>
      <c r="T518" s="16" cm="1">
        <f t="array" ref="T518">INDEX(Yield,A518)*INDEX(YieldUp,A518)</f>
        <v>5.9999999999999995E-4</v>
      </c>
      <c r="U518" s="16" cm="1">
        <f t="array" ref="U518">INDEX(Yield,A518)*INDEX(YieldDown,A518)</f>
        <v>5.9999999999999995E-4</v>
      </c>
    </row>
    <row r="519" spans="1:21" x14ac:dyDescent="0.2">
      <c r="A519" s="13">
        <v>517</v>
      </c>
      <c r="C519" s="28">
        <v>0.05</v>
      </c>
      <c r="D519" s="14">
        <f t="shared" si="8"/>
        <v>8.1496669328732985</v>
      </c>
      <c r="E519" s="14"/>
      <c r="F519" s="15" cm="1">
        <f t="array" ref="F519">Expense*INDEX(InflationFactor,A519)</f>
        <v>40.748334664366496</v>
      </c>
      <c r="G519" s="15"/>
      <c r="H519" s="28">
        <v>0.06</v>
      </c>
      <c r="I519" s="14" cm="1">
        <f t="array" ref="I519">1/POWER(1+INDEX(Yield,A519),1/12)</f>
        <v>0.9951560277146928</v>
      </c>
      <c r="J519" s="14"/>
      <c r="K519" s="29">
        <v>0.1</v>
      </c>
      <c r="L519" s="14" cm="1">
        <f t="array" ref="L519">1-POWER(1-INDEX(LapseRate,A519),1/12)</f>
        <v>8.7416109546967213E-3</v>
      </c>
      <c r="M519" s="14"/>
      <c r="N519" s="32">
        <v>0.01</v>
      </c>
      <c r="O519" s="32">
        <v>0.01</v>
      </c>
      <c r="Q519" s="16" cm="1">
        <f t="array" ref="Q519">INDEX(Inflation,A519)+0.02</f>
        <v>7.0000000000000007E-2</v>
      </c>
      <c r="R519" s="16" cm="1">
        <f t="array" ref="R519">INDEX(LapseRate,A519)*0.5</f>
        <v>0.05</v>
      </c>
      <c r="S519" s="16" cm="1">
        <f t="array" ref="S519">INDEX(LapseRate,A519)*1.5</f>
        <v>0.15000000000000002</v>
      </c>
      <c r="T519" s="16" cm="1">
        <f t="array" ref="T519">INDEX(Yield,A519)*INDEX(YieldUp,A519)</f>
        <v>5.9999999999999995E-4</v>
      </c>
      <c r="U519" s="16" cm="1">
        <f t="array" ref="U519">INDEX(Yield,A519)*INDEX(YieldDown,A519)</f>
        <v>5.9999999999999995E-4</v>
      </c>
    </row>
    <row r="520" spans="1:21" x14ac:dyDescent="0.2">
      <c r="A520" s="13">
        <v>518</v>
      </c>
      <c r="C520" s="28">
        <v>0.05</v>
      </c>
      <c r="D520" s="14">
        <f t="shared" si="8"/>
        <v>8.1828696847533404</v>
      </c>
      <c r="E520" s="14"/>
      <c r="F520" s="15" cm="1">
        <f t="array" ref="F520">Expense*INDEX(InflationFactor,A520)</f>
        <v>40.914348423766704</v>
      </c>
      <c r="G520" s="15"/>
      <c r="H520" s="28">
        <v>0.06</v>
      </c>
      <c r="I520" s="14" cm="1">
        <f t="array" ref="I520">1/POWER(1+INDEX(Yield,A520),1/12)</f>
        <v>0.9951560277146928</v>
      </c>
      <c r="J520" s="14"/>
      <c r="K520" s="29">
        <v>0.1</v>
      </c>
      <c r="L520" s="14" cm="1">
        <f t="array" ref="L520">1-POWER(1-INDEX(LapseRate,A520),1/12)</f>
        <v>8.7416109546967213E-3</v>
      </c>
      <c r="M520" s="14"/>
      <c r="N520" s="32">
        <v>0.01</v>
      </c>
      <c r="O520" s="32">
        <v>0.01</v>
      </c>
      <c r="Q520" s="16" cm="1">
        <f t="array" ref="Q520">INDEX(Inflation,A520)+0.02</f>
        <v>7.0000000000000007E-2</v>
      </c>
      <c r="R520" s="16" cm="1">
        <f t="array" ref="R520">INDEX(LapseRate,A520)*0.5</f>
        <v>0.05</v>
      </c>
      <c r="S520" s="16" cm="1">
        <f t="array" ref="S520">INDEX(LapseRate,A520)*1.5</f>
        <v>0.15000000000000002</v>
      </c>
      <c r="T520" s="16" cm="1">
        <f t="array" ref="T520">INDEX(Yield,A520)*INDEX(YieldUp,A520)</f>
        <v>5.9999999999999995E-4</v>
      </c>
      <c r="U520" s="16" cm="1">
        <f t="array" ref="U520">INDEX(Yield,A520)*INDEX(YieldDown,A520)</f>
        <v>5.9999999999999995E-4</v>
      </c>
    </row>
    <row r="521" spans="1:21" x14ac:dyDescent="0.2">
      <c r="A521" s="13">
        <v>519</v>
      </c>
      <c r="C521" s="28">
        <v>0.05</v>
      </c>
      <c r="D521" s="14">
        <f t="shared" si="8"/>
        <v>8.2162077087544869</v>
      </c>
      <c r="E521" s="14"/>
      <c r="F521" s="15" cm="1">
        <f t="array" ref="F521">Expense*INDEX(InflationFactor,A521)</f>
        <v>41.081038543772436</v>
      </c>
      <c r="G521" s="15"/>
      <c r="H521" s="28">
        <v>0.06</v>
      </c>
      <c r="I521" s="14" cm="1">
        <f t="array" ref="I521">1/POWER(1+INDEX(Yield,A521),1/12)</f>
        <v>0.9951560277146928</v>
      </c>
      <c r="J521" s="14"/>
      <c r="K521" s="29">
        <v>0.1</v>
      </c>
      <c r="L521" s="14" cm="1">
        <f t="array" ref="L521">1-POWER(1-INDEX(LapseRate,A521),1/12)</f>
        <v>8.7416109546967213E-3</v>
      </c>
      <c r="M521" s="14"/>
      <c r="N521" s="32">
        <v>0.01</v>
      </c>
      <c r="O521" s="32">
        <v>0.01</v>
      </c>
      <c r="Q521" s="16" cm="1">
        <f t="array" ref="Q521">INDEX(Inflation,A521)+0.02</f>
        <v>7.0000000000000007E-2</v>
      </c>
      <c r="R521" s="16" cm="1">
        <f t="array" ref="R521">INDEX(LapseRate,A521)*0.5</f>
        <v>0.05</v>
      </c>
      <c r="S521" s="16" cm="1">
        <f t="array" ref="S521">INDEX(LapseRate,A521)*1.5</f>
        <v>0.15000000000000002</v>
      </c>
      <c r="T521" s="16" cm="1">
        <f t="array" ref="T521">INDEX(Yield,A521)*INDEX(YieldUp,A521)</f>
        <v>5.9999999999999995E-4</v>
      </c>
      <c r="U521" s="16" cm="1">
        <f t="array" ref="U521">INDEX(Yield,A521)*INDEX(YieldDown,A521)</f>
        <v>5.9999999999999995E-4</v>
      </c>
    </row>
    <row r="522" spans="1:21" x14ac:dyDescent="0.2">
      <c r="A522" s="13">
        <v>520</v>
      </c>
      <c r="C522" s="28">
        <v>0.05</v>
      </c>
      <c r="D522" s="14">
        <f t="shared" si="8"/>
        <v>8.2496815559921188</v>
      </c>
      <c r="E522" s="14"/>
      <c r="F522" s="15" cm="1">
        <f t="array" ref="F522">Expense*INDEX(InflationFactor,A522)</f>
        <v>41.248407779960594</v>
      </c>
      <c r="G522" s="15"/>
      <c r="H522" s="28">
        <v>0.06</v>
      </c>
      <c r="I522" s="14" cm="1">
        <f t="array" ref="I522">1/POWER(1+INDEX(Yield,A522),1/12)</f>
        <v>0.9951560277146928</v>
      </c>
      <c r="J522" s="14"/>
      <c r="K522" s="29">
        <v>0.1</v>
      </c>
      <c r="L522" s="14" cm="1">
        <f t="array" ref="L522">1-POWER(1-INDEX(LapseRate,A522),1/12)</f>
        <v>8.7416109546967213E-3</v>
      </c>
      <c r="M522" s="14"/>
      <c r="N522" s="32">
        <v>0.01</v>
      </c>
      <c r="O522" s="32">
        <v>0.01</v>
      </c>
      <c r="Q522" s="16" cm="1">
        <f t="array" ref="Q522">INDEX(Inflation,A522)+0.02</f>
        <v>7.0000000000000007E-2</v>
      </c>
      <c r="R522" s="16" cm="1">
        <f t="array" ref="R522">INDEX(LapseRate,A522)*0.5</f>
        <v>0.05</v>
      </c>
      <c r="S522" s="16" cm="1">
        <f t="array" ref="S522">INDEX(LapseRate,A522)*1.5</f>
        <v>0.15000000000000002</v>
      </c>
      <c r="T522" s="16" cm="1">
        <f t="array" ref="T522">INDEX(Yield,A522)*INDEX(YieldUp,A522)</f>
        <v>5.9999999999999995E-4</v>
      </c>
      <c r="U522" s="16" cm="1">
        <f t="array" ref="U522">INDEX(Yield,A522)*INDEX(YieldDown,A522)</f>
        <v>5.9999999999999995E-4</v>
      </c>
    </row>
    <row r="523" spans="1:21" x14ac:dyDescent="0.2">
      <c r="A523" s="13">
        <v>521</v>
      </c>
      <c r="C523" s="28">
        <v>0.05</v>
      </c>
      <c r="D523" s="14">
        <f t="shared" si="8"/>
        <v>8.2832917798269126</v>
      </c>
      <c r="E523" s="14"/>
      <c r="F523" s="15" cm="1">
        <f t="array" ref="F523">Expense*INDEX(InflationFactor,A523)</f>
        <v>41.416458899134561</v>
      </c>
      <c r="G523" s="15"/>
      <c r="H523" s="28">
        <v>0.06</v>
      </c>
      <c r="I523" s="14" cm="1">
        <f t="array" ref="I523">1/POWER(1+INDEX(Yield,A523),1/12)</f>
        <v>0.9951560277146928</v>
      </c>
      <c r="J523" s="14"/>
      <c r="K523" s="29">
        <v>0.1</v>
      </c>
      <c r="L523" s="14" cm="1">
        <f t="array" ref="L523">1-POWER(1-INDEX(LapseRate,A523),1/12)</f>
        <v>8.7416109546967213E-3</v>
      </c>
      <c r="M523" s="14"/>
      <c r="N523" s="32">
        <v>0.01</v>
      </c>
      <c r="O523" s="32">
        <v>0.01</v>
      </c>
      <c r="Q523" s="16" cm="1">
        <f t="array" ref="Q523">INDEX(Inflation,A523)+0.02</f>
        <v>7.0000000000000007E-2</v>
      </c>
      <c r="R523" s="16" cm="1">
        <f t="array" ref="R523">INDEX(LapseRate,A523)*0.5</f>
        <v>0.05</v>
      </c>
      <c r="S523" s="16" cm="1">
        <f t="array" ref="S523">INDEX(LapseRate,A523)*1.5</f>
        <v>0.15000000000000002</v>
      </c>
      <c r="T523" s="16" cm="1">
        <f t="array" ref="T523">INDEX(Yield,A523)*INDEX(YieldUp,A523)</f>
        <v>5.9999999999999995E-4</v>
      </c>
      <c r="U523" s="16" cm="1">
        <f t="array" ref="U523">INDEX(Yield,A523)*INDEX(YieldDown,A523)</f>
        <v>5.9999999999999995E-4</v>
      </c>
    </row>
    <row r="524" spans="1:21" x14ac:dyDescent="0.2">
      <c r="A524" s="13">
        <v>522</v>
      </c>
      <c r="C524" s="28">
        <v>0.05</v>
      </c>
      <c r="D524" s="14">
        <f t="shared" si="8"/>
        <v>8.3170389358740024</v>
      </c>
      <c r="E524" s="14"/>
      <c r="F524" s="15" cm="1">
        <f t="array" ref="F524">Expense*INDEX(InflationFactor,A524)</f>
        <v>41.585194679370012</v>
      </c>
      <c r="G524" s="15"/>
      <c r="H524" s="28">
        <v>0.06</v>
      </c>
      <c r="I524" s="14" cm="1">
        <f t="array" ref="I524">1/POWER(1+INDEX(Yield,A524),1/12)</f>
        <v>0.9951560277146928</v>
      </c>
      <c r="J524" s="14"/>
      <c r="K524" s="29">
        <v>0.1</v>
      </c>
      <c r="L524" s="14" cm="1">
        <f t="array" ref="L524">1-POWER(1-INDEX(LapseRate,A524),1/12)</f>
        <v>8.7416109546967213E-3</v>
      </c>
      <c r="M524" s="14"/>
      <c r="N524" s="32">
        <v>0.01</v>
      </c>
      <c r="O524" s="32">
        <v>0.01</v>
      </c>
      <c r="Q524" s="16" cm="1">
        <f t="array" ref="Q524">INDEX(Inflation,A524)+0.02</f>
        <v>7.0000000000000007E-2</v>
      </c>
      <c r="R524" s="16" cm="1">
        <f t="array" ref="R524">INDEX(LapseRate,A524)*0.5</f>
        <v>0.05</v>
      </c>
      <c r="S524" s="16" cm="1">
        <f t="array" ref="S524">INDEX(LapseRate,A524)*1.5</f>
        <v>0.15000000000000002</v>
      </c>
      <c r="T524" s="16" cm="1">
        <f t="array" ref="T524">INDEX(Yield,A524)*INDEX(YieldUp,A524)</f>
        <v>5.9999999999999995E-4</v>
      </c>
      <c r="U524" s="16" cm="1">
        <f t="array" ref="U524">INDEX(Yield,A524)*INDEX(YieldDown,A524)</f>
        <v>5.9999999999999995E-4</v>
      </c>
    </row>
    <row r="525" spans="1:21" x14ac:dyDescent="0.2">
      <c r="A525" s="13">
        <v>523</v>
      </c>
      <c r="C525" s="28">
        <v>0.05</v>
      </c>
      <c r="D525" s="14">
        <f t="shared" si="8"/>
        <v>8.350923582012177</v>
      </c>
      <c r="E525" s="14"/>
      <c r="F525" s="15" cm="1">
        <f t="array" ref="F525">Expense*INDEX(InflationFactor,A525)</f>
        <v>41.754617910060887</v>
      </c>
      <c r="G525" s="15"/>
      <c r="H525" s="28">
        <v>0.06</v>
      </c>
      <c r="I525" s="14" cm="1">
        <f t="array" ref="I525">1/POWER(1+INDEX(Yield,A525),1/12)</f>
        <v>0.9951560277146928</v>
      </c>
      <c r="J525" s="14"/>
      <c r="K525" s="29">
        <v>0.1</v>
      </c>
      <c r="L525" s="14" cm="1">
        <f t="array" ref="L525">1-POWER(1-INDEX(LapseRate,A525),1/12)</f>
        <v>8.7416109546967213E-3</v>
      </c>
      <c r="M525" s="14"/>
      <c r="N525" s="32">
        <v>0.01</v>
      </c>
      <c r="O525" s="32">
        <v>0.01</v>
      </c>
      <c r="Q525" s="16" cm="1">
        <f t="array" ref="Q525">INDEX(Inflation,A525)+0.02</f>
        <v>7.0000000000000007E-2</v>
      </c>
      <c r="R525" s="16" cm="1">
        <f t="array" ref="R525">INDEX(LapseRate,A525)*0.5</f>
        <v>0.05</v>
      </c>
      <c r="S525" s="16" cm="1">
        <f t="array" ref="S525">INDEX(LapseRate,A525)*1.5</f>
        <v>0.15000000000000002</v>
      </c>
      <c r="T525" s="16" cm="1">
        <f t="array" ref="T525">INDEX(Yield,A525)*INDEX(YieldUp,A525)</f>
        <v>5.9999999999999995E-4</v>
      </c>
      <c r="U525" s="16" cm="1">
        <f t="array" ref="U525">INDEX(Yield,A525)*INDEX(YieldDown,A525)</f>
        <v>5.9999999999999995E-4</v>
      </c>
    </row>
    <row r="526" spans="1:21" x14ac:dyDescent="0.2">
      <c r="A526" s="13">
        <v>524</v>
      </c>
      <c r="C526" s="28">
        <v>0.05</v>
      </c>
      <c r="D526" s="14">
        <f t="shared" si="8"/>
        <v>8.3849462783930839</v>
      </c>
      <c r="E526" s="14"/>
      <c r="F526" s="15" cm="1">
        <f t="array" ref="F526">Expense*INDEX(InflationFactor,A526)</f>
        <v>41.924731391965423</v>
      </c>
      <c r="G526" s="15"/>
      <c r="H526" s="28">
        <v>0.06</v>
      </c>
      <c r="I526" s="14" cm="1">
        <f t="array" ref="I526">1/POWER(1+INDEX(Yield,A526),1/12)</f>
        <v>0.9951560277146928</v>
      </c>
      <c r="J526" s="14"/>
      <c r="K526" s="29">
        <v>0.1</v>
      </c>
      <c r="L526" s="14" cm="1">
        <f t="array" ref="L526">1-POWER(1-INDEX(LapseRate,A526),1/12)</f>
        <v>8.7416109546967213E-3</v>
      </c>
      <c r="M526" s="14"/>
      <c r="N526" s="32">
        <v>0.01</v>
      </c>
      <c r="O526" s="32">
        <v>0.01</v>
      </c>
      <c r="Q526" s="16" cm="1">
        <f t="array" ref="Q526">INDEX(Inflation,A526)+0.02</f>
        <v>7.0000000000000007E-2</v>
      </c>
      <c r="R526" s="16" cm="1">
        <f t="array" ref="R526">INDEX(LapseRate,A526)*0.5</f>
        <v>0.05</v>
      </c>
      <c r="S526" s="16" cm="1">
        <f t="array" ref="S526">INDEX(LapseRate,A526)*1.5</f>
        <v>0.15000000000000002</v>
      </c>
      <c r="T526" s="16" cm="1">
        <f t="array" ref="T526">INDEX(Yield,A526)*INDEX(YieldUp,A526)</f>
        <v>5.9999999999999995E-4</v>
      </c>
      <c r="U526" s="16" cm="1">
        <f t="array" ref="U526">INDEX(Yield,A526)*INDEX(YieldDown,A526)</f>
        <v>5.9999999999999995E-4</v>
      </c>
    </row>
    <row r="527" spans="1:21" x14ac:dyDescent="0.2">
      <c r="A527" s="13">
        <v>525</v>
      </c>
      <c r="C527" s="28">
        <v>0.05</v>
      </c>
      <c r="D527" s="14">
        <f t="shared" si="8"/>
        <v>8.4191075874504957</v>
      </c>
      <c r="E527" s="14"/>
      <c r="F527" s="15" cm="1">
        <f t="array" ref="F527">Expense*INDEX(InflationFactor,A527)</f>
        <v>42.09553793725248</v>
      </c>
      <c r="G527" s="15"/>
      <c r="H527" s="28">
        <v>0.06</v>
      </c>
      <c r="I527" s="14" cm="1">
        <f t="array" ref="I527">1/POWER(1+INDEX(Yield,A527),1/12)</f>
        <v>0.9951560277146928</v>
      </c>
      <c r="J527" s="14"/>
      <c r="K527" s="29">
        <v>0.1</v>
      </c>
      <c r="L527" s="14" cm="1">
        <f t="array" ref="L527">1-POWER(1-INDEX(LapseRate,A527),1/12)</f>
        <v>8.7416109546967213E-3</v>
      </c>
      <c r="M527" s="14"/>
      <c r="N527" s="32">
        <v>0.01</v>
      </c>
      <c r="O527" s="32">
        <v>0.01</v>
      </c>
      <c r="Q527" s="16" cm="1">
        <f t="array" ref="Q527">INDEX(Inflation,A527)+0.02</f>
        <v>7.0000000000000007E-2</v>
      </c>
      <c r="R527" s="16" cm="1">
        <f t="array" ref="R527">INDEX(LapseRate,A527)*0.5</f>
        <v>0.05</v>
      </c>
      <c r="S527" s="16" cm="1">
        <f t="array" ref="S527">INDEX(LapseRate,A527)*1.5</f>
        <v>0.15000000000000002</v>
      </c>
      <c r="T527" s="16" cm="1">
        <f t="array" ref="T527">INDEX(Yield,A527)*INDEX(YieldUp,A527)</f>
        <v>5.9999999999999995E-4</v>
      </c>
      <c r="U527" s="16" cm="1">
        <f t="array" ref="U527">INDEX(Yield,A527)*INDEX(YieldDown,A527)</f>
        <v>5.9999999999999995E-4</v>
      </c>
    </row>
    <row r="528" spans="1:21" x14ac:dyDescent="0.2">
      <c r="A528" s="13">
        <v>526</v>
      </c>
      <c r="C528" s="28">
        <v>0.05</v>
      </c>
      <c r="D528" s="14">
        <f t="shared" si="8"/>
        <v>8.4534080739096229</v>
      </c>
      <c r="E528" s="14"/>
      <c r="F528" s="15" cm="1">
        <f t="array" ref="F528">Expense*INDEX(InflationFactor,A528)</f>
        <v>42.267040369548113</v>
      </c>
      <c r="G528" s="15"/>
      <c r="H528" s="28">
        <v>0.06</v>
      </c>
      <c r="I528" s="14" cm="1">
        <f t="array" ref="I528">1/POWER(1+INDEX(Yield,A528),1/12)</f>
        <v>0.9951560277146928</v>
      </c>
      <c r="J528" s="14"/>
      <c r="K528" s="29">
        <v>0.1</v>
      </c>
      <c r="L528" s="14" cm="1">
        <f t="array" ref="L528">1-POWER(1-INDEX(LapseRate,A528),1/12)</f>
        <v>8.7416109546967213E-3</v>
      </c>
      <c r="M528" s="14"/>
      <c r="N528" s="32">
        <v>0.01</v>
      </c>
      <c r="O528" s="32">
        <v>0.01</v>
      </c>
      <c r="Q528" s="16" cm="1">
        <f t="array" ref="Q528">INDEX(Inflation,A528)+0.02</f>
        <v>7.0000000000000007E-2</v>
      </c>
      <c r="R528" s="16" cm="1">
        <f t="array" ref="R528">INDEX(LapseRate,A528)*0.5</f>
        <v>0.05</v>
      </c>
      <c r="S528" s="16" cm="1">
        <f t="array" ref="S528">INDEX(LapseRate,A528)*1.5</f>
        <v>0.15000000000000002</v>
      </c>
      <c r="T528" s="16" cm="1">
        <f t="array" ref="T528">INDEX(Yield,A528)*INDEX(YieldUp,A528)</f>
        <v>5.9999999999999995E-4</v>
      </c>
      <c r="U528" s="16" cm="1">
        <f t="array" ref="U528">INDEX(Yield,A528)*INDEX(YieldDown,A528)</f>
        <v>5.9999999999999995E-4</v>
      </c>
    </row>
    <row r="529" spans="1:21" x14ac:dyDescent="0.2">
      <c r="A529" s="13">
        <v>527</v>
      </c>
      <c r="C529" s="28">
        <v>0.05</v>
      </c>
      <c r="D529" s="14">
        <f t="shared" si="8"/>
        <v>8.4878483047964242</v>
      </c>
      <c r="E529" s="14"/>
      <c r="F529" s="15" cm="1">
        <f t="array" ref="F529">Expense*INDEX(InflationFactor,A529)</f>
        <v>42.439241523982119</v>
      </c>
      <c r="G529" s="15"/>
      <c r="H529" s="28">
        <v>0.06</v>
      </c>
      <c r="I529" s="14" cm="1">
        <f t="array" ref="I529">1/POWER(1+INDEX(Yield,A529),1/12)</f>
        <v>0.9951560277146928</v>
      </c>
      <c r="J529" s="14"/>
      <c r="K529" s="29">
        <v>0.1</v>
      </c>
      <c r="L529" s="14" cm="1">
        <f t="array" ref="L529">1-POWER(1-INDEX(LapseRate,A529),1/12)</f>
        <v>8.7416109546967213E-3</v>
      </c>
      <c r="M529" s="14"/>
      <c r="N529" s="32">
        <v>0.01</v>
      </c>
      <c r="O529" s="32">
        <v>0.01</v>
      </c>
      <c r="Q529" s="16" cm="1">
        <f t="array" ref="Q529">INDEX(Inflation,A529)+0.02</f>
        <v>7.0000000000000007E-2</v>
      </c>
      <c r="R529" s="16" cm="1">
        <f t="array" ref="R529">INDEX(LapseRate,A529)*0.5</f>
        <v>0.05</v>
      </c>
      <c r="S529" s="16" cm="1">
        <f t="array" ref="S529">INDEX(LapseRate,A529)*1.5</f>
        <v>0.15000000000000002</v>
      </c>
      <c r="T529" s="16" cm="1">
        <f t="array" ref="T529">INDEX(Yield,A529)*INDEX(YieldUp,A529)</f>
        <v>5.9999999999999995E-4</v>
      </c>
      <c r="U529" s="16" cm="1">
        <f t="array" ref="U529">INDEX(Yield,A529)*INDEX(YieldDown,A529)</f>
        <v>5.9999999999999995E-4</v>
      </c>
    </row>
    <row r="530" spans="1:21" x14ac:dyDescent="0.2">
      <c r="A530" s="13">
        <v>528</v>
      </c>
      <c r="C530" s="28">
        <v>0.05</v>
      </c>
      <c r="D530" s="14">
        <f t="shared" si="8"/>
        <v>8.5224288494469924</v>
      </c>
      <c r="E530" s="14"/>
      <c r="F530" s="15" cm="1">
        <f t="array" ref="F530">Expense*INDEX(InflationFactor,A530)</f>
        <v>42.612144247234966</v>
      </c>
      <c r="G530" s="15"/>
      <c r="H530" s="28">
        <v>0.06</v>
      </c>
      <c r="I530" s="14" cm="1">
        <f t="array" ref="I530">1/POWER(1+INDEX(Yield,A530),1/12)</f>
        <v>0.9951560277146928</v>
      </c>
      <c r="J530" s="14"/>
      <c r="K530" s="29">
        <v>0.1</v>
      </c>
      <c r="L530" s="14" cm="1">
        <f t="array" ref="L530">1-POWER(1-INDEX(LapseRate,A530),1/12)</f>
        <v>8.7416109546967213E-3</v>
      </c>
      <c r="M530" s="14"/>
      <c r="N530" s="32">
        <v>0.01</v>
      </c>
      <c r="O530" s="32">
        <v>0.01</v>
      </c>
      <c r="Q530" s="16" cm="1">
        <f t="array" ref="Q530">INDEX(Inflation,A530)+0.02</f>
        <v>7.0000000000000007E-2</v>
      </c>
      <c r="R530" s="16" cm="1">
        <f t="array" ref="R530">INDEX(LapseRate,A530)*0.5</f>
        <v>0.05</v>
      </c>
      <c r="S530" s="16" cm="1">
        <f t="array" ref="S530">INDEX(LapseRate,A530)*1.5</f>
        <v>0.15000000000000002</v>
      </c>
      <c r="T530" s="16" cm="1">
        <f t="array" ref="T530">INDEX(Yield,A530)*INDEX(YieldUp,A530)</f>
        <v>5.9999999999999995E-4</v>
      </c>
      <c r="U530" s="16" cm="1">
        <f t="array" ref="U530">INDEX(Yield,A530)*INDEX(YieldDown,A530)</f>
        <v>5.9999999999999995E-4</v>
      </c>
    </row>
    <row r="531" spans="1:21" x14ac:dyDescent="0.2">
      <c r="A531" s="13">
        <v>529</v>
      </c>
      <c r="C531" s="28">
        <v>0.05</v>
      </c>
      <c r="D531" s="14">
        <f t="shared" si="8"/>
        <v>8.5571502795169625</v>
      </c>
      <c r="E531" s="14"/>
      <c r="F531" s="15" cm="1">
        <f t="array" ref="F531">Expense*INDEX(InflationFactor,A531)</f>
        <v>42.785751397584811</v>
      </c>
      <c r="G531" s="15"/>
      <c r="H531" s="28">
        <v>0.06</v>
      </c>
      <c r="I531" s="14" cm="1">
        <f t="array" ref="I531">1/POWER(1+INDEX(Yield,A531),1/12)</f>
        <v>0.9951560277146928</v>
      </c>
      <c r="J531" s="14"/>
      <c r="K531" s="29">
        <v>0.1</v>
      </c>
      <c r="L531" s="14" cm="1">
        <f t="array" ref="L531">1-POWER(1-INDEX(LapseRate,A531),1/12)</f>
        <v>8.7416109546967213E-3</v>
      </c>
      <c r="M531" s="14"/>
      <c r="N531" s="32">
        <v>0.01</v>
      </c>
      <c r="O531" s="32">
        <v>0.01</v>
      </c>
      <c r="Q531" s="16" cm="1">
        <f t="array" ref="Q531">INDEX(Inflation,A531)+0.02</f>
        <v>7.0000000000000007E-2</v>
      </c>
      <c r="R531" s="16" cm="1">
        <f t="array" ref="R531">INDEX(LapseRate,A531)*0.5</f>
        <v>0.05</v>
      </c>
      <c r="S531" s="16" cm="1">
        <f t="array" ref="S531">INDEX(LapseRate,A531)*1.5</f>
        <v>0.15000000000000002</v>
      </c>
      <c r="T531" s="16" cm="1">
        <f t="array" ref="T531">INDEX(Yield,A531)*INDEX(YieldUp,A531)</f>
        <v>5.9999999999999995E-4</v>
      </c>
      <c r="U531" s="16" cm="1">
        <f t="array" ref="U531">INDEX(Yield,A531)*INDEX(YieldDown,A531)</f>
        <v>5.9999999999999995E-4</v>
      </c>
    </row>
    <row r="532" spans="1:21" x14ac:dyDescent="0.2">
      <c r="A532" s="13">
        <v>530</v>
      </c>
      <c r="C532" s="28">
        <v>0.05</v>
      </c>
      <c r="D532" s="14">
        <f t="shared" si="8"/>
        <v>8.5920131689910093</v>
      </c>
      <c r="E532" s="14"/>
      <c r="F532" s="15" cm="1">
        <f t="array" ref="F532">Expense*INDEX(InflationFactor,A532)</f>
        <v>42.960065844955047</v>
      </c>
      <c r="G532" s="15"/>
      <c r="H532" s="28">
        <v>0.06</v>
      </c>
      <c r="I532" s="14" cm="1">
        <f t="array" ref="I532">1/POWER(1+INDEX(Yield,A532),1/12)</f>
        <v>0.9951560277146928</v>
      </c>
      <c r="J532" s="14"/>
      <c r="K532" s="29">
        <v>0.1</v>
      </c>
      <c r="L532" s="14" cm="1">
        <f t="array" ref="L532">1-POWER(1-INDEX(LapseRate,A532),1/12)</f>
        <v>8.7416109546967213E-3</v>
      </c>
      <c r="M532" s="14"/>
      <c r="N532" s="32">
        <v>0.01</v>
      </c>
      <c r="O532" s="32">
        <v>0.01</v>
      </c>
      <c r="Q532" s="16" cm="1">
        <f t="array" ref="Q532">INDEX(Inflation,A532)+0.02</f>
        <v>7.0000000000000007E-2</v>
      </c>
      <c r="R532" s="16" cm="1">
        <f t="array" ref="R532">INDEX(LapseRate,A532)*0.5</f>
        <v>0.05</v>
      </c>
      <c r="S532" s="16" cm="1">
        <f t="array" ref="S532">INDEX(LapseRate,A532)*1.5</f>
        <v>0.15000000000000002</v>
      </c>
      <c r="T532" s="16" cm="1">
        <f t="array" ref="T532">INDEX(Yield,A532)*INDEX(YieldUp,A532)</f>
        <v>5.9999999999999995E-4</v>
      </c>
      <c r="U532" s="16" cm="1">
        <f t="array" ref="U532">INDEX(Yield,A532)*INDEX(YieldDown,A532)</f>
        <v>5.9999999999999995E-4</v>
      </c>
    </row>
    <row r="533" spans="1:21" x14ac:dyDescent="0.2">
      <c r="A533" s="13">
        <v>531</v>
      </c>
      <c r="C533" s="28">
        <v>0.05</v>
      </c>
      <c r="D533" s="14">
        <f t="shared" si="8"/>
        <v>8.6270180941922128</v>
      </c>
      <c r="E533" s="14"/>
      <c r="F533" s="15" cm="1">
        <f t="array" ref="F533">Expense*INDEX(InflationFactor,A533)</f>
        <v>43.13509047096106</v>
      </c>
      <c r="G533" s="15"/>
      <c r="H533" s="28">
        <v>0.06</v>
      </c>
      <c r="I533" s="14" cm="1">
        <f t="array" ref="I533">1/POWER(1+INDEX(Yield,A533),1/12)</f>
        <v>0.9951560277146928</v>
      </c>
      <c r="J533" s="14"/>
      <c r="K533" s="29">
        <v>0.1</v>
      </c>
      <c r="L533" s="14" cm="1">
        <f t="array" ref="L533">1-POWER(1-INDEX(LapseRate,A533),1/12)</f>
        <v>8.7416109546967213E-3</v>
      </c>
      <c r="M533" s="14"/>
      <c r="N533" s="32">
        <v>0.01</v>
      </c>
      <c r="O533" s="32">
        <v>0.01</v>
      </c>
      <c r="Q533" s="16" cm="1">
        <f t="array" ref="Q533">INDEX(Inflation,A533)+0.02</f>
        <v>7.0000000000000007E-2</v>
      </c>
      <c r="R533" s="16" cm="1">
        <f t="array" ref="R533">INDEX(LapseRate,A533)*0.5</f>
        <v>0.05</v>
      </c>
      <c r="S533" s="16" cm="1">
        <f t="array" ref="S533">INDEX(LapseRate,A533)*1.5</f>
        <v>0.15000000000000002</v>
      </c>
      <c r="T533" s="16" cm="1">
        <f t="array" ref="T533">INDEX(Yield,A533)*INDEX(YieldUp,A533)</f>
        <v>5.9999999999999995E-4</v>
      </c>
      <c r="U533" s="16" cm="1">
        <f t="array" ref="U533">INDEX(Yield,A533)*INDEX(YieldDown,A533)</f>
        <v>5.9999999999999995E-4</v>
      </c>
    </row>
    <row r="534" spans="1:21" x14ac:dyDescent="0.2">
      <c r="A534" s="13">
        <v>532</v>
      </c>
      <c r="C534" s="28">
        <v>0.05</v>
      </c>
      <c r="D534" s="14">
        <f t="shared" si="8"/>
        <v>8.6621656337917265</v>
      </c>
      <c r="E534" s="14"/>
      <c r="F534" s="15" cm="1">
        <f t="array" ref="F534">Expense*INDEX(InflationFactor,A534)</f>
        <v>43.310828168958636</v>
      </c>
      <c r="G534" s="15"/>
      <c r="H534" s="28">
        <v>0.06</v>
      </c>
      <c r="I534" s="14" cm="1">
        <f t="array" ref="I534">1/POWER(1+INDEX(Yield,A534),1/12)</f>
        <v>0.9951560277146928</v>
      </c>
      <c r="J534" s="14"/>
      <c r="K534" s="29">
        <v>0.1</v>
      </c>
      <c r="L534" s="14" cm="1">
        <f t="array" ref="L534">1-POWER(1-INDEX(LapseRate,A534),1/12)</f>
        <v>8.7416109546967213E-3</v>
      </c>
      <c r="M534" s="14"/>
      <c r="N534" s="32">
        <v>0.01</v>
      </c>
      <c r="O534" s="32">
        <v>0.01</v>
      </c>
      <c r="Q534" s="16" cm="1">
        <f t="array" ref="Q534">INDEX(Inflation,A534)+0.02</f>
        <v>7.0000000000000007E-2</v>
      </c>
      <c r="R534" s="16" cm="1">
        <f t="array" ref="R534">INDEX(LapseRate,A534)*0.5</f>
        <v>0.05</v>
      </c>
      <c r="S534" s="16" cm="1">
        <f t="array" ref="S534">INDEX(LapseRate,A534)*1.5</f>
        <v>0.15000000000000002</v>
      </c>
      <c r="T534" s="16" cm="1">
        <f t="array" ref="T534">INDEX(Yield,A534)*INDEX(YieldUp,A534)</f>
        <v>5.9999999999999995E-4</v>
      </c>
      <c r="U534" s="16" cm="1">
        <f t="array" ref="U534">INDEX(Yield,A534)*INDEX(YieldDown,A534)</f>
        <v>5.9999999999999995E-4</v>
      </c>
    </row>
    <row r="535" spans="1:21" x14ac:dyDescent="0.2">
      <c r="A535" s="13">
        <v>533</v>
      </c>
      <c r="C535" s="28">
        <v>0.05</v>
      </c>
      <c r="D535" s="14">
        <f t="shared" si="8"/>
        <v>8.6974563688182602</v>
      </c>
      <c r="E535" s="14"/>
      <c r="F535" s="15" cm="1">
        <f t="array" ref="F535">Expense*INDEX(InflationFactor,A535)</f>
        <v>43.487281844091299</v>
      </c>
      <c r="G535" s="15"/>
      <c r="H535" s="28">
        <v>0.06</v>
      </c>
      <c r="I535" s="14" cm="1">
        <f t="array" ref="I535">1/POWER(1+INDEX(Yield,A535),1/12)</f>
        <v>0.9951560277146928</v>
      </c>
      <c r="J535" s="14"/>
      <c r="K535" s="29">
        <v>0.1</v>
      </c>
      <c r="L535" s="14" cm="1">
        <f t="array" ref="L535">1-POWER(1-INDEX(LapseRate,A535),1/12)</f>
        <v>8.7416109546967213E-3</v>
      </c>
      <c r="M535" s="14"/>
      <c r="N535" s="32">
        <v>0.01</v>
      </c>
      <c r="O535" s="32">
        <v>0.01</v>
      </c>
      <c r="Q535" s="16" cm="1">
        <f t="array" ref="Q535">INDEX(Inflation,A535)+0.02</f>
        <v>7.0000000000000007E-2</v>
      </c>
      <c r="R535" s="16" cm="1">
        <f t="array" ref="R535">INDEX(LapseRate,A535)*0.5</f>
        <v>0.05</v>
      </c>
      <c r="S535" s="16" cm="1">
        <f t="array" ref="S535">INDEX(LapseRate,A535)*1.5</f>
        <v>0.15000000000000002</v>
      </c>
      <c r="T535" s="16" cm="1">
        <f t="array" ref="T535">INDEX(Yield,A535)*INDEX(YieldUp,A535)</f>
        <v>5.9999999999999995E-4</v>
      </c>
      <c r="U535" s="16" cm="1">
        <f t="array" ref="U535">INDEX(Yield,A535)*INDEX(YieldDown,A535)</f>
        <v>5.9999999999999995E-4</v>
      </c>
    </row>
    <row r="536" spans="1:21" x14ac:dyDescent="0.2">
      <c r="A536" s="13">
        <v>534</v>
      </c>
      <c r="C536" s="28">
        <v>0.05</v>
      </c>
      <c r="D536" s="14">
        <f t="shared" si="8"/>
        <v>8.7328908826677036</v>
      </c>
      <c r="E536" s="14"/>
      <c r="F536" s="15" cm="1">
        <f t="array" ref="F536">Expense*INDEX(InflationFactor,A536)</f>
        <v>43.664454413338518</v>
      </c>
      <c r="G536" s="15"/>
      <c r="H536" s="28">
        <v>0.06</v>
      </c>
      <c r="I536" s="14" cm="1">
        <f t="array" ref="I536">1/POWER(1+INDEX(Yield,A536),1/12)</f>
        <v>0.9951560277146928</v>
      </c>
      <c r="J536" s="14"/>
      <c r="K536" s="29">
        <v>0.1</v>
      </c>
      <c r="L536" s="14" cm="1">
        <f t="array" ref="L536">1-POWER(1-INDEX(LapseRate,A536),1/12)</f>
        <v>8.7416109546967213E-3</v>
      </c>
      <c r="M536" s="14"/>
      <c r="N536" s="32">
        <v>0.01</v>
      </c>
      <c r="O536" s="32">
        <v>0.01</v>
      </c>
      <c r="Q536" s="16" cm="1">
        <f t="array" ref="Q536">INDEX(Inflation,A536)+0.02</f>
        <v>7.0000000000000007E-2</v>
      </c>
      <c r="R536" s="16" cm="1">
        <f t="array" ref="R536">INDEX(LapseRate,A536)*0.5</f>
        <v>0.05</v>
      </c>
      <c r="S536" s="16" cm="1">
        <f t="array" ref="S536">INDEX(LapseRate,A536)*1.5</f>
        <v>0.15000000000000002</v>
      </c>
      <c r="T536" s="16" cm="1">
        <f t="array" ref="T536">INDEX(Yield,A536)*INDEX(YieldUp,A536)</f>
        <v>5.9999999999999995E-4</v>
      </c>
      <c r="U536" s="16" cm="1">
        <f t="array" ref="U536">INDEX(Yield,A536)*INDEX(YieldDown,A536)</f>
        <v>5.9999999999999995E-4</v>
      </c>
    </row>
    <row r="537" spans="1:21" x14ac:dyDescent="0.2">
      <c r="A537" s="13">
        <v>535</v>
      </c>
      <c r="C537" s="28">
        <v>0.05</v>
      </c>
      <c r="D537" s="14">
        <f t="shared" si="8"/>
        <v>8.7684697611127866</v>
      </c>
      <c r="E537" s="14"/>
      <c r="F537" s="15" cm="1">
        <f t="array" ref="F537">Expense*INDEX(InflationFactor,A537)</f>
        <v>43.84234880556393</v>
      </c>
      <c r="G537" s="15"/>
      <c r="H537" s="28">
        <v>0.06</v>
      </c>
      <c r="I537" s="14" cm="1">
        <f t="array" ref="I537">1/POWER(1+INDEX(Yield,A537),1/12)</f>
        <v>0.9951560277146928</v>
      </c>
      <c r="J537" s="14"/>
      <c r="K537" s="29">
        <v>0.1</v>
      </c>
      <c r="L537" s="14" cm="1">
        <f t="array" ref="L537">1-POWER(1-INDEX(LapseRate,A537),1/12)</f>
        <v>8.7416109546967213E-3</v>
      </c>
      <c r="M537" s="14"/>
      <c r="N537" s="32">
        <v>0.01</v>
      </c>
      <c r="O537" s="32">
        <v>0.01</v>
      </c>
      <c r="Q537" s="16" cm="1">
        <f t="array" ref="Q537">INDEX(Inflation,A537)+0.02</f>
        <v>7.0000000000000007E-2</v>
      </c>
      <c r="R537" s="16" cm="1">
        <f t="array" ref="R537">INDEX(LapseRate,A537)*0.5</f>
        <v>0.05</v>
      </c>
      <c r="S537" s="16" cm="1">
        <f t="array" ref="S537">INDEX(LapseRate,A537)*1.5</f>
        <v>0.15000000000000002</v>
      </c>
      <c r="T537" s="16" cm="1">
        <f t="array" ref="T537">INDEX(Yield,A537)*INDEX(YieldUp,A537)</f>
        <v>5.9999999999999995E-4</v>
      </c>
      <c r="U537" s="16" cm="1">
        <f t="array" ref="U537">INDEX(Yield,A537)*INDEX(YieldDown,A537)</f>
        <v>5.9999999999999995E-4</v>
      </c>
    </row>
    <row r="538" spans="1:21" x14ac:dyDescent="0.2">
      <c r="A538" s="13">
        <v>536</v>
      </c>
      <c r="C538" s="28">
        <v>0.05</v>
      </c>
      <c r="D538" s="14">
        <f t="shared" si="8"/>
        <v>8.804193592312739</v>
      </c>
      <c r="E538" s="14"/>
      <c r="F538" s="15" cm="1">
        <f t="array" ref="F538">Expense*INDEX(InflationFactor,A538)</f>
        <v>44.020967961563699</v>
      </c>
      <c r="G538" s="15"/>
      <c r="H538" s="28">
        <v>0.06</v>
      </c>
      <c r="I538" s="14" cm="1">
        <f t="array" ref="I538">1/POWER(1+INDEX(Yield,A538),1/12)</f>
        <v>0.9951560277146928</v>
      </c>
      <c r="J538" s="14"/>
      <c r="K538" s="29">
        <v>0.1</v>
      </c>
      <c r="L538" s="14" cm="1">
        <f t="array" ref="L538">1-POWER(1-INDEX(LapseRate,A538),1/12)</f>
        <v>8.7416109546967213E-3</v>
      </c>
      <c r="M538" s="14"/>
      <c r="N538" s="32">
        <v>0.01</v>
      </c>
      <c r="O538" s="32">
        <v>0.01</v>
      </c>
      <c r="Q538" s="16" cm="1">
        <f t="array" ref="Q538">INDEX(Inflation,A538)+0.02</f>
        <v>7.0000000000000007E-2</v>
      </c>
      <c r="R538" s="16" cm="1">
        <f t="array" ref="R538">INDEX(LapseRate,A538)*0.5</f>
        <v>0.05</v>
      </c>
      <c r="S538" s="16" cm="1">
        <f t="array" ref="S538">INDEX(LapseRate,A538)*1.5</f>
        <v>0.15000000000000002</v>
      </c>
      <c r="T538" s="16" cm="1">
        <f t="array" ref="T538">INDEX(Yield,A538)*INDEX(YieldUp,A538)</f>
        <v>5.9999999999999995E-4</v>
      </c>
      <c r="U538" s="16" cm="1">
        <f t="array" ref="U538">INDEX(Yield,A538)*INDEX(YieldDown,A538)</f>
        <v>5.9999999999999995E-4</v>
      </c>
    </row>
    <row r="539" spans="1:21" x14ac:dyDescent="0.2">
      <c r="A539" s="13">
        <v>537</v>
      </c>
      <c r="C539" s="28">
        <v>0.05</v>
      </c>
      <c r="D539" s="14">
        <f t="shared" si="8"/>
        <v>8.8400629668230213</v>
      </c>
      <c r="E539" s="14"/>
      <c r="F539" s="15" cm="1">
        <f t="array" ref="F539">Expense*INDEX(InflationFactor,A539)</f>
        <v>44.200314834115105</v>
      </c>
      <c r="G539" s="15"/>
      <c r="H539" s="28">
        <v>0.06</v>
      </c>
      <c r="I539" s="14" cm="1">
        <f t="array" ref="I539">1/POWER(1+INDEX(Yield,A539),1/12)</f>
        <v>0.9951560277146928</v>
      </c>
      <c r="J539" s="14"/>
      <c r="K539" s="29">
        <v>0.1</v>
      </c>
      <c r="L539" s="14" cm="1">
        <f t="array" ref="L539">1-POWER(1-INDEX(LapseRate,A539),1/12)</f>
        <v>8.7416109546967213E-3</v>
      </c>
      <c r="M539" s="14"/>
      <c r="N539" s="32">
        <v>0.01</v>
      </c>
      <c r="O539" s="32">
        <v>0.01</v>
      </c>
      <c r="Q539" s="16" cm="1">
        <f t="array" ref="Q539">INDEX(Inflation,A539)+0.02</f>
        <v>7.0000000000000007E-2</v>
      </c>
      <c r="R539" s="16" cm="1">
        <f t="array" ref="R539">INDEX(LapseRate,A539)*0.5</f>
        <v>0.05</v>
      </c>
      <c r="S539" s="16" cm="1">
        <f t="array" ref="S539">INDEX(LapseRate,A539)*1.5</f>
        <v>0.15000000000000002</v>
      </c>
      <c r="T539" s="16" cm="1">
        <f t="array" ref="T539">INDEX(Yield,A539)*INDEX(YieldUp,A539)</f>
        <v>5.9999999999999995E-4</v>
      </c>
      <c r="U539" s="16" cm="1">
        <f t="array" ref="U539">INDEX(Yield,A539)*INDEX(YieldDown,A539)</f>
        <v>5.9999999999999995E-4</v>
      </c>
    </row>
    <row r="540" spans="1:21" x14ac:dyDescent="0.2">
      <c r="A540" s="13">
        <v>538</v>
      </c>
      <c r="C540" s="28">
        <v>0.05</v>
      </c>
      <c r="D540" s="14">
        <f t="shared" si="8"/>
        <v>8.8760784776051054</v>
      </c>
      <c r="E540" s="14"/>
      <c r="F540" s="15" cm="1">
        <f t="array" ref="F540">Expense*INDEX(InflationFactor,A540)</f>
        <v>44.380392388025527</v>
      </c>
      <c r="G540" s="15"/>
      <c r="H540" s="28">
        <v>0.06</v>
      </c>
      <c r="I540" s="14" cm="1">
        <f t="array" ref="I540">1/POWER(1+INDEX(Yield,A540),1/12)</f>
        <v>0.9951560277146928</v>
      </c>
      <c r="J540" s="14"/>
      <c r="K540" s="29">
        <v>0.1</v>
      </c>
      <c r="L540" s="14" cm="1">
        <f t="array" ref="L540">1-POWER(1-INDEX(LapseRate,A540),1/12)</f>
        <v>8.7416109546967213E-3</v>
      </c>
      <c r="M540" s="14"/>
      <c r="N540" s="32">
        <v>0.01</v>
      </c>
      <c r="O540" s="32">
        <v>0.01</v>
      </c>
      <c r="Q540" s="16" cm="1">
        <f t="array" ref="Q540">INDEX(Inflation,A540)+0.02</f>
        <v>7.0000000000000007E-2</v>
      </c>
      <c r="R540" s="16" cm="1">
        <f t="array" ref="R540">INDEX(LapseRate,A540)*0.5</f>
        <v>0.05</v>
      </c>
      <c r="S540" s="16" cm="1">
        <f t="array" ref="S540">INDEX(LapseRate,A540)*1.5</f>
        <v>0.15000000000000002</v>
      </c>
      <c r="T540" s="16" cm="1">
        <f t="array" ref="T540">INDEX(Yield,A540)*INDEX(YieldUp,A540)</f>
        <v>5.9999999999999995E-4</v>
      </c>
      <c r="U540" s="16" cm="1">
        <f t="array" ref="U540">INDEX(Yield,A540)*INDEX(YieldDown,A540)</f>
        <v>5.9999999999999995E-4</v>
      </c>
    </row>
    <row r="541" spans="1:21" x14ac:dyDescent="0.2">
      <c r="A541" s="13">
        <v>539</v>
      </c>
      <c r="C541" s="28">
        <v>0.05</v>
      </c>
      <c r="D541" s="14">
        <f t="shared" si="8"/>
        <v>8.9122407200362463</v>
      </c>
      <c r="E541" s="14"/>
      <c r="F541" s="15" cm="1">
        <f t="array" ref="F541">Expense*INDEX(InflationFactor,A541)</f>
        <v>44.56120360018123</v>
      </c>
      <c r="G541" s="15"/>
      <c r="H541" s="28">
        <v>0.06</v>
      </c>
      <c r="I541" s="14" cm="1">
        <f t="array" ref="I541">1/POWER(1+INDEX(Yield,A541),1/12)</f>
        <v>0.9951560277146928</v>
      </c>
      <c r="J541" s="14"/>
      <c r="K541" s="29">
        <v>0.1</v>
      </c>
      <c r="L541" s="14" cm="1">
        <f t="array" ref="L541">1-POWER(1-INDEX(LapseRate,A541),1/12)</f>
        <v>8.7416109546967213E-3</v>
      </c>
      <c r="M541" s="14"/>
      <c r="N541" s="32">
        <v>0.01</v>
      </c>
      <c r="O541" s="32">
        <v>0.01</v>
      </c>
      <c r="Q541" s="16" cm="1">
        <f t="array" ref="Q541">INDEX(Inflation,A541)+0.02</f>
        <v>7.0000000000000007E-2</v>
      </c>
      <c r="R541" s="16" cm="1">
        <f t="array" ref="R541">INDEX(LapseRate,A541)*0.5</f>
        <v>0.05</v>
      </c>
      <c r="S541" s="16" cm="1">
        <f t="array" ref="S541">INDEX(LapseRate,A541)*1.5</f>
        <v>0.15000000000000002</v>
      </c>
      <c r="T541" s="16" cm="1">
        <f t="array" ref="T541">INDEX(Yield,A541)*INDEX(YieldUp,A541)</f>
        <v>5.9999999999999995E-4</v>
      </c>
      <c r="U541" s="16" cm="1">
        <f t="array" ref="U541">INDEX(Yield,A541)*INDEX(YieldDown,A541)</f>
        <v>5.9999999999999995E-4</v>
      </c>
    </row>
    <row r="542" spans="1:21" x14ac:dyDescent="0.2">
      <c r="A542" s="13">
        <v>540</v>
      </c>
      <c r="C542" s="28">
        <v>0.05</v>
      </c>
      <c r="D542" s="14">
        <f t="shared" si="8"/>
        <v>8.9485502919193429</v>
      </c>
      <c r="E542" s="14"/>
      <c r="F542" s="15" cm="1">
        <f t="array" ref="F542">Expense*INDEX(InflationFactor,A542)</f>
        <v>44.742751459596718</v>
      </c>
      <c r="G542" s="15"/>
      <c r="H542" s="28">
        <v>0.06</v>
      </c>
      <c r="I542" s="14" cm="1">
        <f t="array" ref="I542">1/POWER(1+INDEX(Yield,A542),1/12)</f>
        <v>0.9951560277146928</v>
      </c>
      <c r="J542" s="14"/>
      <c r="K542" s="29">
        <v>0.1</v>
      </c>
      <c r="L542" s="14" cm="1">
        <f t="array" ref="L542">1-POWER(1-INDEX(LapseRate,A542),1/12)</f>
        <v>8.7416109546967213E-3</v>
      </c>
      <c r="M542" s="14"/>
      <c r="N542" s="32">
        <v>0.01</v>
      </c>
      <c r="O542" s="32">
        <v>0.01</v>
      </c>
      <c r="Q542" s="16" cm="1">
        <f t="array" ref="Q542">INDEX(Inflation,A542)+0.02</f>
        <v>7.0000000000000007E-2</v>
      </c>
      <c r="R542" s="16" cm="1">
        <f t="array" ref="R542">INDEX(LapseRate,A542)*0.5</f>
        <v>0.05</v>
      </c>
      <c r="S542" s="16" cm="1">
        <f t="array" ref="S542">INDEX(LapseRate,A542)*1.5</f>
        <v>0.15000000000000002</v>
      </c>
      <c r="T542" s="16" cm="1">
        <f t="array" ref="T542">INDEX(Yield,A542)*INDEX(YieldUp,A542)</f>
        <v>5.9999999999999995E-4</v>
      </c>
      <c r="U542" s="16" cm="1">
        <f t="array" ref="U542">INDEX(Yield,A542)*INDEX(YieldDown,A542)</f>
        <v>5.9999999999999995E-4</v>
      </c>
    </row>
    <row r="543" spans="1:21" x14ac:dyDescent="0.2">
      <c r="A543" s="13">
        <v>541</v>
      </c>
      <c r="C543" s="28">
        <v>0.05</v>
      </c>
      <c r="D543" s="14">
        <f t="shared" si="8"/>
        <v>8.9850077934928123</v>
      </c>
      <c r="E543" s="14"/>
      <c r="F543" s="15" cm="1">
        <f t="array" ref="F543">Expense*INDEX(InflationFactor,A543)</f>
        <v>44.925038967464062</v>
      </c>
      <c r="G543" s="15"/>
      <c r="H543" s="28">
        <v>0.06</v>
      </c>
      <c r="I543" s="14" cm="1">
        <f t="array" ref="I543">1/POWER(1+INDEX(Yield,A543),1/12)</f>
        <v>0.9951560277146928</v>
      </c>
      <c r="J543" s="14"/>
      <c r="K543" s="29">
        <v>0.1</v>
      </c>
      <c r="L543" s="14" cm="1">
        <f t="array" ref="L543">1-POWER(1-INDEX(LapseRate,A543),1/12)</f>
        <v>8.7416109546967213E-3</v>
      </c>
      <c r="M543" s="14"/>
      <c r="N543" s="32">
        <v>0.01</v>
      </c>
      <c r="O543" s="32">
        <v>0.01</v>
      </c>
      <c r="Q543" s="16" cm="1">
        <f t="array" ref="Q543">INDEX(Inflation,A543)+0.02</f>
        <v>7.0000000000000007E-2</v>
      </c>
      <c r="R543" s="16" cm="1">
        <f t="array" ref="R543">INDEX(LapseRate,A543)*0.5</f>
        <v>0.05</v>
      </c>
      <c r="S543" s="16" cm="1">
        <f t="array" ref="S543">INDEX(LapseRate,A543)*1.5</f>
        <v>0.15000000000000002</v>
      </c>
      <c r="T543" s="16" cm="1">
        <f t="array" ref="T543">INDEX(Yield,A543)*INDEX(YieldUp,A543)</f>
        <v>5.9999999999999995E-4</v>
      </c>
      <c r="U543" s="16" cm="1">
        <f t="array" ref="U543">INDEX(Yield,A543)*INDEX(YieldDown,A543)</f>
        <v>5.9999999999999995E-4</v>
      </c>
    </row>
    <row r="544" spans="1:21" x14ac:dyDescent="0.2">
      <c r="A544" s="13">
        <v>542</v>
      </c>
      <c r="C544" s="28">
        <v>0.05</v>
      </c>
      <c r="D544" s="14">
        <f t="shared" si="8"/>
        <v>9.0216138274405608</v>
      </c>
      <c r="E544" s="14"/>
      <c r="F544" s="15" cm="1">
        <f t="array" ref="F544">Expense*INDEX(InflationFactor,A544)</f>
        <v>45.108069137202804</v>
      </c>
      <c r="G544" s="15"/>
      <c r="H544" s="28">
        <v>0.06</v>
      </c>
      <c r="I544" s="14" cm="1">
        <f t="array" ref="I544">1/POWER(1+INDEX(Yield,A544),1/12)</f>
        <v>0.9951560277146928</v>
      </c>
      <c r="J544" s="14"/>
      <c r="K544" s="29">
        <v>0.1</v>
      </c>
      <c r="L544" s="14" cm="1">
        <f t="array" ref="L544">1-POWER(1-INDEX(LapseRate,A544),1/12)</f>
        <v>8.7416109546967213E-3</v>
      </c>
      <c r="M544" s="14"/>
      <c r="N544" s="32">
        <v>0.01</v>
      </c>
      <c r="O544" s="32">
        <v>0.01</v>
      </c>
      <c r="Q544" s="16" cm="1">
        <f t="array" ref="Q544">INDEX(Inflation,A544)+0.02</f>
        <v>7.0000000000000007E-2</v>
      </c>
      <c r="R544" s="16" cm="1">
        <f t="array" ref="R544">INDEX(LapseRate,A544)*0.5</f>
        <v>0.05</v>
      </c>
      <c r="S544" s="16" cm="1">
        <f t="array" ref="S544">INDEX(LapseRate,A544)*1.5</f>
        <v>0.15000000000000002</v>
      </c>
      <c r="T544" s="16" cm="1">
        <f t="array" ref="T544">INDEX(Yield,A544)*INDEX(YieldUp,A544)</f>
        <v>5.9999999999999995E-4</v>
      </c>
      <c r="U544" s="16" cm="1">
        <f t="array" ref="U544">INDEX(Yield,A544)*INDEX(YieldDown,A544)</f>
        <v>5.9999999999999995E-4</v>
      </c>
    </row>
    <row r="545" spans="1:21" x14ac:dyDescent="0.2">
      <c r="A545" s="13">
        <v>543</v>
      </c>
      <c r="C545" s="28">
        <v>0.05</v>
      </c>
      <c r="D545" s="14">
        <f t="shared" si="8"/>
        <v>9.058368998901825</v>
      </c>
      <c r="E545" s="14"/>
      <c r="F545" s="15" cm="1">
        <f t="array" ref="F545">Expense*INDEX(InflationFactor,A545)</f>
        <v>45.291844994509127</v>
      </c>
      <c r="G545" s="15"/>
      <c r="H545" s="28">
        <v>0.06</v>
      </c>
      <c r="I545" s="14" cm="1">
        <f t="array" ref="I545">1/POWER(1+INDEX(Yield,A545),1/12)</f>
        <v>0.9951560277146928</v>
      </c>
      <c r="J545" s="14"/>
      <c r="K545" s="29">
        <v>0.1</v>
      </c>
      <c r="L545" s="14" cm="1">
        <f t="array" ref="L545">1-POWER(1-INDEX(LapseRate,A545),1/12)</f>
        <v>8.7416109546967213E-3</v>
      </c>
      <c r="M545" s="14"/>
      <c r="N545" s="32">
        <v>0.01</v>
      </c>
      <c r="O545" s="32">
        <v>0.01</v>
      </c>
      <c r="Q545" s="16" cm="1">
        <f t="array" ref="Q545">INDEX(Inflation,A545)+0.02</f>
        <v>7.0000000000000007E-2</v>
      </c>
      <c r="R545" s="16" cm="1">
        <f t="array" ref="R545">INDEX(LapseRate,A545)*0.5</f>
        <v>0.05</v>
      </c>
      <c r="S545" s="16" cm="1">
        <f t="array" ref="S545">INDEX(LapseRate,A545)*1.5</f>
        <v>0.15000000000000002</v>
      </c>
      <c r="T545" s="16" cm="1">
        <f t="array" ref="T545">INDEX(Yield,A545)*INDEX(YieldUp,A545)</f>
        <v>5.9999999999999995E-4</v>
      </c>
      <c r="U545" s="16" cm="1">
        <f t="array" ref="U545">INDEX(Yield,A545)*INDEX(YieldDown,A545)</f>
        <v>5.9999999999999995E-4</v>
      </c>
    </row>
    <row r="546" spans="1:21" x14ac:dyDescent="0.2">
      <c r="A546" s="13">
        <v>544</v>
      </c>
      <c r="C546" s="28">
        <v>0.05</v>
      </c>
      <c r="D546" s="14">
        <f t="shared" si="8"/>
        <v>9.0952739154813145</v>
      </c>
      <c r="E546" s="14"/>
      <c r="F546" s="15" cm="1">
        <f t="array" ref="F546">Expense*INDEX(InflationFactor,A546)</f>
        <v>45.476369577406572</v>
      </c>
      <c r="G546" s="15"/>
      <c r="H546" s="28">
        <v>0.06</v>
      </c>
      <c r="I546" s="14" cm="1">
        <f t="array" ref="I546">1/POWER(1+INDEX(Yield,A546),1/12)</f>
        <v>0.9951560277146928</v>
      </c>
      <c r="J546" s="14"/>
      <c r="K546" s="29">
        <v>0.1</v>
      </c>
      <c r="L546" s="14" cm="1">
        <f t="array" ref="L546">1-POWER(1-INDEX(LapseRate,A546),1/12)</f>
        <v>8.7416109546967213E-3</v>
      </c>
      <c r="M546" s="14"/>
      <c r="N546" s="32">
        <v>0.01</v>
      </c>
      <c r="O546" s="32">
        <v>0.01</v>
      </c>
      <c r="Q546" s="16" cm="1">
        <f t="array" ref="Q546">INDEX(Inflation,A546)+0.02</f>
        <v>7.0000000000000007E-2</v>
      </c>
      <c r="R546" s="16" cm="1">
        <f t="array" ref="R546">INDEX(LapseRate,A546)*0.5</f>
        <v>0.05</v>
      </c>
      <c r="S546" s="16" cm="1">
        <f t="array" ref="S546">INDEX(LapseRate,A546)*1.5</f>
        <v>0.15000000000000002</v>
      </c>
      <c r="T546" s="16" cm="1">
        <f t="array" ref="T546">INDEX(Yield,A546)*INDEX(YieldUp,A546)</f>
        <v>5.9999999999999995E-4</v>
      </c>
      <c r="U546" s="16" cm="1">
        <f t="array" ref="U546">INDEX(Yield,A546)*INDEX(YieldDown,A546)</f>
        <v>5.9999999999999995E-4</v>
      </c>
    </row>
    <row r="547" spans="1:21" x14ac:dyDescent="0.2">
      <c r="A547" s="13">
        <v>545</v>
      </c>
      <c r="C547" s="28">
        <v>0.05</v>
      </c>
      <c r="D547" s="14">
        <f t="shared" si="8"/>
        <v>9.1323291872591739</v>
      </c>
      <c r="E547" s="14"/>
      <c r="F547" s="15" cm="1">
        <f t="array" ref="F547">Expense*INDEX(InflationFactor,A547)</f>
        <v>45.661645936295869</v>
      </c>
      <c r="G547" s="15"/>
      <c r="H547" s="28">
        <v>0.06</v>
      </c>
      <c r="I547" s="14" cm="1">
        <f t="array" ref="I547">1/POWER(1+INDEX(Yield,A547),1/12)</f>
        <v>0.9951560277146928</v>
      </c>
      <c r="J547" s="14"/>
      <c r="K547" s="29">
        <v>0.1</v>
      </c>
      <c r="L547" s="14" cm="1">
        <f t="array" ref="L547">1-POWER(1-INDEX(LapseRate,A547),1/12)</f>
        <v>8.7416109546967213E-3</v>
      </c>
      <c r="M547" s="14"/>
      <c r="N547" s="32">
        <v>0.01</v>
      </c>
      <c r="O547" s="32">
        <v>0.01</v>
      </c>
      <c r="Q547" s="16" cm="1">
        <f t="array" ref="Q547">INDEX(Inflation,A547)+0.02</f>
        <v>7.0000000000000007E-2</v>
      </c>
      <c r="R547" s="16" cm="1">
        <f t="array" ref="R547">INDEX(LapseRate,A547)*0.5</f>
        <v>0.05</v>
      </c>
      <c r="S547" s="16" cm="1">
        <f t="array" ref="S547">INDEX(LapseRate,A547)*1.5</f>
        <v>0.15000000000000002</v>
      </c>
      <c r="T547" s="16" cm="1">
        <f t="array" ref="T547">INDEX(Yield,A547)*INDEX(YieldUp,A547)</f>
        <v>5.9999999999999995E-4</v>
      </c>
      <c r="U547" s="16" cm="1">
        <f t="array" ref="U547">INDEX(Yield,A547)*INDEX(YieldDown,A547)</f>
        <v>5.9999999999999995E-4</v>
      </c>
    </row>
    <row r="548" spans="1:21" x14ac:dyDescent="0.2">
      <c r="A548" s="13">
        <v>546</v>
      </c>
      <c r="C548" s="28">
        <v>0.05</v>
      </c>
      <c r="D548" s="14">
        <f t="shared" si="8"/>
        <v>9.1695354268010902</v>
      </c>
      <c r="E548" s="14"/>
      <c r="F548" s="15" cm="1">
        <f t="array" ref="F548">Expense*INDEX(InflationFactor,A548)</f>
        <v>45.847677134005451</v>
      </c>
      <c r="G548" s="15"/>
      <c r="H548" s="28">
        <v>0.06</v>
      </c>
      <c r="I548" s="14" cm="1">
        <f t="array" ref="I548">1/POWER(1+INDEX(Yield,A548),1/12)</f>
        <v>0.9951560277146928</v>
      </c>
      <c r="J548" s="14"/>
      <c r="K548" s="29">
        <v>0.1</v>
      </c>
      <c r="L548" s="14" cm="1">
        <f t="array" ref="L548">1-POWER(1-INDEX(LapseRate,A548),1/12)</f>
        <v>8.7416109546967213E-3</v>
      </c>
      <c r="M548" s="14"/>
      <c r="N548" s="32">
        <v>0.01</v>
      </c>
      <c r="O548" s="32">
        <v>0.01</v>
      </c>
      <c r="Q548" s="16" cm="1">
        <f t="array" ref="Q548">INDEX(Inflation,A548)+0.02</f>
        <v>7.0000000000000007E-2</v>
      </c>
      <c r="R548" s="16" cm="1">
        <f t="array" ref="R548">INDEX(LapseRate,A548)*0.5</f>
        <v>0.05</v>
      </c>
      <c r="S548" s="16" cm="1">
        <f t="array" ref="S548">INDEX(LapseRate,A548)*1.5</f>
        <v>0.15000000000000002</v>
      </c>
      <c r="T548" s="16" cm="1">
        <f t="array" ref="T548">INDEX(Yield,A548)*INDEX(YieldUp,A548)</f>
        <v>5.9999999999999995E-4</v>
      </c>
      <c r="U548" s="16" cm="1">
        <f t="array" ref="U548">INDEX(Yield,A548)*INDEX(YieldDown,A548)</f>
        <v>5.9999999999999995E-4</v>
      </c>
    </row>
    <row r="549" spans="1:21" x14ac:dyDescent="0.2">
      <c r="A549" s="13">
        <v>547</v>
      </c>
      <c r="C549" s="28">
        <v>0.05</v>
      </c>
      <c r="D549" s="14">
        <f t="shared" si="8"/>
        <v>9.2068932491684272</v>
      </c>
      <c r="E549" s="14"/>
      <c r="F549" s="15" cm="1">
        <f t="array" ref="F549">Expense*INDEX(InflationFactor,A549)</f>
        <v>46.03446624584214</v>
      </c>
      <c r="G549" s="15"/>
      <c r="H549" s="28">
        <v>0.06</v>
      </c>
      <c r="I549" s="14" cm="1">
        <f t="array" ref="I549">1/POWER(1+INDEX(Yield,A549),1/12)</f>
        <v>0.9951560277146928</v>
      </c>
      <c r="J549" s="14"/>
      <c r="K549" s="29">
        <v>0.1</v>
      </c>
      <c r="L549" s="14" cm="1">
        <f t="array" ref="L549">1-POWER(1-INDEX(LapseRate,A549),1/12)</f>
        <v>8.7416109546967213E-3</v>
      </c>
      <c r="M549" s="14"/>
      <c r="N549" s="32">
        <v>0.01</v>
      </c>
      <c r="O549" s="32">
        <v>0.01</v>
      </c>
      <c r="Q549" s="16" cm="1">
        <f t="array" ref="Q549">INDEX(Inflation,A549)+0.02</f>
        <v>7.0000000000000007E-2</v>
      </c>
      <c r="R549" s="16" cm="1">
        <f t="array" ref="R549">INDEX(LapseRate,A549)*0.5</f>
        <v>0.05</v>
      </c>
      <c r="S549" s="16" cm="1">
        <f t="array" ref="S549">INDEX(LapseRate,A549)*1.5</f>
        <v>0.15000000000000002</v>
      </c>
      <c r="T549" s="16" cm="1">
        <f t="array" ref="T549">INDEX(Yield,A549)*INDEX(YieldUp,A549)</f>
        <v>5.9999999999999995E-4</v>
      </c>
      <c r="U549" s="16" cm="1">
        <f t="array" ref="U549">INDEX(Yield,A549)*INDEX(YieldDown,A549)</f>
        <v>5.9999999999999995E-4</v>
      </c>
    </row>
    <row r="550" spans="1:21" x14ac:dyDescent="0.2">
      <c r="A550" s="13">
        <v>548</v>
      </c>
      <c r="C550" s="28">
        <v>0.05</v>
      </c>
      <c r="D550" s="14">
        <f t="shared" si="8"/>
        <v>9.2444032719283769</v>
      </c>
      <c r="E550" s="14"/>
      <c r="F550" s="15" cm="1">
        <f t="array" ref="F550">Expense*INDEX(InflationFactor,A550)</f>
        <v>46.222016359641884</v>
      </c>
      <c r="G550" s="15"/>
      <c r="H550" s="28">
        <v>0.06</v>
      </c>
      <c r="I550" s="14" cm="1">
        <f t="array" ref="I550">1/POWER(1+INDEX(Yield,A550),1/12)</f>
        <v>0.9951560277146928</v>
      </c>
      <c r="J550" s="14"/>
      <c r="K550" s="29">
        <v>0.1</v>
      </c>
      <c r="L550" s="14" cm="1">
        <f t="array" ref="L550">1-POWER(1-INDEX(LapseRate,A550),1/12)</f>
        <v>8.7416109546967213E-3</v>
      </c>
      <c r="M550" s="14"/>
      <c r="N550" s="32">
        <v>0.01</v>
      </c>
      <c r="O550" s="32">
        <v>0.01</v>
      </c>
      <c r="Q550" s="16" cm="1">
        <f t="array" ref="Q550">INDEX(Inflation,A550)+0.02</f>
        <v>7.0000000000000007E-2</v>
      </c>
      <c r="R550" s="16" cm="1">
        <f t="array" ref="R550">INDEX(LapseRate,A550)*0.5</f>
        <v>0.05</v>
      </c>
      <c r="S550" s="16" cm="1">
        <f t="array" ref="S550">INDEX(LapseRate,A550)*1.5</f>
        <v>0.15000000000000002</v>
      </c>
      <c r="T550" s="16" cm="1">
        <f t="array" ref="T550">INDEX(Yield,A550)*INDEX(YieldUp,A550)</f>
        <v>5.9999999999999995E-4</v>
      </c>
      <c r="U550" s="16" cm="1">
        <f t="array" ref="U550">INDEX(Yield,A550)*INDEX(YieldDown,A550)</f>
        <v>5.9999999999999995E-4</v>
      </c>
    </row>
    <row r="551" spans="1:21" x14ac:dyDescent="0.2">
      <c r="A551" s="13">
        <v>549</v>
      </c>
      <c r="C551" s="28">
        <v>0.05</v>
      </c>
      <c r="D551" s="14">
        <f t="shared" si="8"/>
        <v>9.2820661151641737</v>
      </c>
      <c r="E551" s="14"/>
      <c r="F551" s="15" cm="1">
        <f t="array" ref="F551">Expense*INDEX(InflationFactor,A551)</f>
        <v>46.410330575820865</v>
      </c>
      <c r="G551" s="15"/>
      <c r="H551" s="28">
        <v>0.06</v>
      </c>
      <c r="I551" s="14" cm="1">
        <f t="array" ref="I551">1/POWER(1+INDEX(Yield,A551),1/12)</f>
        <v>0.9951560277146928</v>
      </c>
      <c r="J551" s="14"/>
      <c r="K551" s="29">
        <v>0.1</v>
      </c>
      <c r="L551" s="14" cm="1">
        <f t="array" ref="L551">1-POWER(1-INDEX(LapseRate,A551),1/12)</f>
        <v>8.7416109546967213E-3</v>
      </c>
      <c r="M551" s="14"/>
      <c r="N551" s="32">
        <v>0.01</v>
      </c>
      <c r="O551" s="32">
        <v>0.01</v>
      </c>
      <c r="Q551" s="16" cm="1">
        <f t="array" ref="Q551">INDEX(Inflation,A551)+0.02</f>
        <v>7.0000000000000007E-2</v>
      </c>
      <c r="R551" s="16" cm="1">
        <f t="array" ref="R551">INDEX(LapseRate,A551)*0.5</f>
        <v>0.05</v>
      </c>
      <c r="S551" s="16" cm="1">
        <f t="array" ref="S551">INDEX(LapseRate,A551)*1.5</f>
        <v>0.15000000000000002</v>
      </c>
      <c r="T551" s="16" cm="1">
        <f t="array" ref="T551">INDEX(Yield,A551)*INDEX(YieldUp,A551)</f>
        <v>5.9999999999999995E-4</v>
      </c>
      <c r="U551" s="16" cm="1">
        <f t="array" ref="U551">INDEX(Yield,A551)*INDEX(YieldDown,A551)</f>
        <v>5.9999999999999995E-4</v>
      </c>
    </row>
    <row r="552" spans="1:21" x14ac:dyDescent="0.2">
      <c r="A552" s="13">
        <v>550</v>
      </c>
      <c r="C552" s="28">
        <v>0.05</v>
      </c>
      <c r="D552" s="14">
        <f t="shared" si="8"/>
        <v>9.3198824014853621</v>
      </c>
      <c r="E552" s="14"/>
      <c r="F552" s="15" cm="1">
        <f t="array" ref="F552">Expense*INDEX(InflationFactor,A552)</f>
        <v>46.599412007426807</v>
      </c>
      <c r="G552" s="15"/>
      <c r="H552" s="28">
        <v>0.06</v>
      </c>
      <c r="I552" s="14" cm="1">
        <f t="array" ref="I552">1/POWER(1+INDEX(Yield,A552),1/12)</f>
        <v>0.9951560277146928</v>
      </c>
      <c r="J552" s="14"/>
      <c r="K552" s="29">
        <v>0.1</v>
      </c>
      <c r="L552" s="14" cm="1">
        <f t="array" ref="L552">1-POWER(1-INDEX(LapseRate,A552),1/12)</f>
        <v>8.7416109546967213E-3</v>
      </c>
      <c r="M552" s="14"/>
      <c r="N552" s="32">
        <v>0.01</v>
      </c>
      <c r="O552" s="32">
        <v>0.01</v>
      </c>
      <c r="Q552" s="16" cm="1">
        <f t="array" ref="Q552">INDEX(Inflation,A552)+0.02</f>
        <v>7.0000000000000007E-2</v>
      </c>
      <c r="R552" s="16" cm="1">
        <f t="array" ref="R552">INDEX(LapseRate,A552)*0.5</f>
        <v>0.05</v>
      </c>
      <c r="S552" s="16" cm="1">
        <f t="array" ref="S552">INDEX(LapseRate,A552)*1.5</f>
        <v>0.15000000000000002</v>
      </c>
      <c r="T552" s="16" cm="1">
        <f t="array" ref="T552">INDEX(Yield,A552)*INDEX(YieldUp,A552)</f>
        <v>5.9999999999999995E-4</v>
      </c>
      <c r="U552" s="16" cm="1">
        <f t="array" ref="U552">INDEX(Yield,A552)*INDEX(YieldDown,A552)</f>
        <v>5.9999999999999995E-4</v>
      </c>
    </row>
    <row r="553" spans="1:21" x14ac:dyDescent="0.2">
      <c r="A553" s="13">
        <v>551</v>
      </c>
      <c r="C553" s="28">
        <v>0.05</v>
      </c>
      <c r="D553" s="14">
        <f t="shared" si="8"/>
        <v>9.3578527560380564</v>
      </c>
      <c r="E553" s="14"/>
      <c r="F553" s="15" cm="1">
        <f t="array" ref="F553">Expense*INDEX(InflationFactor,A553)</f>
        <v>46.789263780190282</v>
      </c>
      <c r="G553" s="15"/>
      <c r="H553" s="28">
        <v>0.06</v>
      </c>
      <c r="I553" s="14" cm="1">
        <f t="array" ref="I553">1/POWER(1+INDEX(Yield,A553),1/12)</f>
        <v>0.9951560277146928</v>
      </c>
      <c r="J553" s="14"/>
      <c r="K553" s="29">
        <v>0.1</v>
      </c>
      <c r="L553" s="14" cm="1">
        <f t="array" ref="L553">1-POWER(1-INDEX(LapseRate,A553),1/12)</f>
        <v>8.7416109546967213E-3</v>
      </c>
      <c r="M553" s="14"/>
      <c r="N553" s="32">
        <v>0.01</v>
      </c>
      <c r="O553" s="32">
        <v>0.01</v>
      </c>
      <c r="Q553" s="16" cm="1">
        <f t="array" ref="Q553">INDEX(Inflation,A553)+0.02</f>
        <v>7.0000000000000007E-2</v>
      </c>
      <c r="R553" s="16" cm="1">
        <f t="array" ref="R553">INDEX(LapseRate,A553)*0.5</f>
        <v>0.05</v>
      </c>
      <c r="S553" s="16" cm="1">
        <f t="array" ref="S553">INDEX(LapseRate,A553)*1.5</f>
        <v>0.15000000000000002</v>
      </c>
      <c r="T553" s="16" cm="1">
        <f t="array" ref="T553">INDEX(Yield,A553)*INDEX(YieldUp,A553)</f>
        <v>5.9999999999999995E-4</v>
      </c>
      <c r="U553" s="16" cm="1">
        <f t="array" ref="U553">INDEX(Yield,A553)*INDEX(YieldDown,A553)</f>
        <v>5.9999999999999995E-4</v>
      </c>
    </row>
    <row r="554" spans="1:21" x14ac:dyDescent="0.2">
      <c r="A554" s="13">
        <v>552</v>
      </c>
      <c r="C554" s="28">
        <v>0.05</v>
      </c>
      <c r="D554" s="14">
        <f t="shared" si="8"/>
        <v>9.3959778065153117</v>
      </c>
      <c r="E554" s="14"/>
      <c r="F554" s="15" cm="1">
        <f t="array" ref="F554">Expense*INDEX(InflationFactor,A554)</f>
        <v>46.979889032576558</v>
      </c>
      <c r="G554" s="15"/>
      <c r="H554" s="28">
        <v>0.06</v>
      </c>
      <c r="I554" s="14" cm="1">
        <f t="array" ref="I554">1/POWER(1+INDEX(Yield,A554),1/12)</f>
        <v>0.9951560277146928</v>
      </c>
      <c r="J554" s="14"/>
      <c r="K554" s="29">
        <v>0.1</v>
      </c>
      <c r="L554" s="14" cm="1">
        <f t="array" ref="L554">1-POWER(1-INDEX(LapseRate,A554),1/12)</f>
        <v>8.7416109546967213E-3</v>
      </c>
      <c r="M554" s="14"/>
      <c r="N554" s="32">
        <v>0.01</v>
      </c>
      <c r="O554" s="32">
        <v>0.01</v>
      </c>
      <c r="Q554" s="16" cm="1">
        <f t="array" ref="Q554">INDEX(Inflation,A554)+0.02</f>
        <v>7.0000000000000007E-2</v>
      </c>
      <c r="R554" s="16" cm="1">
        <f t="array" ref="R554">INDEX(LapseRate,A554)*0.5</f>
        <v>0.05</v>
      </c>
      <c r="S554" s="16" cm="1">
        <f t="array" ref="S554">INDEX(LapseRate,A554)*1.5</f>
        <v>0.15000000000000002</v>
      </c>
      <c r="T554" s="16" cm="1">
        <f t="array" ref="T554">INDEX(Yield,A554)*INDEX(YieldUp,A554)</f>
        <v>5.9999999999999995E-4</v>
      </c>
      <c r="U554" s="16" cm="1">
        <f t="array" ref="U554">INDEX(Yield,A554)*INDEX(YieldDown,A554)</f>
        <v>5.9999999999999995E-4</v>
      </c>
    </row>
    <row r="555" spans="1:21" x14ac:dyDescent="0.2">
      <c r="A555" s="13">
        <v>553</v>
      </c>
      <c r="C555" s="28">
        <v>0.05</v>
      </c>
      <c r="D555" s="14">
        <f t="shared" si="8"/>
        <v>9.4342581831674508</v>
      </c>
      <c r="E555" s="14"/>
      <c r="F555" s="15" cm="1">
        <f t="array" ref="F555">Expense*INDEX(InflationFactor,A555)</f>
        <v>47.171290915837254</v>
      </c>
      <c r="G555" s="15"/>
      <c r="H555" s="28">
        <v>0.06</v>
      </c>
      <c r="I555" s="14" cm="1">
        <f t="array" ref="I555">1/POWER(1+INDEX(Yield,A555),1/12)</f>
        <v>0.9951560277146928</v>
      </c>
      <c r="J555" s="14"/>
      <c r="K555" s="29">
        <v>0.1</v>
      </c>
      <c r="L555" s="14" cm="1">
        <f t="array" ref="L555">1-POWER(1-INDEX(LapseRate,A555),1/12)</f>
        <v>8.7416109546967213E-3</v>
      </c>
      <c r="M555" s="14"/>
      <c r="N555" s="32">
        <v>0.01</v>
      </c>
      <c r="O555" s="32">
        <v>0.01</v>
      </c>
      <c r="Q555" s="16" cm="1">
        <f t="array" ref="Q555">INDEX(Inflation,A555)+0.02</f>
        <v>7.0000000000000007E-2</v>
      </c>
      <c r="R555" s="16" cm="1">
        <f t="array" ref="R555">INDEX(LapseRate,A555)*0.5</f>
        <v>0.05</v>
      </c>
      <c r="S555" s="16" cm="1">
        <f t="array" ref="S555">INDEX(LapseRate,A555)*1.5</f>
        <v>0.15000000000000002</v>
      </c>
      <c r="T555" s="16" cm="1">
        <f t="array" ref="T555">INDEX(Yield,A555)*INDEX(YieldUp,A555)</f>
        <v>5.9999999999999995E-4</v>
      </c>
      <c r="U555" s="16" cm="1">
        <f t="array" ref="U555">INDEX(Yield,A555)*INDEX(YieldDown,A555)</f>
        <v>5.9999999999999995E-4</v>
      </c>
    </row>
    <row r="556" spans="1:21" x14ac:dyDescent="0.2">
      <c r="A556" s="13">
        <v>554</v>
      </c>
      <c r="C556" s="28">
        <v>0.05</v>
      </c>
      <c r="D556" s="14">
        <f t="shared" si="8"/>
        <v>9.4726945188125864</v>
      </c>
      <c r="E556" s="14"/>
      <c r="F556" s="15" cm="1">
        <f t="array" ref="F556">Expense*INDEX(InflationFactor,A556)</f>
        <v>47.363472594062934</v>
      </c>
      <c r="G556" s="15"/>
      <c r="H556" s="28">
        <v>0.06</v>
      </c>
      <c r="I556" s="14" cm="1">
        <f t="array" ref="I556">1/POWER(1+INDEX(Yield,A556),1/12)</f>
        <v>0.9951560277146928</v>
      </c>
      <c r="J556" s="14"/>
      <c r="K556" s="29">
        <v>0.1</v>
      </c>
      <c r="L556" s="14" cm="1">
        <f t="array" ref="L556">1-POWER(1-INDEX(LapseRate,A556),1/12)</f>
        <v>8.7416109546967213E-3</v>
      </c>
      <c r="M556" s="14"/>
      <c r="N556" s="32">
        <v>0.01</v>
      </c>
      <c r="O556" s="32">
        <v>0.01</v>
      </c>
      <c r="Q556" s="16" cm="1">
        <f t="array" ref="Q556">INDEX(Inflation,A556)+0.02</f>
        <v>7.0000000000000007E-2</v>
      </c>
      <c r="R556" s="16" cm="1">
        <f t="array" ref="R556">INDEX(LapseRate,A556)*0.5</f>
        <v>0.05</v>
      </c>
      <c r="S556" s="16" cm="1">
        <f t="array" ref="S556">INDEX(LapseRate,A556)*1.5</f>
        <v>0.15000000000000002</v>
      </c>
      <c r="T556" s="16" cm="1">
        <f t="array" ref="T556">INDEX(Yield,A556)*INDEX(YieldUp,A556)</f>
        <v>5.9999999999999995E-4</v>
      </c>
      <c r="U556" s="16" cm="1">
        <f t="array" ref="U556">INDEX(Yield,A556)*INDEX(YieldDown,A556)</f>
        <v>5.9999999999999995E-4</v>
      </c>
    </row>
    <row r="557" spans="1:21" x14ac:dyDescent="0.2">
      <c r="A557" s="13">
        <v>555</v>
      </c>
      <c r="C557" s="28">
        <v>0.05</v>
      </c>
      <c r="D557" s="14">
        <f t="shared" si="8"/>
        <v>9.5112874488469181</v>
      </c>
      <c r="E557" s="14"/>
      <c r="F557" s="15" cm="1">
        <f t="array" ref="F557">Expense*INDEX(InflationFactor,A557)</f>
        <v>47.556437244234587</v>
      </c>
      <c r="G557" s="15"/>
      <c r="H557" s="28">
        <v>0.06</v>
      </c>
      <c r="I557" s="14" cm="1">
        <f t="array" ref="I557">1/POWER(1+INDEX(Yield,A557),1/12)</f>
        <v>0.9951560277146928</v>
      </c>
      <c r="J557" s="14"/>
      <c r="K557" s="29">
        <v>0.1</v>
      </c>
      <c r="L557" s="14" cm="1">
        <f t="array" ref="L557">1-POWER(1-INDEX(LapseRate,A557),1/12)</f>
        <v>8.7416109546967213E-3</v>
      </c>
      <c r="M557" s="14"/>
      <c r="N557" s="32">
        <v>0.01</v>
      </c>
      <c r="O557" s="32">
        <v>0.01</v>
      </c>
      <c r="Q557" s="16" cm="1">
        <f t="array" ref="Q557">INDEX(Inflation,A557)+0.02</f>
        <v>7.0000000000000007E-2</v>
      </c>
      <c r="R557" s="16" cm="1">
        <f t="array" ref="R557">INDEX(LapseRate,A557)*0.5</f>
        <v>0.05</v>
      </c>
      <c r="S557" s="16" cm="1">
        <f t="array" ref="S557">INDEX(LapseRate,A557)*1.5</f>
        <v>0.15000000000000002</v>
      </c>
      <c r="T557" s="16" cm="1">
        <f t="array" ref="T557">INDEX(Yield,A557)*INDEX(YieldUp,A557)</f>
        <v>5.9999999999999995E-4</v>
      </c>
      <c r="U557" s="16" cm="1">
        <f t="array" ref="U557">INDEX(Yield,A557)*INDEX(YieldDown,A557)</f>
        <v>5.9999999999999995E-4</v>
      </c>
    </row>
    <row r="558" spans="1:21" x14ac:dyDescent="0.2">
      <c r="A558" s="13">
        <v>556</v>
      </c>
      <c r="C558" s="28">
        <v>0.05</v>
      </c>
      <c r="D558" s="14">
        <f t="shared" si="8"/>
        <v>9.5500376112553784</v>
      </c>
      <c r="E558" s="14"/>
      <c r="F558" s="15" cm="1">
        <f t="array" ref="F558">Expense*INDEX(InflationFactor,A558)</f>
        <v>47.75018805627689</v>
      </c>
      <c r="G558" s="15"/>
      <c r="H558" s="28">
        <v>0.06</v>
      </c>
      <c r="I558" s="14" cm="1">
        <f t="array" ref="I558">1/POWER(1+INDEX(Yield,A558),1/12)</f>
        <v>0.9951560277146928</v>
      </c>
      <c r="J558" s="14"/>
      <c r="K558" s="29">
        <v>0.1</v>
      </c>
      <c r="L558" s="14" cm="1">
        <f t="array" ref="L558">1-POWER(1-INDEX(LapseRate,A558),1/12)</f>
        <v>8.7416109546967213E-3</v>
      </c>
      <c r="M558" s="14"/>
      <c r="N558" s="32">
        <v>0.01</v>
      </c>
      <c r="O558" s="32">
        <v>0.01</v>
      </c>
      <c r="Q558" s="16" cm="1">
        <f t="array" ref="Q558">INDEX(Inflation,A558)+0.02</f>
        <v>7.0000000000000007E-2</v>
      </c>
      <c r="R558" s="16" cm="1">
        <f t="array" ref="R558">INDEX(LapseRate,A558)*0.5</f>
        <v>0.05</v>
      </c>
      <c r="S558" s="16" cm="1">
        <f t="array" ref="S558">INDEX(LapseRate,A558)*1.5</f>
        <v>0.15000000000000002</v>
      </c>
      <c r="T558" s="16" cm="1">
        <f t="array" ref="T558">INDEX(Yield,A558)*INDEX(YieldUp,A558)</f>
        <v>5.9999999999999995E-4</v>
      </c>
      <c r="U558" s="16" cm="1">
        <f t="array" ref="U558">INDEX(Yield,A558)*INDEX(YieldDown,A558)</f>
        <v>5.9999999999999995E-4</v>
      </c>
    </row>
    <row r="559" spans="1:21" x14ac:dyDescent="0.2">
      <c r="A559" s="13">
        <v>557</v>
      </c>
      <c r="C559" s="28">
        <v>0.05</v>
      </c>
      <c r="D559" s="14">
        <f t="shared" si="8"/>
        <v>9.5889456466221308</v>
      </c>
      <c r="E559" s="14"/>
      <c r="F559" s="15" cm="1">
        <f t="array" ref="F559">Expense*INDEX(InflationFactor,A559)</f>
        <v>47.944728233110652</v>
      </c>
      <c r="G559" s="15"/>
      <c r="H559" s="28">
        <v>0.06</v>
      </c>
      <c r="I559" s="14" cm="1">
        <f t="array" ref="I559">1/POWER(1+INDEX(Yield,A559),1/12)</f>
        <v>0.9951560277146928</v>
      </c>
      <c r="J559" s="14"/>
      <c r="K559" s="29">
        <v>0.1</v>
      </c>
      <c r="L559" s="14" cm="1">
        <f t="array" ref="L559">1-POWER(1-INDEX(LapseRate,A559),1/12)</f>
        <v>8.7416109546967213E-3</v>
      </c>
      <c r="M559" s="14"/>
      <c r="N559" s="32">
        <v>0.01</v>
      </c>
      <c r="O559" s="32">
        <v>0.01</v>
      </c>
      <c r="Q559" s="16" cm="1">
        <f t="array" ref="Q559">INDEX(Inflation,A559)+0.02</f>
        <v>7.0000000000000007E-2</v>
      </c>
      <c r="R559" s="16" cm="1">
        <f t="array" ref="R559">INDEX(LapseRate,A559)*0.5</f>
        <v>0.05</v>
      </c>
      <c r="S559" s="16" cm="1">
        <f t="array" ref="S559">INDEX(LapseRate,A559)*1.5</f>
        <v>0.15000000000000002</v>
      </c>
      <c r="T559" s="16" cm="1">
        <f t="array" ref="T559">INDEX(Yield,A559)*INDEX(YieldUp,A559)</f>
        <v>5.9999999999999995E-4</v>
      </c>
      <c r="U559" s="16" cm="1">
        <f t="array" ref="U559">INDEX(Yield,A559)*INDEX(YieldDown,A559)</f>
        <v>5.9999999999999995E-4</v>
      </c>
    </row>
    <row r="560" spans="1:21" x14ac:dyDescent="0.2">
      <c r="A560" s="13">
        <v>558</v>
      </c>
      <c r="C560" s="28">
        <v>0.05</v>
      </c>
      <c r="D560" s="14">
        <f t="shared" si="8"/>
        <v>9.6280121981411426</v>
      </c>
      <c r="E560" s="14"/>
      <c r="F560" s="15" cm="1">
        <f t="array" ref="F560">Expense*INDEX(InflationFactor,A560)</f>
        <v>48.140060990705713</v>
      </c>
      <c r="G560" s="15"/>
      <c r="H560" s="28">
        <v>0.06</v>
      </c>
      <c r="I560" s="14" cm="1">
        <f t="array" ref="I560">1/POWER(1+INDEX(Yield,A560),1/12)</f>
        <v>0.9951560277146928</v>
      </c>
      <c r="J560" s="14"/>
      <c r="K560" s="29">
        <v>0.1</v>
      </c>
      <c r="L560" s="14" cm="1">
        <f t="array" ref="L560">1-POWER(1-INDEX(LapseRate,A560),1/12)</f>
        <v>8.7416109546967213E-3</v>
      </c>
      <c r="M560" s="14"/>
      <c r="N560" s="32">
        <v>0.01</v>
      </c>
      <c r="O560" s="32">
        <v>0.01</v>
      </c>
      <c r="Q560" s="16" cm="1">
        <f t="array" ref="Q560">INDEX(Inflation,A560)+0.02</f>
        <v>7.0000000000000007E-2</v>
      </c>
      <c r="R560" s="16" cm="1">
        <f t="array" ref="R560">INDEX(LapseRate,A560)*0.5</f>
        <v>0.05</v>
      </c>
      <c r="S560" s="16" cm="1">
        <f t="array" ref="S560">INDEX(LapseRate,A560)*1.5</f>
        <v>0.15000000000000002</v>
      </c>
      <c r="T560" s="16" cm="1">
        <f t="array" ref="T560">INDEX(Yield,A560)*INDEX(YieldUp,A560)</f>
        <v>5.9999999999999995E-4</v>
      </c>
      <c r="U560" s="16" cm="1">
        <f t="array" ref="U560">INDEX(Yield,A560)*INDEX(YieldDown,A560)</f>
        <v>5.9999999999999995E-4</v>
      </c>
    </row>
    <row r="561" spans="1:21" x14ac:dyDescent="0.2">
      <c r="A561" s="13">
        <v>559</v>
      </c>
      <c r="C561" s="28">
        <v>0.05</v>
      </c>
      <c r="D561" s="14">
        <f t="shared" si="8"/>
        <v>9.667237911626847</v>
      </c>
      <c r="E561" s="14"/>
      <c r="F561" s="15" cm="1">
        <f t="array" ref="F561">Expense*INDEX(InflationFactor,A561)</f>
        <v>48.336189558134237</v>
      </c>
      <c r="G561" s="15"/>
      <c r="H561" s="28">
        <v>0.06</v>
      </c>
      <c r="I561" s="14" cm="1">
        <f t="array" ref="I561">1/POWER(1+INDEX(Yield,A561),1/12)</f>
        <v>0.9951560277146928</v>
      </c>
      <c r="J561" s="14"/>
      <c r="K561" s="29">
        <v>0.1</v>
      </c>
      <c r="L561" s="14" cm="1">
        <f t="array" ref="L561">1-POWER(1-INDEX(LapseRate,A561),1/12)</f>
        <v>8.7416109546967213E-3</v>
      </c>
      <c r="M561" s="14"/>
      <c r="N561" s="32">
        <v>0.01</v>
      </c>
      <c r="O561" s="32">
        <v>0.01</v>
      </c>
      <c r="Q561" s="16" cm="1">
        <f t="array" ref="Q561">INDEX(Inflation,A561)+0.02</f>
        <v>7.0000000000000007E-2</v>
      </c>
      <c r="R561" s="16" cm="1">
        <f t="array" ref="R561">INDEX(LapseRate,A561)*0.5</f>
        <v>0.05</v>
      </c>
      <c r="S561" s="16" cm="1">
        <f t="array" ref="S561">INDEX(LapseRate,A561)*1.5</f>
        <v>0.15000000000000002</v>
      </c>
      <c r="T561" s="16" cm="1">
        <f t="array" ref="T561">INDEX(Yield,A561)*INDEX(YieldUp,A561)</f>
        <v>5.9999999999999995E-4</v>
      </c>
      <c r="U561" s="16" cm="1">
        <f t="array" ref="U561">INDEX(Yield,A561)*INDEX(YieldDown,A561)</f>
        <v>5.9999999999999995E-4</v>
      </c>
    </row>
    <row r="562" spans="1:21" x14ac:dyDescent="0.2">
      <c r="A562" s="13">
        <v>560</v>
      </c>
      <c r="C562" s="28">
        <v>0.05</v>
      </c>
      <c r="D562" s="14">
        <f t="shared" si="8"/>
        <v>9.7066234355247936</v>
      </c>
      <c r="E562" s="14"/>
      <c r="F562" s="15" cm="1">
        <f t="array" ref="F562">Expense*INDEX(InflationFactor,A562)</f>
        <v>48.533117177623964</v>
      </c>
      <c r="G562" s="15"/>
      <c r="H562" s="28">
        <v>0.06</v>
      </c>
      <c r="I562" s="14" cm="1">
        <f t="array" ref="I562">1/POWER(1+INDEX(Yield,A562),1/12)</f>
        <v>0.9951560277146928</v>
      </c>
      <c r="J562" s="14"/>
      <c r="K562" s="29">
        <v>0.1</v>
      </c>
      <c r="L562" s="14" cm="1">
        <f t="array" ref="L562">1-POWER(1-INDEX(LapseRate,A562),1/12)</f>
        <v>8.7416109546967213E-3</v>
      </c>
      <c r="M562" s="14"/>
      <c r="N562" s="32">
        <v>0.01</v>
      </c>
      <c r="O562" s="32">
        <v>0.01</v>
      </c>
      <c r="Q562" s="16" cm="1">
        <f t="array" ref="Q562">INDEX(Inflation,A562)+0.02</f>
        <v>7.0000000000000007E-2</v>
      </c>
      <c r="R562" s="16" cm="1">
        <f t="array" ref="R562">INDEX(LapseRate,A562)*0.5</f>
        <v>0.05</v>
      </c>
      <c r="S562" s="16" cm="1">
        <f t="array" ref="S562">INDEX(LapseRate,A562)*1.5</f>
        <v>0.15000000000000002</v>
      </c>
      <c r="T562" s="16" cm="1">
        <f t="array" ref="T562">INDEX(Yield,A562)*INDEX(YieldUp,A562)</f>
        <v>5.9999999999999995E-4</v>
      </c>
      <c r="U562" s="16" cm="1">
        <f t="array" ref="U562">INDEX(Yield,A562)*INDEX(YieldDown,A562)</f>
        <v>5.9999999999999995E-4</v>
      </c>
    </row>
    <row r="563" spans="1:21" x14ac:dyDescent="0.2">
      <c r="A563" s="13">
        <v>561</v>
      </c>
      <c r="C563" s="28">
        <v>0.05</v>
      </c>
      <c r="D563" s="14">
        <f t="shared" si="8"/>
        <v>9.7461694209223797</v>
      </c>
      <c r="E563" s="14"/>
      <c r="F563" s="15" cm="1">
        <f t="array" ref="F563">Expense*INDEX(InflationFactor,A563)</f>
        <v>48.730847104611897</v>
      </c>
      <c r="G563" s="15"/>
      <c r="H563" s="28">
        <v>0.06</v>
      </c>
      <c r="I563" s="14" cm="1">
        <f t="array" ref="I563">1/POWER(1+INDEX(Yield,A563),1/12)</f>
        <v>0.9951560277146928</v>
      </c>
      <c r="J563" s="14"/>
      <c r="K563" s="29">
        <v>0.1</v>
      </c>
      <c r="L563" s="14" cm="1">
        <f t="array" ref="L563">1-POWER(1-INDEX(LapseRate,A563),1/12)</f>
        <v>8.7416109546967213E-3</v>
      </c>
      <c r="M563" s="14"/>
      <c r="N563" s="32">
        <v>0.01</v>
      </c>
      <c r="O563" s="32">
        <v>0.01</v>
      </c>
      <c r="Q563" s="16" cm="1">
        <f t="array" ref="Q563">INDEX(Inflation,A563)+0.02</f>
        <v>7.0000000000000007E-2</v>
      </c>
      <c r="R563" s="16" cm="1">
        <f t="array" ref="R563">INDEX(LapseRate,A563)*0.5</f>
        <v>0.05</v>
      </c>
      <c r="S563" s="16" cm="1">
        <f t="array" ref="S563">INDEX(LapseRate,A563)*1.5</f>
        <v>0.15000000000000002</v>
      </c>
      <c r="T563" s="16" cm="1">
        <f t="array" ref="T563">INDEX(Yield,A563)*INDEX(YieldUp,A563)</f>
        <v>5.9999999999999995E-4</v>
      </c>
      <c r="U563" s="16" cm="1">
        <f t="array" ref="U563">INDEX(Yield,A563)*INDEX(YieldDown,A563)</f>
        <v>5.9999999999999995E-4</v>
      </c>
    </row>
    <row r="564" spans="1:21" x14ac:dyDescent="0.2">
      <c r="A564" s="13">
        <v>562</v>
      </c>
      <c r="C564" s="28">
        <v>0.05</v>
      </c>
      <c r="D564" s="14">
        <f t="shared" si="8"/>
        <v>9.7858765215596275</v>
      </c>
      <c r="E564" s="14"/>
      <c r="F564" s="15" cm="1">
        <f t="array" ref="F564">Expense*INDEX(InflationFactor,A564)</f>
        <v>48.929382607798139</v>
      </c>
      <c r="G564" s="15"/>
      <c r="H564" s="28">
        <v>0.06</v>
      </c>
      <c r="I564" s="14" cm="1">
        <f t="array" ref="I564">1/POWER(1+INDEX(Yield,A564),1/12)</f>
        <v>0.9951560277146928</v>
      </c>
      <c r="J564" s="14"/>
      <c r="K564" s="29">
        <v>0.1</v>
      </c>
      <c r="L564" s="14" cm="1">
        <f t="array" ref="L564">1-POWER(1-INDEX(LapseRate,A564),1/12)</f>
        <v>8.7416109546967213E-3</v>
      </c>
      <c r="M564" s="14"/>
      <c r="N564" s="32">
        <v>0.01</v>
      </c>
      <c r="O564" s="32">
        <v>0.01</v>
      </c>
      <c r="Q564" s="16" cm="1">
        <f t="array" ref="Q564">INDEX(Inflation,A564)+0.02</f>
        <v>7.0000000000000007E-2</v>
      </c>
      <c r="R564" s="16" cm="1">
        <f t="array" ref="R564">INDEX(LapseRate,A564)*0.5</f>
        <v>0.05</v>
      </c>
      <c r="S564" s="16" cm="1">
        <f t="array" ref="S564">INDEX(LapseRate,A564)*1.5</f>
        <v>0.15000000000000002</v>
      </c>
      <c r="T564" s="16" cm="1">
        <f t="array" ref="T564">INDEX(Yield,A564)*INDEX(YieldUp,A564)</f>
        <v>5.9999999999999995E-4</v>
      </c>
      <c r="U564" s="16" cm="1">
        <f t="array" ref="U564">INDEX(Yield,A564)*INDEX(YieldDown,A564)</f>
        <v>5.9999999999999995E-4</v>
      </c>
    </row>
    <row r="565" spans="1:21" x14ac:dyDescent="0.2">
      <c r="A565" s="13">
        <v>563</v>
      </c>
      <c r="C565" s="28">
        <v>0.05</v>
      </c>
      <c r="D565" s="14">
        <f t="shared" si="8"/>
        <v>9.825745393839961</v>
      </c>
      <c r="E565" s="14"/>
      <c r="F565" s="15" cm="1">
        <f t="array" ref="F565">Expense*INDEX(InflationFactor,A565)</f>
        <v>49.128726969199803</v>
      </c>
      <c r="G565" s="15"/>
      <c r="H565" s="28">
        <v>0.06</v>
      </c>
      <c r="I565" s="14" cm="1">
        <f t="array" ref="I565">1/POWER(1+INDEX(Yield,A565),1/12)</f>
        <v>0.9951560277146928</v>
      </c>
      <c r="J565" s="14"/>
      <c r="K565" s="29">
        <v>0.1</v>
      </c>
      <c r="L565" s="14" cm="1">
        <f t="array" ref="L565">1-POWER(1-INDEX(LapseRate,A565),1/12)</f>
        <v>8.7416109546967213E-3</v>
      </c>
      <c r="M565" s="14"/>
      <c r="N565" s="32">
        <v>0.01</v>
      </c>
      <c r="O565" s="32">
        <v>0.01</v>
      </c>
      <c r="Q565" s="16" cm="1">
        <f t="array" ref="Q565">INDEX(Inflation,A565)+0.02</f>
        <v>7.0000000000000007E-2</v>
      </c>
      <c r="R565" s="16" cm="1">
        <f t="array" ref="R565">INDEX(LapseRate,A565)*0.5</f>
        <v>0.05</v>
      </c>
      <c r="S565" s="16" cm="1">
        <f t="array" ref="S565">INDEX(LapseRate,A565)*1.5</f>
        <v>0.15000000000000002</v>
      </c>
      <c r="T565" s="16" cm="1">
        <f t="array" ref="T565">INDEX(Yield,A565)*INDEX(YieldUp,A565)</f>
        <v>5.9999999999999995E-4</v>
      </c>
      <c r="U565" s="16" cm="1">
        <f t="array" ref="U565">INDEX(Yield,A565)*INDEX(YieldDown,A565)</f>
        <v>5.9999999999999995E-4</v>
      </c>
    </row>
    <row r="566" spans="1:21" x14ac:dyDescent="0.2">
      <c r="A566" s="13">
        <v>564</v>
      </c>
      <c r="C566" s="28">
        <v>0.05</v>
      </c>
      <c r="D566" s="14">
        <f t="shared" si="8"/>
        <v>9.8657766968410741</v>
      </c>
      <c r="E566" s="14"/>
      <c r="F566" s="15" cm="1">
        <f t="array" ref="F566">Expense*INDEX(InflationFactor,A566)</f>
        <v>49.32888348420537</v>
      </c>
      <c r="G566" s="15"/>
      <c r="H566" s="28">
        <v>0.06</v>
      </c>
      <c r="I566" s="14" cm="1">
        <f t="array" ref="I566">1/POWER(1+INDEX(Yield,A566),1/12)</f>
        <v>0.9951560277146928</v>
      </c>
      <c r="J566" s="14"/>
      <c r="K566" s="29">
        <v>0.1</v>
      </c>
      <c r="L566" s="14" cm="1">
        <f t="array" ref="L566">1-POWER(1-INDEX(LapseRate,A566),1/12)</f>
        <v>8.7416109546967213E-3</v>
      </c>
      <c r="M566" s="14"/>
      <c r="N566" s="32">
        <v>0.01</v>
      </c>
      <c r="O566" s="32">
        <v>0.01</v>
      </c>
      <c r="Q566" s="16" cm="1">
        <f t="array" ref="Q566">INDEX(Inflation,A566)+0.02</f>
        <v>7.0000000000000007E-2</v>
      </c>
      <c r="R566" s="16" cm="1">
        <f t="array" ref="R566">INDEX(LapseRate,A566)*0.5</f>
        <v>0.05</v>
      </c>
      <c r="S566" s="16" cm="1">
        <f t="array" ref="S566">INDEX(LapseRate,A566)*1.5</f>
        <v>0.15000000000000002</v>
      </c>
      <c r="T566" s="16" cm="1">
        <f t="array" ref="T566">INDEX(Yield,A566)*INDEX(YieldUp,A566)</f>
        <v>5.9999999999999995E-4</v>
      </c>
      <c r="U566" s="16" cm="1">
        <f t="array" ref="U566">INDEX(Yield,A566)*INDEX(YieldDown,A566)</f>
        <v>5.9999999999999995E-4</v>
      </c>
    </row>
    <row r="567" spans="1:21" x14ac:dyDescent="0.2">
      <c r="A567" s="13">
        <v>565</v>
      </c>
      <c r="C567" s="28">
        <v>0.05</v>
      </c>
      <c r="D567" s="14">
        <f t="shared" si="8"/>
        <v>9.9059710923258262</v>
      </c>
      <c r="E567" s="14"/>
      <c r="F567" s="15" cm="1">
        <f t="array" ref="F567">Expense*INDEX(InflationFactor,A567)</f>
        <v>49.529855461629133</v>
      </c>
      <c r="G567" s="15"/>
      <c r="H567" s="28">
        <v>0.06</v>
      </c>
      <c r="I567" s="14" cm="1">
        <f t="array" ref="I567">1/POWER(1+INDEX(Yield,A567),1/12)</f>
        <v>0.9951560277146928</v>
      </c>
      <c r="J567" s="14"/>
      <c r="K567" s="29">
        <v>0.1</v>
      </c>
      <c r="L567" s="14" cm="1">
        <f t="array" ref="L567">1-POWER(1-INDEX(LapseRate,A567),1/12)</f>
        <v>8.7416109546967213E-3</v>
      </c>
      <c r="M567" s="14"/>
      <c r="N567" s="32">
        <v>0.01</v>
      </c>
      <c r="O567" s="32">
        <v>0.01</v>
      </c>
      <c r="Q567" s="16" cm="1">
        <f t="array" ref="Q567">INDEX(Inflation,A567)+0.02</f>
        <v>7.0000000000000007E-2</v>
      </c>
      <c r="R567" s="16" cm="1">
        <f t="array" ref="R567">INDEX(LapseRate,A567)*0.5</f>
        <v>0.05</v>
      </c>
      <c r="S567" s="16" cm="1">
        <f t="array" ref="S567">INDEX(LapseRate,A567)*1.5</f>
        <v>0.15000000000000002</v>
      </c>
      <c r="T567" s="16" cm="1">
        <f t="array" ref="T567">INDEX(Yield,A567)*INDEX(YieldUp,A567)</f>
        <v>5.9999999999999995E-4</v>
      </c>
      <c r="U567" s="16" cm="1">
        <f t="array" ref="U567">INDEX(Yield,A567)*INDEX(YieldDown,A567)</f>
        <v>5.9999999999999995E-4</v>
      </c>
    </row>
    <row r="568" spans="1:21" x14ac:dyDescent="0.2">
      <c r="A568" s="13">
        <v>566</v>
      </c>
      <c r="C568" s="28">
        <v>0.05</v>
      </c>
      <c r="D568" s="14">
        <f t="shared" si="8"/>
        <v>9.9463292447532172</v>
      </c>
      <c r="E568" s="14"/>
      <c r="F568" s="15" cm="1">
        <f t="array" ref="F568">Expense*INDEX(InflationFactor,A568)</f>
        <v>49.731646223766084</v>
      </c>
      <c r="G568" s="15"/>
      <c r="H568" s="28">
        <v>0.06</v>
      </c>
      <c r="I568" s="14" cm="1">
        <f t="array" ref="I568">1/POWER(1+INDEX(Yield,A568),1/12)</f>
        <v>0.9951560277146928</v>
      </c>
      <c r="J568" s="14"/>
      <c r="K568" s="29">
        <v>0.1</v>
      </c>
      <c r="L568" s="14" cm="1">
        <f t="array" ref="L568">1-POWER(1-INDEX(LapseRate,A568),1/12)</f>
        <v>8.7416109546967213E-3</v>
      </c>
      <c r="M568" s="14"/>
      <c r="N568" s="32">
        <v>0.01</v>
      </c>
      <c r="O568" s="32">
        <v>0.01</v>
      </c>
      <c r="Q568" s="16" cm="1">
        <f t="array" ref="Q568">INDEX(Inflation,A568)+0.02</f>
        <v>7.0000000000000007E-2</v>
      </c>
      <c r="R568" s="16" cm="1">
        <f t="array" ref="R568">INDEX(LapseRate,A568)*0.5</f>
        <v>0.05</v>
      </c>
      <c r="S568" s="16" cm="1">
        <f t="array" ref="S568">INDEX(LapseRate,A568)*1.5</f>
        <v>0.15000000000000002</v>
      </c>
      <c r="T568" s="16" cm="1">
        <f t="array" ref="T568">INDEX(Yield,A568)*INDEX(YieldUp,A568)</f>
        <v>5.9999999999999995E-4</v>
      </c>
      <c r="U568" s="16" cm="1">
        <f t="array" ref="U568">INDEX(Yield,A568)*INDEX(YieldDown,A568)</f>
        <v>5.9999999999999995E-4</v>
      </c>
    </row>
    <row r="569" spans="1:21" x14ac:dyDescent="0.2">
      <c r="A569" s="13">
        <v>567</v>
      </c>
      <c r="C569" s="28">
        <v>0.05</v>
      </c>
      <c r="D569" s="14">
        <f t="shared" si="8"/>
        <v>9.9868518212892603</v>
      </c>
      <c r="E569" s="14"/>
      <c r="F569" s="15" cm="1">
        <f t="array" ref="F569">Expense*INDEX(InflationFactor,A569)</f>
        <v>49.934259106446305</v>
      </c>
      <c r="G569" s="15"/>
      <c r="H569" s="28">
        <v>0.06</v>
      </c>
      <c r="I569" s="14" cm="1">
        <f t="array" ref="I569">1/POWER(1+INDEX(Yield,A569),1/12)</f>
        <v>0.9951560277146928</v>
      </c>
      <c r="J569" s="14"/>
      <c r="K569" s="29">
        <v>0.1</v>
      </c>
      <c r="L569" s="14" cm="1">
        <f t="array" ref="L569">1-POWER(1-INDEX(LapseRate,A569),1/12)</f>
        <v>8.7416109546967213E-3</v>
      </c>
      <c r="M569" s="14"/>
      <c r="N569" s="32">
        <v>0.01</v>
      </c>
      <c r="O569" s="32">
        <v>0.01</v>
      </c>
      <c r="Q569" s="16" cm="1">
        <f t="array" ref="Q569">INDEX(Inflation,A569)+0.02</f>
        <v>7.0000000000000007E-2</v>
      </c>
      <c r="R569" s="16" cm="1">
        <f t="array" ref="R569">INDEX(LapseRate,A569)*0.5</f>
        <v>0.05</v>
      </c>
      <c r="S569" s="16" cm="1">
        <f t="array" ref="S569">INDEX(LapseRate,A569)*1.5</f>
        <v>0.15000000000000002</v>
      </c>
      <c r="T569" s="16" cm="1">
        <f t="array" ref="T569">INDEX(Yield,A569)*INDEX(YieldUp,A569)</f>
        <v>5.9999999999999995E-4</v>
      </c>
      <c r="U569" s="16" cm="1">
        <f t="array" ref="U569">INDEX(Yield,A569)*INDEX(YieldDown,A569)</f>
        <v>5.9999999999999995E-4</v>
      </c>
    </row>
    <row r="570" spans="1:21" x14ac:dyDescent="0.2">
      <c r="A570" s="13">
        <v>568</v>
      </c>
      <c r="C570" s="28">
        <v>0.05</v>
      </c>
      <c r="D570" s="14">
        <f t="shared" si="8"/>
        <v>10.027539491818148</v>
      </c>
      <c r="E570" s="14"/>
      <c r="F570" s="15" cm="1">
        <f t="array" ref="F570">Expense*INDEX(InflationFactor,A570)</f>
        <v>50.137697459090738</v>
      </c>
      <c r="G570" s="15"/>
      <c r="H570" s="28">
        <v>0.06</v>
      </c>
      <c r="I570" s="14" cm="1">
        <f t="array" ref="I570">1/POWER(1+INDEX(Yield,A570),1/12)</f>
        <v>0.9951560277146928</v>
      </c>
      <c r="J570" s="14"/>
      <c r="K570" s="29">
        <v>0.1</v>
      </c>
      <c r="L570" s="14" cm="1">
        <f t="array" ref="L570">1-POWER(1-INDEX(LapseRate,A570),1/12)</f>
        <v>8.7416109546967213E-3</v>
      </c>
      <c r="M570" s="14"/>
      <c r="N570" s="32">
        <v>0.01</v>
      </c>
      <c r="O570" s="32">
        <v>0.01</v>
      </c>
      <c r="Q570" s="16" cm="1">
        <f t="array" ref="Q570">INDEX(Inflation,A570)+0.02</f>
        <v>7.0000000000000007E-2</v>
      </c>
      <c r="R570" s="16" cm="1">
        <f t="array" ref="R570">INDEX(LapseRate,A570)*0.5</f>
        <v>0.05</v>
      </c>
      <c r="S570" s="16" cm="1">
        <f t="array" ref="S570">INDEX(LapseRate,A570)*1.5</f>
        <v>0.15000000000000002</v>
      </c>
      <c r="T570" s="16" cm="1">
        <f t="array" ref="T570">INDEX(Yield,A570)*INDEX(YieldUp,A570)</f>
        <v>5.9999999999999995E-4</v>
      </c>
      <c r="U570" s="16" cm="1">
        <f t="array" ref="U570">INDEX(Yield,A570)*INDEX(YieldDown,A570)</f>
        <v>5.9999999999999995E-4</v>
      </c>
    </row>
    <row r="571" spans="1:21" x14ac:dyDescent="0.2">
      <c r="A571" s="13">
        <v>569</v>
      </c>
      <c r="C571" s="28">
        <v>0.05</v>
      </c>
      <c r="D571" s="14">
        <f t="shared" si="8"/>
        <v>10.068392928953239</v>
      </c>
      <c r="E571" s="14"/>
      <c r="F571" s="15" cm="1">
        <f t="array" ref="F571">Expense*INDEX(InflationFactor,A571)</f>
        <v>50.341964644766193</v>
      </c>
      <c r="G571" s="15"/>
      <c r="H571" s="28">
        <v>0.06</v>
      </c>
      <c r="I571" s="14" cm="1">
        <f t="array" ref="I571">1/POWER(1+INDEX(Yield,A571),1/12)</f>
        <v>0.9951560277146928</v>
      </c>
      <c r="J571" s="14"/>
      <c r="K571" s="29">
        <v>0.1</v>
      </c>
      <c r="L571" s="14" cm="1">
        <f t="array" ref="L571">1-POWER(1-INDEX(LapseRate,A571),1/12)</f>
        <v>8.7416109546967213E-3</v>
      </c>
      <c r="M571" s="14"/>
      <c r="N571" s="32">
        <v>0.01</v>
      </c>
      <c r="O571" s="32">
        <v>0.01</v>
      </c>
      <c r="Q571" s="16" cm="1">
        <f t="array" ref="Q571">INDEX(Inflation,A571)+0.02</f>
        <v>7.0000000000000007E-2</v>
      </c>
      <c r="R571" s="16" cm="1">
        <f t="array" ref="R571">INDEX(LapseRate,A571)*0.5</f>
        <v>0.05</v>
      </c>
      <c r="S571" s="16" cm="1">
        <f t="array" ref="S571">INDEX(LapseRate,A571)*1.5</f>
        <v>0.15000000000000002</v>
      </c>
      <c r="T571" s="16" cm="1">
        <f t="array" ref="T571">INDEX(Yield,A571)*INDEX(YieldUp,A571)</f>
        <v>5.9999999999999995E-4</v>
      </c>
      <c r="U571" s="16" cm="1">
        <f t="array" ref="U571">INDEX(Yield,A571)*INDEX(YieldDown,A571)</f>
        <v>5.9999999999999995E-4</v>
      </c>
    </row>
    <row r="572" spans="1:21" x14ac:dyDescent="0.2">
      <c r="A572" s="13">
        <v>570</v>
      </c>
      <c r="C572" s="28">
        <v>0.05</v>
      </c>
      <c r="D572" s="14">
        <f t="shared" si="8"/>
        <v>10.109412808048202</v>
      </c>
      <c r="E572" s="14"/>
      <c r="F572" s="15" cm="1">
        <f t="array" ref="F572">Expense*INDEX(InflationFactor,A572)</f>
        <v>50.547064040241011</v>
      </c>
      <c r="G572" s="15"/>
      <c r="H572" s="28">
        <v>0.06</v>
      </c>
      <c r="I572" s="14" cm="1">
        <f t="array" ref="I572">1/POWER(1+INDEX(Yield,A572),1/12)</f>
        <v>0.9951560277146928</v>
      </c>
      <c r="J572" s="14"/>
      <c r="K572" s="29">
        <v>0.1</v>
      </c>
      <c r="L572" s="14" cm="1">
        <f t="array" ref="L572">1-POWER(1-INDEX(LapseRate,A572),1/12)</f>
        <v>8.7416109546967213E-3</v>
      </c>
      <c r="M572" s="14"/>
      <c r="N572" s="32">
        <v>0.01</v>
      </c>
      <c r="O572" s="32">
        <v>0.01</v>
      </c>
      <c r="Q572" s="16" cm="1">
        <f t="array" ref="Q572">INDEX(Inflation,A572)+0.02</f>
        <v>7.0000000000000007E-2</v>
      </c>
      <c r="R572" s="16" cm="1">
        <f t="array" ref="R572">INDEX(LapseRate,A572)*0.5</f>
        <v>0.05</v>
      </c>
      <c r="S572" s="16" cm="1">
        <f t="array" ref="S572">INDEX(LapseRate,A572)*1.5</f>
        <v>0.15000000000000002</v>
      </c>
      <c r="T572" s="16" cm="1">
        <f t="array" ref="T572">INDEX(Yield,A572)*INDEX(YieldUp,A572)</f>
        <v>5.9999999999999995E-4</v>
      </c>
      <c r="U572" s="16" cm="1">
        <f t="array" ref="U572">INDEX(Yield,A572)*INDEX(YieldDown,A572)</f>
        <v>5.9999999999999995E-4</v>
      </c>
    </row>
    <row r="573" spans="1:21" x14ac:dyDescent="0.2">
      <c r="A573" s="13">
        <v>571</v>
      </c>
      <c r="C573" s="28">
        <v>0.05</v>
      </c>
      <c r="D573" s="14">
        <f t="shared" si="8"/>
        <v>10.15059980720819</v>
      </c>
      <c r="E573" s="14"/>
      <c r="F573" s="15" cm="1">
        <f t="array" ref="F573">Expense*INDEX(InflationFactor,A573)</f>
        <v>50.752999036040947</v>
      </c>
      <c r="G573" s="15"/>
      <c r="H573" s="28">
        <v>0.06</v>
      </c>
      <c r="I573" s="14" cm="1">
        <f t="array" ref="I573">1/POWER(1+INDEX(Yield,A573),1/12)</f>
        <v>0.9951560277146928</v>
      </c>
      <c r="J573" s="14"/>
      <c r="K573" s="29">
        <v>0.1</v>
      </c>
      <c r="L573" s="14" cm="1">
        <f t="array" ref="L573">1-POWER(1-INDEX(LapseRate,A573),1/12)</f>
        <v>8.7416109546967213E-3</v>
      </c>
      <c r="M573" s="14"/>
      <c r="N573" s="32">
        <v>0.01</v>
      </c>
      <c r="O573" s="32">
        <v>0.01</v>
      </c>
      <c r="Q573" s="16" cm="1">
        <f t="array" ref="Q573">INDEX(Inflation,A573)+0.02</f>
        <v>7.0000000000000007E-2</v>
      </c>
      <c r="R573" s="16" cm="1">
        <f t="array" ref="R573">INDEX(LapseRate,A573)*0.5</f>
        <v>0.05</v>
      </c>
      <c r="S573" s="16" cm="1">
        <f t="array" ref="S573">INDEX(LapseRate,A573)*1.5</f>
        <v>0.15000000000000002</v>
      </c>
      <c r="T573" s="16" cm="1">
        <f t="array" ref="T573">INDEX(Yield,A573)*INDEX(YieldUp,A573)</f>
        <v>5.9999999999999995E-4</v>
      </c>
      <c r="U573" s="16" cm="1">
        <f t="array" ref="U573">INDEX(Yield,A573)*INDEX(YieldDown,A573)</f>
        <v>5.9999999999999995E-4</v>
      </c>
    </row>
    <row r="574" spans="1:21" x14ac:dyDescent="0.2">
      <c r="A574" s="13">
        <v>572</v>
      </c>
      <c r="C574" s="28">
        <v>0.05</v>
      </c>
      <c r="D574" s="14">
        <f t="shared" si="8"/>
        <v>10.191954607301035</v>
      </c>
      <c r="E574" s="14"/>
      <c r="F574" s="15" cm="1">
        <f t="array" ref="F574">Expense*INDEX(InflationFactor,A574)</f>
        <v>50.959773036505176</v>
      </c>
      <c r="G574" s="15"/>
      <c r="H574" s="28">
        <v>0.06</v>
      </c>
      <c r="I574" s="14" cm="1">
        <f t="array" ref="I574">1/POWER(1+INDEX(Yield,A574),1/12)</f>
        <v>0.9951560277146928</v>
      </c>
      <c r="J574" s="14"/>
      <c r="K574" s="29">
        <v>0.1</v>
      </c>
      <c r="L574" s="14" cm="1">
        <f t="array" ref="L574">1-POWER(1-INDEX(LapseRate,A574),1/12)</f>
        <v>8.7416109546967213E-3</v>
      </c>
      <c r="M574" s="14"/>
      <c r="N574" s="32">
        <v>0.01</v>
      </c>
      <c r="O574" s="32">
        <v>0.01</v>
      </c>
      <c r="Q574" s="16" cm="1">
        <f t="array" ref="Q574">INDEX(Inflation,A574)+0.02</f>
        <v>7.0000000000000007E-2</v>
      </c>
      <c r="R574" s="16" cm="1">
        <f t="array" ref="R574">INDEX(LapseRate,A574)*0.5</f>
        <v>0.05</v>
      </c>
      <c r="S574" s="16" cm="1">
        <f t="array" ref="S574">INDEX(LapseRate,A574)*1.5</f>
        <v>0.15000000000000002</v>
      </c>
      <c r="T574" s="16" cm="1">
        <f t="array" ref="T574">INDEX(Yield,A574)*INDEX(YieldUp,A574)</f>
        <v>5.9999999999999995E-4</v>
      </c>
      <c r="U574" s="16" cm="1">
        <f t="array" ref="U574">INDEX(Yield,A574)*INDEX(YieldDown,A574)</f>
        <v>5.9999999999999995E-4</v>
      </c>
    </row>
    <row r="575" spans="1:21" x14ac:dyDescent="0.2">
      <c r="A575" s="13">
        <v>573</v>
      </c>
      <c r="C575" s="28">
        <v>0.05</v>
      </c>
      <c r="D575" s="14">
        <f t="shared" si="8"/>
        <v>10.233477891968501</v>
      </c>
      <c r="E575" s="14"/>
      <c r="F575" s="15" cm="1">
        <f t="array" ref="F575">Expense*INDEX(InflationFactor,A575)</f>
        <v>51.167389459842511</v>
      </c>
      <c r="G575" s="15"/>
      <c r="H575" s="28">
        <v>0.06</v>
      </c>
      <c r="I575" s="14" cm="1">
        <f t="array" ref="I575">1/POWER(1+INDEX(Yield,A575),1/12)</f>
        <v>0.9951560277146928</v>
      </c>
      <c r="J575" s="14"/>
      <c r="K575" s="29">
        <v>0.1</v>
      </c>
      <c r="L575" s="14" cm="1">
        <f t="array" ref="L575">1-POWER(1-INDEX(LapseRate,A575),1/12)</f>
        <v>8.7416109546967213E-3</v>
      </c>
      <c r="M575" s="14"/>
      <c r="N575" s="32">
        <v>0.01</v>
      </c>
      <c r="O575" s="32">
        <v>0.01</v>
      </c>
      <c r="Q575" s="16" cm="1">
        <f t="array" ref="Q575">INDEX(Inflation,A575)+0.02</f>
        <v>7.0000000000000007E-2</v>
      </c>
      <c r="R575" s="16" cm="1">
        <f t="array" ref="R575">INDEX(LapseRate,A575)*0.5</f>
        <v>0.05</v>
      </c>
      <c r="S575" s="16" cm="1">
        <f t="array" ref="S575">INDEX(LapseRate,A575)*1.5</f>
        <v>0.15000000000000002</v>
      </c>
      <c r="T575" s="16" cm="1">
        <f t="array" ref="T575">INDEX(Yield,A575)*INDEX(YieldUp,A575)</f>
        <v>5.9999999999999995E-4</v>
      </c>
      <c r="U575" s="16" cm="1">
        <f t="array" ref="U575">INDEX(Yield,A575)*INDEX(YieldDown,A575)</f>
        <v>5.9999999999999995E-4</v>
      </c>
    </row>
    <row r="576" spans="1:21" x14ac:dyDescent="0.2">
      <c r="A576" s="13">
        <v>574</v>
      </c>
      <c r="C576" s="28">
        <v>0.05</v>
      </c>
      <c r="D576" s="14">
        <f t="shared" si="8"/>
        <v>10.27517034763761</v>
      </c>
      <c r="E576" s="14"/>
      <c r="F576" s="15" cm="1">
        <f t="array" ref="F576">Expense*INDEX(InflationFactor,A576)</f>
        <v>51.375851738188054</v>
      </c>
      <c r="G576" s="15"/>
      <c r="H576" s="28">
        <v>0.06</v>
      </c>
      <c r="I576" s="14" cm="1">
        <f t="array" ref="I576">1/POWER(1+INDEX(Yield,A576),1/12)</f>
        <v>0.9951560277146928</v>
      </c>
      <c r="J576" s="14"/>
      <c r="K576" s="29">
        <v>0.1</v>
      </c>
      <c r="L576" s="14" cm="1">
        <f t="array" ref="L576">1-POWER(1-INDEX(LapseRate,A576),1/12)</f>
        <v>8.7416109546967213E-3</v>
      </c>
      <c r="M576" s="14"/>
      <c r="N576" s="32">
        <v>0.01</v>
      </c>
      <c r="O576" s="32">
        <v>0.01</v>
      </c>
      <c r="Q576" s="16" cm="1">
        <f t="array" ref="Q576">INDEX(Inflation,A576)+0.02</f>
        <v>7.0000000000000007E-2</v>
      </c>
      <c r="R576" s="16" cm="1">
        <f t="array" ref="R576">INDEX(LapseRate,A576)*0.5</f>
        <v>0.05</v>
      </c>
      <c r="S576" s="16" cm="1">
        <f t="array" ref="S576">INDEX(LapseRate,A576)*1.5</f>
        <v>0.15000000000000002</v>
      </c>
      <c r="T576" s="16" cm="1">
        <f t="array" ref="T576">INDEX(Yield,A576)*INDEX(YieldUp,A576)</f>
        <v>5.9999999999999995E-4</v>
      </c>
      <c r="U576" s="16" cm="1">
        <f t="array" ref="U576">INDEX(Yield,A576)*INDEX(YieldDown,A576)</f>
        <v>5.9999999999999995E-4</v>
      </c>
    </row>
    <row r="577" spans="1:21" x14ac:dyDescent="0.2">
      <c r="A577" s="13">
        <v>575</v>
      </c>
      <c r="C577" s="28">
        <v>0.05</v>
      </c>
      <c r="D577" s="14">
        <f t="shared" si="8"/>
        <v>10.317032663531961</v>
      </c>
      <c r="E577" s="14"/>
      <c r="F577" s="15" cm="1">
        <f t="array" ref="F577">Expense*INDEX(InflationFactor,A577)</f>
        <v>51.585163317659806</v>
      </c>
      <c r="G577" s="15"/>
      <c r="H577" s="28">
        <v>0.06</v>
      </c>
      <c r="I577" s="14" cm="1">
        <f t="array" ref="I577">1/POWER(1+INDEX(Yield,A577),1/12)</f>
        <v>0.9951560277146928</v>
      </c>
      <c r="J577" s="14"/>
      <c r="K577" s="29">
        <v>0.1</v>
      </c>
      <c r="L577" s="14" cm="1">
        <f t="array" ref="L577">1-POWER(1-INDEX(LapseRate,A577),1/12)</f>
        <v>8.7416109546967213E-3</v>
      </c>
      <c r="M577" s="14"/>
      <c r="N577" s="32">
        <v>0.01</v>
      </c>
      <c r="O577" s="32">
        <v>0.01</v>
      </c>
      <c r="Q577" s="16" cm="1">
        <f t="array" ref="Q577">INDEX(Inflation,A577)+0.02</f>
        <v>7.0000000000000007E-2</v>
      </c>
      <c r="R577" s="16" cm="1">
        <f t="array" ref="R577">INDEX(LapseRate,A577)*0.5</f>
        <v>0.05</v>
      </c>
      <c r="S577" s="16" cm="1">
        <f t="array" ref="S577">INDEX(LapseRate,A577)*1.5</f>
        <v>0.15000000000000002</v>
      </c>
      <c r="T577" s="16" cm="1">
        <f t="array" ref="T577">INDEX(Yield,A577)*INDEX(YieldUp,A577)</f>
        <v>5.9999999999999995E-4</v>
      </c>
      <c r="U577" s="16" cm="1">
        <f t="array" ref="U577">INDEX(Yield,A577)*INDEX(YieldDown,A577)</f>
        <v>5.9999999999999995E-4</v>
      </c>
    </row>
    <row r="578" spans="1:21" x14ac:dyDescent="0.2">
      <c r="A578" s="13">
        <v>576</v>
      </c>
      <c r="C578" s="28">
        <v>0.05</v>
      </c>
      <c r="D578" s="14">
        <f t="shared" si="8"/>
        <v>10.359065531683129</v>
      </c>
      <c r="E578" s="14"/>
      <c r="F578" s="15" cm="1">
        <f t="array" ref="F578">Expense*INDEX(InflationFactor,A578)</f>
        <v>51.795327658415644</v>
      </c>
      <c r="G578" s="15"/>
      <c r="H578" s="28">
        <v>0.06</v>
      </c>
      <c r="I578" s="14" cm="1">
        <f t="array" ref="I578">1/POWER(1+INDEX(Yield,A578),1/12)</f>
        <v>0.9951560277146928</v>
      </c>
      <c r="J578" s="14"/>
      <c r="K578" s="29">
        <v>0.1</v>
      </c>
      <c r="L578" s="14" cm="1">
        <f t="array" ref="L578">1-POWER(1-INDEX(LapseRate,A578),1/12)</f>
        <v>8.7416109546967213E-3</v>
      </c>
      <c r="M578" s="14"/>
      <c r="N578" s="32">
        <v>0.01</v>
      </c>
      <c r="O578" s="32">
        <v>0.01</v>
      </c>
      <c r="Q578" s="16" cm="1">
        <f t="array" ref="Q578">INDEX(Inflation,A578)+0.02</f>
        <v>7.0000000000000007E-2</v>
      </c>
      <c r="R578" s="16" cm="1">
        <f t="array" ref="R578">INDEX(LapseRate,A578)*0.5</f>
        <v>0.05</v>
      </c>
      <c r="S578" s="16" cm="1">
        <f t="array" ref="S578">INDEX(LapseRate,A578)*1.5</f>
        <v>0.15000000000000002</v>
      </c>
      <c r="T578" s="16" cm="1">
        <f t="array" ref="T578">INDEX(Yield,A578)*INDEX(YieldUp,A578)</f>
        <v>5.9999999999999995E-4</v>
      </c>
      <c r="U578" s="16" cm="1">
        <f t="array" ref="U578">INDEX(Yield,A578)*INDEX(YieldDown,A578)</f>
        <v>5.9999999999999995E-4</v>
      </c>
    </row>
    <row r="579" spans="1:21" x14ac:dyDescent="0.2">
      <c r="A579" s="13">
        <v>577</v>
      </c>
      <c r="C579" s="28">
        <v>0.05</v>
      </c>
      <c r="D579" s="14">
        <f t="shared" ref="D579:D642" si="9">IF(A579=1,1,POWER(1+INDEX(Inflation,A579-1),(A579-1)/12))</f>
        <v>10.401269646942117</v>
      </c>
      <c r="E579" s="14"/>
      <c r="F579" s="15" cm="1">
        <f t="array" ref="F579">Expense*INDEX(InflationFactor,A579)</f>
        <v>52.006348234710586</v>
      </c>
      <c r="G579" s="15"/>
      <c r="H579" s="28">
        <v>0.06</v>
      </c>
      <c r="I579" s="14" cm="1">
        <f t="array" ref="I579">1/POWER(1+INDEX(Yield,A579),1/12)</f>
        <v>0.9951560277146928</v>
      </c>
      <c r="J579" s="14"/>
      <c r="K579" s="29">
        <v>0.1</v>
      </c>
      <c r="L579" s="14" cm="1">
        <f t="array" ref="L579">1-POWER(1-INDEX(LapseRate,A579),1/12)</f>
        <v>8.7416109546967213E-3</v>
      </c>
      <c r="M579" s="14"/>
      <c r="N579" s="32">
        <v>0.01</v>
      </c>
      <c r="O579" s="32">
        <v>0.01</v>
      </c>
      <c r="Q579" s="16" cm="1">
        <f t="array" ref="Q579">INDEX(Inflation,A579)+0.02</f>
        <v>7.0000000000000007E-2</v>
      </c>
      <c r="R579" s="16" cm="1">
        <f t="array" ref="R579">INDEX(LapseRate,A579)*0.5</f>
        <v>0.05</v>
      </c>
      <c r="S579" s="16" cm="1">
        <f t="array" ref="S579">INDEX(LapseRate,A579)*1.5</f>
        <v>0.15000000000000002</v>
      </c>
      <c r="T579" s="16" cm="1">
        <f t="array" ref="T579">INDEX(Yield,A579)*INDEX(YieldUp,A579)</f>
        <v>5.9999999999999995E-4</v>
      </c>
      <c r="U579" s="16" cm="1">
        <f t="array" ref="U579">INDEX(Yield,A579)*INDEX(YieldDown,A579)</f>
        <v>5.9999999999999995E-4</v>
      </c>
    </row>
    <row r="580" spans="1:21" x14ac:dyDescent="0.2">
      <c r="A580" s="13">
        <v>578</v>
      </c>
      <c r="C580" s="28">
        <v>0.05</v>
      </c>
      <c r="D580" s="14">
        <f t="shared" si="9"/>
        <v>10.44364570699088</v>
      </c>
      <c r="E580" s="14"/>
      <c r="F580" s="15" cm="1">
        <f t="array" ref="F580">Expense*INDEX(InflationFactor,A580)</f>
        <v>52.218228534954399</v>
      </c>
      <c r="G580" s="15"/>
      <c r="H580" s="28">
        <v>0.06</v>
      </c>
      <c r="I580" s="14" cm="1">
        <f t="array" ref="I580">1/POWER(1+INDEX(Yield,A580),1/12)</f>
        <v>0.9951560277146928</v>
      </c>
      <c r="J580" s="14"/>
      <c r="K580" s="29">
        <v>0.1</v>
      </c>
      <c r="L580" s="14" cm="1">
        <f t="array" ref="L580">1-POWER(1-INDEX(LapseRate,A580),1/12)</f>
        <v>8.7416109546967213E-3</v>
      </c>
      <c r="M580" s="14"/>
      <c r="N580" s="32">
        <v>0.01</v>
      </c>
      <c r="O580" s="32">
        <v>0.01</v>
      </c>
      <c r="Q580" s="16" cm="1">
        <f t="array" ref="Q580">INDEX(Inflation,A580)+0.02</f>
        <v>7.0000000000000007E-2</v>
      </c>
      <c r="R580" s="16" cm="1">
        <f t="array" ref="R580">INDEX(LapseRate,A580)*0.5</f>
        <v>0.05</v>
      </c>
      <c r="S580" s="16" cm="1">
        <f t="array" ref="S580">INDEX(LapseRate,A580)*1.5</f>
        <v>0.15000000000000002</v>
      </c>
      <c r="T580" s="16" cm="1">
        <f t="array" ref="T580">INDEX(Yield,A580)*INDEX(YieldUp,A580)</f>
        <v>5.9999999999999995E-4</v>
      </c>
      <c r="U580" s="16" cm="1">
        <f t="array" ref="U580">INDEX(Yield,A580)*INDEX(YieldDown,A580)</f>
        <v>5.9999999999999995E-4</v>
      </c>
    </row>
    <row r="581" spans="1:21" x14ac:dyDescent="0.2">
      <c r="A581" s="13">
        <v>579</v>
      </c>
      <c r="C581" s="28">
        <v>0.05</v>
      </c>
      <c r="D581" s="14">
        <f t="shared" si="9"/>
        <v>10.486194412353726</v>
      </c>
      <c r="E581" s="14"/>
      <c r="F581" s="15" cm="1">
        <f t="array" ref="F581">Expense*INDEX(InflationFactor,A581)</f>
        <v>52.430972061768628</v>
      </c>
      <c r="G581" s="15"/>
      <c r="H581" s="28">
        <v>0.06</v>
      </c>
      <c r="I581" s="14" cm="1">
        <f t="array" ref="I581">1/POWER(1+INDEX(Yield,A581),1/12)</f>
        <v>0.9951560277146928</v>
      </c>
      <c r="J581" s="14"/>
      <c r="K581" s="29">
        <v>0.1</v>
      </c>
      <c r="L581" s="14" cm="1">
        <f t="array" ref="L581">1-POWER(1-INDEX(LapseRate,A581),1/12)</f>
        <v>8.7416109546967213E-3</v>
      </c>
      <c r="M581" s="14"/>
      <c r="N581" s="32">
        <v>0.01</v>
      </c>
      <c r="O581" s="32">
        <v>0.01</v>
      </c>
      <c r="Q581" s="16" cm="1">
        <f t="array" ref="Q581">INDEX(Inflation,A581)+0.02</f>
        <v>7.0000000000000007E-2</v>
      </c>
      <c r="R581" s="16" cm="1">
        <f t="array" ref="R581">INDEX(LapseRate,A581)*0.5</f>
        <v>0.05</v>
      </c>
      <c r="S581" s="16" cm="1">
        <f t="array" ref="S581">INDEX(LapseRate,A581)*1.5</f>
        <v>0.15000000000000002</v>
      </c>
      <c r="T581" s="16" cm="1">
        <f t="array" ref="T581">INDEX(Yield,A581)*INDEX(YieldUp,A581)</f>
        <v>5.9999999999999995E-4</v>
      </c>
      <c r="U581" s="16" cm="1">
        <f t="array" ref="U581">INDEX(Yield,A581)*INDEX(YieldDown,A581)</f>
        <v>5.9999999999999995E-4</v>
      </c>
    </row>
    <row r="582" spans="1:21" x14ac:dyDescent="0.2">
      <c r="A582" s="13">
        <v>580</v>
      </c>
      <c r="C582" s="28">
        <v>0.05</v>
      </c>
      <c r="D582" s="14">
        <f t="shared" si="9"/>
        <v>10.528916466409058</v>
      </c>
      <c r="E582" s="14"/>
      <c r="F582" s="15" cm="1">
        <f t="array" ref="F582">Expense*INDEX(InflationFactor,A582)</f>
        <v>52.644582332045289</v>
      </c>
      <c r="G582" s="15"/>
      <c r="H582" s="28">
        <v>0.06</v>
      </c>
      <c r="I582" s="14" cm="1">
        <f t="array" ref="I582">1/POWER(1+INDEX(Yield,A582),1/12)</f>
        <v>0.9951560277146928</v>
      </c>
      <c r="J582" s="14"/>
      <c r="K582" s="29">
        <v>0.1</v>
      </c>
      <c r="L582" s="14" cm="1">
        <f t="array" ref="L582">1-POWER(1-INDEX(LapseRate,A582),1/12)</f>
        <v>8.7416109546967213E-3</v>
      </c>
      <c r="M582" s="14"/>
      <c r="N582" s="32">
        <v>0.01</v>
      </c>
      <c r="O582" s="32">
        <v>0.01</v>
      </c>
      <c r="Q582" s="16" cm="1">
        <f t="array" ref="Q582">INDEX(Inflation,A582)+0.02</f>
        <v>7.0000000000000007E-2</v>
      </c>
      <c r="R582" s="16" cm="1">
        <f t="array" ref="R582">INDEX(LapseRate,A582)*0.5</f>
        <v>0.05</v>
      </c>
      <c r="S582" s="16" cm="1">
        <f t="array" ref="S582">INDEX(LapseRate,A582)*1.5</f>
        <v>0.15000000000000002</v>
      </c>
      <c r="T582" s="16" cm="1">
        <f t="array" ref="T582">INDEX(Yield,A582)*INDEX(YieldUp,A582)</f>
        <v>5.9999999999999995E-4</v>
      </c>
      <c r="U582" s="16" cm="1">
        <f t="array" ref="U582">INDEX(Yield,A582)*INDEX(YieldDown,A582)</f>
        <v>5.9999999999999995E-4</v>
      </c>
    </row>
    <row r="583" spans="1:21" x14ac:dyDescent="0.2">
      <c r="A583" s="13">
        <v>581</v>
      </c>
      <c r="C583" s="28">
        <v>0.05</v>
      </c>
      <c r="D583" s="14">
        <f t="shared" si="9"/>
        <v>10.571812575400902</v>
      </c>
      <c r="E583" s="14"/>
      <c r="F583" s="15" cm="1">
        <f t="array" ref="F583">Expense*INDEX(InflationFactor,A583)</f>
        <v>52.859062877004504</v>
      </c>
      <c r="G583" s="15"/>
      <c r="H583" s="28">
        <v>0.06</v>
      </c>
      <c r="I583" s="14" cm="1">
        <f t="array" ref="I583">1/POWER(1+INDEX(Yield,A583),1/12)</f>
        <v>0.9951560277146928</v>
      </c>
      <c r="J583" s="14"/>
      <c r="K583" s="29">
        <v>0.1</v>
      </c>
      <c r="L583" s="14" cm="1">
        <f t="array" ref="L583">1-POWER(1-INDEX(LapseRate,A583),1/12)</f>
        <v>8.7416109546967213E-3</v>
      </c>
      <c r="M583" s="14"/>
      <c r="N583" s="32">
        <v>0.01</v>
      </c>
      <c r="O583" s="32">
        <v>0.01</v>
      </c>
      <c r="Q583" s="16" cm="1">
        <f t="array" ref="Q583">INDEX(Inflation,A583)+0.02</f>
        <v>7.0000000000000007E-2</v>
      </c>
      <c r="R583" s="16" cm="1">
        <f t="array" ref="R583">INDEX(LapseRate,A583)*0.5</f>
        <v>0.05</v>
      </c>
      <c r="S583" s="16" cm="1">
        <f t="array" ref="S583">INDEX(LapseRate,A583)*1.5</f>
        <v>0.15000000000000002</v>
      </c>
      <c r="T583" s="16" cm="1">
        <f t="array" ref="T583">INDEX(Yield,A583)*INDEX(YieldUp,A583)</f>
        <v>5.9999999999999995E-4</v>
      </c>
      <c r="U583" s="16" cm="1">
        <f t="array" ref="U583">INDEX(Yield,A583)*INDEX(YieldDown,A583)</f>
        <v>5.9999999999999995E-4</v>
      </c>
    </row>
    <row r="584" spans="1:21" x14ac:dyDescent="0.2">
      <c r="A584" s="13">
        <v>582</v>
      </c>
      <c r="C584" s="28">
        <v>0.05</v>
      </c>
      <c r="D584" s="14">
        <f t="shared" si="9"/>
        <v>10.614883448450612</v>
      </c>
      <c r="E584" s="14"/>
      <c r="F584" s="15" cm="1">
        <f t="array" ref="F584">Expense*INDEX(InflationFactor,A584)</f>
        <v>53.074417242253062</v>
      </c>
      <c r="G584" s="15"/>
      <c r="H584" s="28">
        <v>0.06</v>
      </c>
      <c r="I584" s="14" cm="1">
        <f t="array" ref="I584">1/POWER(1+INDEX(Yield,A584),1/12)</f>
        <v>0.9951560277146928</v>
      </c>
      <c r="J584" s="14"/>
      <c r="K584" s="29">
        <v>0.1</v>
      </c>
      <c r="L584" s="14" cm="1">
        <f t="array" ref="L584">1-POWER(1-INDEX(LapseRate,A584),1/12)</f>
        <v>8.7416109546967213E-3</v>
      </c>
      <c r="M584" s="14"/>
      <c r="N584" s="32">
        <v>0.01</v>
      </c>
      <c r="O584" s="32">
        <v>0.01</v>
      </c>
      <c r="Q584" s="16" cm="1">
        <f t="array" ref="Q584">INDEX(Inflation,A584)+0.02</f>
        <v>7.0000000000000007E-2</v>
      </c>
      <c r="R584" s="16" cm="1">
        <f t="array" ref="R584">INDEX(LapseRate,A584)*0.5</f>
        <v>0.05</v>
      </c>
      <c r="S584" s="16" cm="1">
        <f t="array" ref="S584">INDEX(LapseRate,A584)*1.5</f>
        <v>0.15000000000000002</v>
      </c>
      <c r="T584" s="16" cm="1">
        <f t="array" ref="T584">INDEX(Yield,A584)*INDEX(YieldUp,A584)</f>
        <v>5.9999999999999995E-4</v>
      </c>
      <c r="U584" s="16" cm="1">
        <f t="array" ref="U584">INDEX(Yield,A584)*INDEX(YieldDown,A584)</f>
        <v>5.9999999999999995E-4</v>
      </c>
    </row>
    <row r="585" spans="1:21" x14ac:dyDescent="0.2">
      <c r="A585" s="13">
        <v>583</v>
      </c>
      <c r="C585" s="28">
        <v>0.05</v>
      </c>
      <c r="D585" s="14">
        <f t="shared" si="9"/>
        <v>10.658129797568602</v>
      </c>
      <c r="E585" s="14"/>
      <c r="F585" s="15" cm="1">
        <f t="array" ref="F585">Expense*INDEX(InflationFactor,A585)</f>
        <v>53.290648987843014</v>
      </c>
      <c r="G585" s="15"/>
      <c r="H585" s="28">
        <v>0.06</v>
      </c>
      <c r="I585" s="14" cm="1">
        <f t="array" ref="I585">1/POWER(1+INDEX(Yield,A585),1/12)</f>
        <v>0.9951560277146928</v>
      </c>
      <c r="J585" s="14"/>
      <c r="K585" s="29">
        <v>0.1</v>
      </c>
      <c r="L585" s="14" cm="1">
        <f t="array" ref="L585">1-POWER(1-INDEX(LapseRate,A585),1/12)</f>
        <v>8.7416109546967213E-3</v>
      </c>
      <c r="M585" s="14"/>
      <c r="N585" s="32">
        <v>0.01</v>
      </c>
      <c r="O585" s="32">
        <v>0.01</v>
      </c>
      <c r="Q585" s="16" cm="1">
        <f t="array" ref="Q585">INDEX(Inflation,A585)+0.02</f>
        <v>7.0000000000000007E-2</v>
      </c>
      <c r="R585" s="16" cm="1">
        <f t="array" ref="R585">INDEX(LapseRate,A585)*0.5</f>
        <v>0.05</v>
      </c>
      <c r="S585" s="16" cm="1">
        <f t="array" ref="S585">INDEX(LapseRate,A585)*1.5</f>
        <v>0.15000000000000002</v>
      </c>
      <c r="T585" s="16" cm="1">
        <f t="array" ref="T585">INDEX(Yield,A585)*INDEX(YieldUp,A585)</f>
        <v>5.9999999999999995E-4</v>
      </c>
      <c r="U585" s="16" cm="1">
        <f t="array" ref="U585">INDEX(Yield,A585)*INDEX(YieldDown,A585)</f>
        <v>5.9999999999999995E-4</v>
      </c>
    </row>
    <row r="586" spans="1:21" x14ac:dyDescent="0.2">
      <c r="A586" s="13">
        <v>584</v>
      </c>
      <c r="C586" s="28">
        <v>0.05</v>
      </c>
      <c r="D586" s="14">
        <f t="shared" si="9"/>
        <v>10.701552337666088</v>
      </c>
      <c r="E586" s="14"/>
      <c r="F586" s="15" cm="1">
        <f t="array" ref="F586">Expense*INDEX(InflationFactor,A586)</f>
        <v>53.50776168833044</v>
      </c>
      <c r="G586" s="15"/>
      <c r="H586" s="28">
        <v>0.06</v>
      </c>
      <c r="I586" s="14" cm="1">
        <f t="array" ref="I586">1/POWER(1+INDEX(Yield,A586),1/12)</f>
        <v>0.9951560277146928</v>
      </c>
      <c r="J586" s="14"/>
      <c r="K586" s="29">
        <v>0.1</v>
      </c>
      <c r="L586" s="14" cm="1">
        <f t="array" ref="L586">1-POWER(1-INDEX(LapseRate,A586),1/12)</f>
        <v>8.7416109546967213E-3</v>
      </c>
      <c r="M586" s="14"/>
      <c r="N586" s="32">
        <v>0.01</v>
      </c>
      <c r="O586" s="32">
        <v>0.01</v>
      </c>
      <c r="Q586" s="16" cm="1">
        <f t="array" ref="Q586">INDEX(Inflation,A586)+0.02</f>
        <v>7.0000000000000007E-2</v>
      </c>
      <c r="R586" s="16" cm="1">
        <f t="array" ref="R586">INDEX(LapseRate,A586)*0.5</f>
        <v>0.05</v>
      </c>
      <c r="S586" s="16" cm="1">
        <f t="array" ref="S586">INDEX(LapseRate,A586)*1.5</f>
        <v>0.15000000000000002</v>
      </c>
      <c r="T586" s="16" cm="1">
        <f t="array" ref="T586">INDEX(Yield,A586)*INDEX(YieldUp,A586)</f>
        <v>5.9999999999999995E-4</v>
      </c>
      <c r="U586" s="16" cm="1">
        <f t="array" ref="U586">INDEX(Yield,A586)*INDEX(YieldDown,A586)</f>
        <v>5.9999999999999995E-4</v>
      </c>
    </row>
    <row r="587" spans="1:21" x14ac:dyDescent="0.2">
      <c r="A587" s="13">
        <v>585</v>
      </c>
      <c r="C587" s="28">
        <v>0.05</v>
      </c>
      <c r="D587" s="14">
        <f t="shared" si="9"/>
        <v>10.745151786566927</v>
      </c>
      <c r="E587" s="14"/>
      <c r="F587" s="15" cm="1">
        <f t="array" ref="F587">Expense*INDEX(InflationFactor,A587)</f>
        <v>53.725758932834637</v>
      </c>
      <c r="G587" s="15"/>
      <c r="H587" s="28">
        <v>0.06</v>
      </c>
      <c r="I587" s="14" cm="1">
        <f t="array" ref="I587">1/POWER(1+INDEX(Yield,A587),1/12)</f>
        <v>0.9951560277146928</v>
      </c>
      <c r="J587" s="14"/>
      <c r="K587" s="29">
        <v>0.1</v>
      </c>
      <c r="L587" s="14" cm="1">
        <f t="array" ref="L587">1-POWER(1-INDEX(LapseRate,A587),1/12)</f>
        <v>8.7416109546967213E-3</v>
      </c>
      <c r="M587" s="14"/>
      <c r="N587" s="32">
        <v>0.01</v>
      </c>
      <c r="O587" s="32">
        <v>0.01</v>
      </c>
      <c r="Q587" s="16" cm="1">
        <f t="array" ref="Q587">INDEX(Inflation,A587)+0.02</f>
        <v>7.0000000000000007E-2</v>
      </c>
      <c r="R587" s="16" cm="1">
        <f t="array" ref="R587">INDEX(LapseRate,A587)*0.5</f>
        <v>0.05</v>
      </c>
      <c r="S587" s="16" cm="1">
        <f t="array" ref="S587">INDEX(LapseRate,A587)*1.5</f>
        <v>0.15000000000000002</v>
      </c>
      <c r="T587" s="16" cm="1">
        <f t="array" ref="T587">INDEX(Yield,A587)*INDEX(YieldUp,A587)</f>
        <v>5.9999999999999995E-4</v>
      </c>
      <c r="U587" s="16" cm="1">
        <f t="array" ref="U587">INDEX(Yield,A587)*INDEX(YieldDown,A587)</f>
        <v>5.9999999999999995E-4</v>
      </c>
    </row>
    <row r="588" spans="1:21" x14ac:dyDescent="0.2">
      <c r="A588" s="13">
        <v>586</v>
      </c>
      <c r="C588" s="28">
        <v>0.05</v>
      </c>
      <c r="D588" s="14">
        <f t="shared" si="9"/>
        <v>10.788928865019493</v>
      </c>
      <c r="E588" s="14"/>
      <c r="F588" s="15" cm="1">
        <f t="array" ref="F588">Expense*INDEX(InflationFactor,A588)</f>
        <v>53.944644325097464</v>
      </c>
      <c r="G588" s="15"/>
      <c r="H588" s="28">
        <v>0.06</v>
      </c>
      <c r="I588" s="14" cm="1">
        <f t="array" ref="I588">1/POWER(1+INDEX(Yield,A588),1/12)</f>
        <v>0.9951560277146928</v>
      </c>
      <c r="J588" s="14"/>
      <c r="K588" s="29">
        <v>0.1</v>
      </c>
      <c r="L588" s="14" cm="1">
        <f t="array" ref="L588">1-POWER(1-INDEX(LapseRate,A588),1/12)</f>
        <v>8.7416109546967213E-3</v>
      </c>
      <c r="M588" s="14"/>
      <c r="N588" s="32">
        <v>0.01</v>
      </c>
      <c r="O588" s="32">
        <v>0.01</v>
      </c>
      <c r="Q588" s="16" cm="1">
        <f t="array" ref="Q588">INDEX(Inflation,A588)+0.02</f>
        <v>7.0000000000000007E-2</v>
      </c>
      <c r="R588" s="16" cm="1">
        <f t="array" ref="R588">INDEX(LapseRate,A588)*0.5</f>
        <v>0.05</v>
      </c>
      <c r="S588" s="16" cm="1">
        <f t="array" ref="S588">INDEX(LapseRate,A588)*1.5</f>
        <v>0.15000000000000002</v>
      </c>
      <c r="T588" s="16" cm="1">
        <f t="array" ref="T588">INDEX(Yield,A588)*INDEX(YieldUp,A588)</f>
        <v>5.9999999999999995E-4</v>
      </c>
      <c r="U588" s="16" cm="1">
        <f t="array" ref="U588">INDEX(Yield,A588)*INDEX(YieldDown,A588)</f>
        <v>5.9999999999999995E-4</v>
      </c>
    </row>
    <row r="589" spans="1:21" x14ac:dyDescent="0.2">
      <c r="A589" s="13">
        <v>587</v>
      </c>
      <c r="C589" s="28">
        <v>0.05</v>
      </c>
      <c r="D589" s="14">
        <f t="shared" si="9"/>
        <v>10.83288429670856</v>
      </c>
      <c r="E589" s="14"/>
      <c r="F589" s="15" cm="1">
        <f t="array" ref="F589">Expense*INDEX(InflationFactor,A589)</f>
        <v>54.164421483542796</v>
      </c>
      <c r="G589" s="15"/>
      <c r="H589" s="28">
        <v>0.06</v>
      </c>
      <c r="I589" s="14" cm="1">
        <f t="array" ref="I589">1/POWER(1+INDEX(Yield,A589),1/12)</f>
        <v>0.9951560277146928</v>
      </c>
      <c r="J589" s="14"/>
      <c r="K589" s="29">
        <v>0.1</v>
      </c>
      <c r="L589" s="14" cm="1">
        <f t="array" ref="L589">1-POWER(1-INDEX(LapseRate,A589),1/12)</f>
        <v>8.7416109546967213E-3</v>
      </c>
      <c r="M589" s="14"/>
      <c r="N589" s="32">
        <v>0.01</v>
      </c>
      <c r="O589" s="32">
        <v>0.01</v>
      </c>
      <c r="Q589" s="16" cm="1">
        <f t="array" ref="Q589">INDEX(Inflation,A589)+0.02</f>
        <v>7.0000000000000007E-2</v>
      </c>
      <c r="R589" s="16" cm="1">
        <f t="array" ref="R589">INDEX(LapseRate,A589)*0.5</f>
        <v>0.05</v>
      </c>
      <c r="S589" s="16" cm="1">
        <f t="array" ref="S589">INDEX(LapseRate,A589)*1.5</f>
        <v>0.15000000000000002</v>
      </c>
      <c r="T589" s="16" cm="1">
        <f t="array" ref="T589">INDEX(Yield,A589)*INDEX(YieldUp,A589)</f>
        <v>5.9999999999999995E-4</v>
      </c>
      <c r="U589" s="16" cm="1">
        <f t="array" ref="U589">INDEX(Yield,A589)*INDEX(YieldDown,A589)</f>
        <v>5.9999999999999995E-4</v>
      </c>
    </row>
    <row r="590" spans="1:21" x14ac:dyDescent="0.2">
      <c r="A590" s="13">
        <v>588</v>
      </c>
      <c r="C590" s="28">
        <v>0.05</v>
      </c>
      <c r="D590" s="14">
        <f t="shared" si="9"/>
        <v>10.877018808267287</v>
      </c>
      <c r="E590" s="14"/>
      <c r="F590" s="15" cm="1">
        <f t="array" ref="F590">Expense*INDEX(InflationFactor,A590)</f>
        <v>54.385094041336437</v>
      </c>
      <c r="G590" s="15"/>
      <c r="H590" s="28">
        <v>0.06</v>
      </c>
      <c r="I590" s="14" cm="1">
        <f t="array" ref="I590">1/POWER(1+INDEX(Yield,A590),1/12)</f>
        <v>0.9951560277146928</v>
      </c>
      <c r="J590" s="14"/>
      <c r="K590" s="29">
        <v>0.1</v>
      </c>
      <c r="L590" s="14" cm="1">
        <f t="array" ref="L590">1-POWER(1-INDEX(LapseRate,A590),1/12)</f>
        <v>8.7416109546967213E-3</v>
      </c>
      <c r="M590" s="14"/>
      <c r="N590" s="32">
        <v>0.01</v>
      </c>
      <c r="O590" s="32">
        <v>0.01</v>
      </c>
      <c r="Q590" s="16" cm="1">
        <f t="array" ref="Q590">INDEX(Inflation,A590)+0.02</f>
        <v>7.0000000000000007E-2</v>
      </c>
      <c r="R590" s="16" cm="1">
        <f t="array" ref="R590">INDEX(LapseRate,A590)*0.5</f>
        <v>0.05</v>
      </c>
      <c r="S590" s="16" cm="1">
        <f t="array" ref="S590">INDEX(LapseRate,A590)*1.5</f>
        <v>0.15000000000000002</v>
      </c>
      <c r="T590" s="16" cm="1">
        <f t="array" ref="T590">INDEX(Yield,A590)*INDEX(YieldUp,A590)</f>
        <v>5.9999999999999995E-4</v>
      </c>
      <c r="U590" s="16" cm="1">
        <f t="array" ref="U590">INDEX(Yield,A590)*INDEX(YieldDown,A590)</f>
        <v>5.9999999999999995E-4</v>
      </c>
    </row>
    <row r="591" spans="1:21" x14ac:dyDescent="0.2">
      <c r="A591" s="13">
        <v>589</v>
      </c>
      <c r="C591" s="28">
        <v>0.05</v>
      </c>
      <c r="D591" s="14">
        <f t="shared" si="9"/>
        <v>10.921333129289224</v>
      </c>
      <c r="E591" s="14"/>
      <c r="F591" s="15" cm="1">
        <f t="array" ref="F591">Expense*INDEX(InflationFactor,A591)</f>
        <v>54.606665646446118</v>
      </c>
      <c r="G591" s="15"/>
      <c r="H591" s="28">
        <v>0.06</v>
      </c>
      <c r="I591" s="14" cm="1">
        <f t="array" ref="I591">1/POWER(1+INDEX(Yield,A591),1/12)</f>
        <v>0.9951560277146928</v>
      </c>
      <c r="J591" s="14"/>
      <c r="K591" s="29">
        <v>0.1</v>
      </c>
      <c r="L591" s="14" cm="1">
        <f t="array" ref="L591">1-POWER(1-INDEX(LapseRate,A591),1/12)</f>
        <v>8.7416109546967213E-3</v>
      </c>
      <c r="M591" s="14"/>
      <c r="N591" s="32">
        <v>0.01</v>
      </c>
      <c r="O591" s="32">
        <v>0.01</v>
      </c>
      <c r="Q591" s="16" cm="1">
        <f t="array" ref="Q591">INDEX(Inflation,A591)+0.02</f>
        <v>7.0000000000000007E-2</v>
      </c>
      <c r="R591" s="16" cm="1">
        <f t="array" ref="R591">INDEX(LapseRate,A591)*0.5</f>
        <v>0.05</v>
      </c>
      <c r="S591" s="16" cm="1">
        <f t="array" ref="S591">INDEX(LapseRate,A591)*1.5</f>
        <v>0.15000000000000002</v>
      </c>
      <c r="T591" s="16" cm="1">
        <f t="array" ref="T591">INDEX(Yield,A591)*INDEX(YieldUp,A591)</f>
        <v>5.9999999999999995E-4</v>
      </c>
      <c r="U591" s="16" cm="1">
        <f t="array" ref="U591">INDEX(Yield,A591)*INDEX(YieldDown,A591)</f>
        <v>5.9999999999999995E-4</v>
      </c>
    </row>
    <row r="592" spans="1:21" x14ac:dyDescent="0.2">
      <c r="A592" s="13">
        <v>590</v>
      </c>
      <c r="C592" s="28">
        <v>0.05</v>
      </c>
      <c r="D592" s="14">
        <f t="shared" si="9"/>
        <v>10.965827992340426</v>
      </c>
      <c r="E592" s="14"/>
      <c r="F592" s="15" cm="1">
        <f t="array" ref="F592">Expense*INDEX(InflationFactor,A592)</f>
        <v>54.829139961702126</v>
      </c>
      <c r="G592" s="15"/>
      <c r="H592" s="28">
        <v>0.06</v>
      </c>
      <c r="I592" s="14" cm="1">
        <f t="array" ref="I592">1/POWER(1+INDEX(Yield,A592),1/12)</f>
        <v>0.9951560277146928</v>
      </c>
      <c r="J592" s="14"/>
      <c r="K592" s="29">
        <v>0.1</v>
      </c>
      <c r="L592" s="14" cm="1">
        <f t="array" ref="L592">1-POWER(1-INDEX(LapseRate,A592),1/12)</f>
        <v>8.7416109546967213E-3</v>
      </c>
      <c r="M592" s="14"/>
      <c r="N592" s="32">
        <v>0.01</v>
      </c>
      <c r="O592" s="32">
        <v>0.01</v>
      </c>
      <c r="Q592" s="16" cm="1">
        <f t="array" ref="Q592">INDEX(Inflation,A592)+0.02</f>
        <v>7.0000000000000007E-2</v>
      </c>
      <c r="R592" s="16" cm="1">
        <f t="array" ref="R592">INDEX(LapseRate,A592)*0.5</f>
        <v>0.05</v>
      </c>
      <c r="S592" s="16" cm="1">
        <f t="array" ref="S592">INDEX(LapseRate,A592)*1.5</f>
        <v>0.15000000000000002</v>
      </c>
      <c r="T592" s="16" cm="1">
        <f t="array" ref="T592">INDEX(Yield,A592)*INDEX(YieldUp,A592)</f>
        <v>5.9999999999999995E-4</v>
      </c>
      <c r="U592" s="16" cm="1">
        <f t="array" ref="U592">INDEX(Yield,A592)*INDEX(YieldDown,A592)</f>
        <v>5.9999999999999995E-4</v>
      </c>
    </row>
    <row r="593" spans="1:21" x14ac:dyDescent="0.2">
      <c r="A593" s="13">
        <v>591</v>
      </c>
      <c r="C593" s="28">
        <v>0.05</v>
      </c>
      <c r="D593" s="14">
        <f t="shared" si="9"/>
        <v>11.010504132971413</v>
      </c>
      <c r="E593" s="14"/>
      <c r="F593" s="15" cm="1">
        <f t="array" ref="F593">Expense*INDEX(InflationFactor,A593)</f>
        <v>55.052520664857063</v>
      </c>
      <c r="G593" s="15"/>
      <c r="H593" s="28">
        <v>0.06</v>
      </c>
      <c r="I593" s="14" cm="1">
        <f t="array" ref="I593">1/POWER(1+INDEX(Yield,A593),1/12)</f>
        <v>0.9951560277146928</v>
      </c>
      <c r="J593" s="14"/>
      <c r="K593" s="29">
        <v>0.1</v>
      </c>
      <c r="L593" s="14" cm="1">
        <f t="array" ref="L593">1-POWER(1-INDEX(LapseRate,A593),1/12)</f>
        <v>8.7416109546967213E-3</v>
      </c>
      <c r="M593" s="14"/>
      <c r="N593" s="32">
        <v>0.01</v>
      </c>
      <c r="O593" s="32">
        <v>0.01</v>
      </c>
      <c r="Q593" s="16" cm="1">
        <f t="array" ref="Q593">INDEX(Inflation,A593)+0.02</f>
        <v>7.0000000000000007E-2</v>
      </c>
      <c r="R593" s="16" cm="1">
        <f t="array" ref="R593">INDEX(LapseRate,A593)*0.5</f>
        <v>0.05</v>
      </c>
      <c r="S593" s="16" cm="1">
        <f t="array" ref="S593">INDEX(LapseRate,A593)*1.5</f>
        <v>0.15000000000000002</v>
      </c>
      <c r="T593" s="16" cm="1">
        <f t="array" ref="T593">INDEX(Yield,A593)*INDEX(YieldUp,A593)</f>
        <v>5.9999999999999995E-4</v>
      </c>
      <c r="U593" s="16" cm="1">
        <f t="array" ref="U593">INDEX(Yield,A593)*INDEX(YieldDown,A593)</f>
        <v>5.9999999999999995E-4</v>
      </c>
    </row>
    <row r="594" spans="1:21" x14ac:dyDescent="0.2">
      <c r="A594" s="13">
        <v>592</v>
      </c>
      <c r="C594" s="28">
        <v>0.05</v>
      </c>
      <c r="D594" s="14">
        <f t="shared" si="9"/>
        <v>11.055362289729512</v>
      </c>
      <c r="E594" s="14"/>
      <c r="F594" s="15" cm="1">
        <f t="array" ref="F594">Expense*INDEX(InflationFactor,A594)</f>
        <v>55.276811448647564</v>
      </c>
      <c r="G594" s="15"/>
      <c r="H594" s="28">
        <v>0.06</v>
      </c>
      <c r="I594" s="14" cm="1">
        <f t="array" ref="I594">1/POWER(1+INDEX(Yield,A594),1/12)</f>
        <v>0.9951560277146928</v>
      </c>
      <c r="J594" s="14"/>
      <c r="K594" s="29">
        <v>0.1</v>
      </c>
      <c r="L594" s="14" cm="1">
        <f t="array" ref="L594">1-POWER(1-INDEX(LapseRate,A594),1/12)</f>
        <v>8.7416109546967213E-3</v>
      </c>
      <c r="M594" s="14"/>
      <c r="N594" s="32">
        <v>0.01</v>
      </c>
      <c r="O594" s="32">
        <v>0.01</v>
      </c>
      <c r="Q594" s="16" cm="1">
        <f t="array" ref="Q594">INDEX(Inflation,A594)+0.02</f>
        <v>7.0000000000000007E-2</v>
      </c>
      <c r="R594" s="16" cm="1">
        <f t="array" ref="R594">INDEX(LapseRate,A594)*0.5</f>
        <v>0.05</v>
      </c>
      <c r="S594" s="16" cm="1">
        <f t="array" ref="S594">INDEX(LapseRate,A594)*1.5</f>
        <v>0.15000000000000002</v>
      </c>
      <c r="T594" s="16" cm="1">
        <f t="array" ref="T594">INDEX(Yield,A594)*INDEX(YieldUp,A594)</f>
        <v>5.9999999999999995E-4</v>
      </c>
      <c r="U594" s="16" cm="1">
        <f t="array" ref="U594">INDEX(Yield,A594)*INDEX(YieldDown,A594)</f>
        <v>5.9999999999999995E-4</v>
      </c>
    </row>
    <row r="595" spans="1:21" x14ac:dyDescent="0.2">
      <c r="A595" s="13">
        <v>593</v>
      </c>
      <c r="C595" s="28">
        <v>0.05</v>
      </c>
      <c r="D595" s="14">
        <f t="shared" si="9"/>
        <v>11.100403204170949</v>
      </c>
      <c r="E595" s="14"/>
      <c r="F595" s="15" cm="1">
        <f t="array" ref="F595">Expense*INDEX(InflationFactor,A595)</f>
        <v>55.50201602085474</v>
      </c>
      <c r="G595" s="15"/>
      <c r="H595" s="28">
        <v>0.06</v>
      </c>
      <c r="I595" s="14" cm="1">
        <f t="array" ref="I595">1/POWER(1+INDEX(Yield,A595),1/12)</f>
        <v>0.9951560277146928</v>
      </c>
      <c r="J595" s="14"/>
      <c r="K595" s="29">
        <v>0.1</v>
      </c>
      <c r="L595" s="14" cm="1">
        <f t="array" ref="L595">1-POWER(1-INDEX(LapseRate,A595),1/12)</f>
        <v>8.7416109546967213E-3</v>
      </c>
      <c r="M595" s="14"/>
      <c r="N595" s="32">
        <v>0.01</v>
      </c>
      <c r="O595" s="32">
        <v>0.01</v>
      </c>
      <c r="Q595" s="16" cm="1">
        <f t="array" ref="Q595">INDEX(Inflation,A595)+0.02</f>
        <v>7.0000000000000007E-2</v>
      </c>
      <c r="R595" s="16" cm="1">
        <f t="array" ref="R595">INDEX(LapseRate,A595)*0.5</f>
        <v>0.05</v>
      </c>
      <c r="S595" s="16" cm="1">
        <f t="array" ref="S595">INDEX(LapseRate,A595)*1.5</f>
        <v>0.15000000000000002</v>
      </c>
      <c r="T595" s="16" cm="1">
        <f t="array" ref="T595">INDEX(Yield,A595)*INDEX(YieldUp,A595)</f>
        <v>5.9999999999999995E-4</v>
      </c>
      <c r="U595" s="16" cm="1">
        <f t="array" ref="U595">INDEX(Yield,A595)*INDEX(YieldDown,A595)</f>
        <v>5.9999999999999995E-4</v>
      </c>
    </row>
    <row r="596" spans="1:21" x14ac:dyDescent="0.2">
      <c r="A596" s="13">
        <v>594</v>
      </c>
      <c r="C596" s="28">
        <v>0.05</v>
      </c>
      <c r="D596" s="14">
        <f t="shared" si="9"/>
        <v>11.145627620873144</v>
      </c>
      <c r="E596" s="14"/>
      <c r="F596" s="15" cm="1">
        <f t="array" ref="F596">Expense*INDEX(InflationFactor,A596)</f>
        <v>55.728138104365719</v>
      </c>
      <c r="G596" s="15"/>
      <c r="H596" s="28">
        <v>0.06</v>
      </c>
      <c r="I596" s="14" cm="1">
        <f t="array" ref="I596">1/POWER(1+INDEX(Yield,A596),1/12)</f>
        <v>0.9951560277146928</v>
      </c>
      <c r="J596" s="14"/>
      <c r="K596" s="29">
        <v>0.1</v>
      </c>
      <c r="L596" s="14" cm="1">
        <f t="array" ref="L596">1-POWER(1-INDEX(LapseRate,A596),1/12)</f>
        <v>8.7416109546967213E-3</v>
      </c>
      <c r="M596" s="14"/>
      <c r="N596" s="32">
        <v>0.01</v>
      </c>
      <c r="O596" s="32">
        <v>0.01</v>
      </c>
      <c r="Q596" s="16" cm="1">
        <f t="array" ref="Q596">INDEX(Inflation,A596)+0.02</f>
        <v>7.0000000000000007E-2</v>
      </c>
      <c r="R596" s="16" cm="1">
        <f t="array" ref="R596">INDEX(LapseRate,A596)*0.5</f>
        <v>0.05</v>
      </c>
      <c r="S596" s="16" cm="1">
        <f t="array" ref="S596">INDEX(LapseRate,A596)*1.5</f>
        <v>0.15000000000000002</v>
      </c>
      <c r="T596" s="16" cm="1">
        <f t="array" ref="T596">INDEX(Yield,A596)*INDEX(YieldUp,A596)</f>
        <v>5.9999999999999995E-4</v>
      </c>
      <c r="U596" s="16" cm="1">
        <f t="array" ref="U596">INDEX(Yield,A596)*INDEX(YieldDown,A596)</f>
        <v>5.9999999999999995E-4</v>
      </c>
    </row>
    <row r="597" spans="1:21" x14ac:dyDescent="0.2">
      <c r="A597" s="13">
        <v>595</v>
      </c>
      <c r="C597" s="28">
        <v>0.05</v>
      </c>
      <c r="D597" s="14">
        <f t="shared" si="9"/>
        <v>11.191036287447034</v>
      </c>
      <c r="E597" s="14"/>
      <c r="F597" s="15" cm="1">
        <f t="array" ref="F597">Expense*INDEX(InflationFactor,A597)</f>
        <v>55.955181437235169</v>
      </c>
      <c r="G597" s="15"/>
      <c r="H597" s="28">
        <v>0.06</v>
      </c>
      <c r="I597" s="14" cm="1">
        <f t="array" ref="I597">1/POWER(1+INDEX(Yield,A597),1/12)</f>
        <v>0.9951560277146928</v>
      </c>
      <c r="J597" s="14"/>
      <c r="K597" s="29">
        <v>0.1</v>
      </c>
      <c r="L597" s="14" cm="1">
        <f t="array" ref="L597">1-POWER(1-INDEX(LapseRate,A597),1/12)</f>
        <v>8.7416109546967213E-3</v>
      </c>
      <c r="M597" s="14"/>
      <c r="N597" s="32">
        <v>0.01</v>
      </c>
      <c r="O597" s="32">
        <v>0.01</v>
      </c>
      <c r="Q597" s="16" cm="1">
        <f t="array" ref="Q597">INDEX(Inflation,A597)+0.02</f>
        <v>7.0000000000000007E-2</v>
      </c>
      <c r="R597" s="16" cm="1">
        <f t="array" ref="R597">INDEX(LapseRate,A597)*0.5</f>
        <v>0.05</v>
      </c>
      <c r="S597" s="16" cm="1">
        <f t="array" ref="S597">INDEX(LapseRate,A597)*1.5</f>
        <v>0.15000000000000002</v>
      </c>
      <c r="T597" s="16" cm="1">
        <f t="array" ref="T597">INDEX(Yield,A597)*INDEX(YieldUp,A597)</f>
        <v>5.9999999999999995E-4</v>
      </c>
      <c r="U597" s="16" cm="1">
        <f t="array" ref="U597">INDEX(Yield,A597)*INDEX(YieldDown,A597)</f>
        <v>5.9999999999999995E-4</v>
      </c>
    </row>
    <row r="598" spans="1:21" x14ac:dyDescent="0.2">
      <c r="A598" s="13">
        <v>596</v>
      </c>
      <c r="C598" s="28">
        <v>0.05</v>
      </c>
      <c r="D598" s="14">
        <f t="shared" si="9"/>
        <v>11.236629954549395</v>
      </c>
      <c r="E598" s="14"/>
      <c r="F598" s="15" cm="1">
        <f t="array" ref="F598">Expense*INDEX(InflationFactor,A598)</f>
        <v>56.183149772746972</v>
      </c>
      <c r="G598" s="15"/>
      <c r="H598" s="28">
        <v>0.06</v>
      </c>
      <c r="I598" s="14" cm="1">
        <f t="array" ref="I598">1/POWER(1+INDEX(Yield,A598),1/12)</f>
        <v>0.9951560277146928</v>
      </c>
      <c r="J598" s="14"/>
      <c r="K598" s="29">
        <v>0.1</v>
      </c>
      <c r="L598" s="14" cm="1">
        <f t="array" ref="L598">1-POWER(1-INDEX(LapseRate,A598),1/12)</f>
        <v>8.7416109546967213E-3</v>
      </c>
      <c r="M598" s="14"/>
      <c r="N598" s="32">
        <v>0.01</v>
      </c>
      <c r="O598" s="32">
        <v>0.01</v>
      </c>
      <c r="Q598" s="16" cm="1">
        <f t="array" ref="Q598">INDEX(Inflation,A598)+0.02</f>
        <v>7.0000000000000007E-2</v>
      </c>
      <c r="R598" s="16" cm="1">
        <f t="array" ref="R598">INDEX(LapseRate,A598)*0.5</f>
        <v>0.05</v>
      </c>
      <c r="S598" s="16" cm="1">
        <f t="array" ref="S598">INDEX(LapseRate,A598)*1.5</f>
        <v>0.15000000000000002</v>
      </c>
      <c r="T598" s="16" cm="1">
        <f t="array" ref="T598">INDEX(Yield,A598)*INDEX(YieldUp,A598)</f>
        <v>5.9999999999999995E-4</v>
      </c>
      <c r="U598" s="16" cm="1">
        <f t="array" ref="U598">INDEX(Yield,A598)*INDEX(YieldDown,A598)</f>
        <v>5.9999999999999995E-4</v>
      </c>
    </row>
    <row r="599" spans="1:21" x14ac:dyDescent="0.2">
      <c r="A599" s="13">
        <v>597</v>
      </c>
      <c r="C599" s="28">
        <v>0.05</v>
      </c>
      <c r="D599" s="14">
        <f t="shared" si="9"/>
        <v>11.282409375895275</v>
      </c>
      <c r="E599" s="14"/>
      <c r="F599" s="15" cm="1">
        <f t="array" ref="F599">Expense*INDEX(InflationFactor,A599)</f>
        <v>56.412046879476378</v>
      </c>
      <c r="G599" s="15"/>
      <c r="H599" s="28">
        <v>0.06</v>
      </c>
      <c r="I599" s="14" cm="1">
        <f t="array" ref="I599">1/POWER(1+INDEX(Yield,A599),1/12)</f>
        <v>0.9951560277146928</v>
      </c>
      <c r="J599" s="14"/>
      <c r="K599" s="29">
        <v>0.1</v>
      </c>
      <c r="L599" s="14" cm="1">
        <f t="array" ref="L599">1-POWER(1-INDEX(LapseRate,A599),1/12)</f>
        <v>8.7416109546967213E-3</v>
      </c>
      <c r="M599" s="14"/>
      <c r="N599" s="32">
        <v>0.01</v>
      </c>
      <c r="O599" s="32">
        <v>0.01</v>
      </c>
      <c r="Q599" s="16" cm="1">
        <f t="array" ref="Q599">INDEX(Inflation,A599)+0.02</f>
        <v>7.0000000000000007E-2</v>
      </c>
      <c r="R599" s="16" cm="1">
        <f t="array" ref="R599">INDEX(LapseRate,A599)*0.5</f>
        <v>0.05</v>
      </c>
      <c r="S599" s="16" cm="1">
        <f t="array" ref="S599">INDEX(LapseRate,A599)*1.5</f>
        <v>0.15000000000000002</v>
      </c>
      <c r="T599" s="16" cm="1">
        <f t="array" ref="T599">INDEX(Yield,A599)*INDEX(YieldUp,A599)</f>
        <v>5.9999999999999995E-4</v>
      </c>
      <c r="U599" s="16" cm="1">
        <f t="array" ref="U599">INDEX(Yield,A599)*INDEX(YieldDown,A599)</f>
        <v>5.9999999999999995E-4</v>
      </c>
    </row>
    <row r="600" spans="1:21" x14ac:dyDescent="0.2">
      <c r="A600" s="13">
        <v>598</v>
      </c>
      <c r="C600" s="28">
        <v>0.05</v>
      </c>
      <c r="D600" s="14">
        <f t="shared" si="9"/>
        <v>11.32837530827047</v>
      </c>
      <c r="E600" s="14"/>
      <c r="F600" s="15" cm="1">
        <f t="array" ref="F600">Expense*INDEX(InflationFactor,A600)</f>
        <v>56.641876541352346</v>
      </c>
      <c r="G600" s="15"/>
      <c r="H600" s="28">
        <v>0.06</v>
      </c>
      <c r="I600" s="14" cm="1">
        <f t="array" ref="I600">1/POWER(1+INDEX(Yield,A600),1/12)</f>
        <v>0.9951560277146928</v>
      </c>
      <c r="J600" s="14"/>
      <c r="K600" s="29">
        <v>0.1</v>
      </c>
      <c r="L600" s="14" cm="1">
        <f t="array" ref="L600">1-POWER(1-INDEX(LapseRate,A600),1/12)</f>
        <v>8.7416109546967213E-3</v>
      </c>
      <c r="M600" s="14"/>
      <c r="N600" s="32">
        <v>0.01</v>
      </c>
      <c r="O600" s="32">
        <v>0.01</v>
      </c>
      <c r="Q600" s="16" cm="1">
        <f t="array" ref="Q600">INDEX(Inflation,A600)+0.02</f>
        <v>7.0000000000000007E-2</v>
      </c>
      <c r="R600" s="16" cm="1">
        <f t="array" ref="R600">INDEX(LapseRate,A600)*0.5</f>
        <v>0.05</v>
      </c>
      <c r="S600" s="16" cm="1">
        <f t="array" ref="S600">INDEX(LapseRate,A600)*1.5</f>
        <v>0.15000000000000002</v>
      </c>
      <c r="T600" s="16" cm="1">
        <f t="array" ref="T600">INDEX(Yield,A600)*INDEX(YieldUp,A600)</f>
        <v>5.9999999999999995E-4</v>
      </c>
      <c r="U600" s="16" cm="1">
        <f t="array" ref="U600">INDEX(Yield,A600)*INDEX(YieldDown,A600)</f>
        <v>5.9999999999999995E-4</v>
      </c>
    </row>
    <row r="601" spans="1:21" x14ac:dyDescent="0.2">
      <c r="A601" s="13">
        <v>599</v>
      </c>
      <c r="C601" s="28">
        <v>0.05</v>
      </c>
      <c r="D601" s="14">
        <f t="shared" si="9"/>
        <v>11.374528511543986</v>
      </c>
      <c r="E601" s="14"/>
      <c r="F601" s="15" cm="1">
        <f t="array" ref="F601">Expense*INDEX(InflationFactor,A601)</f>
        <v>56.872642557719928</v>
      </c>
      <c r="G601" s="15"/>
      <c r="H601" s="28">
        <v>0.06</v>
      </c>
      <c r="I601" s="14" cm="1">
        <f t="array" ref="I601">1/POWER(1+INDEX(Yield,A601),1/12)</f>
        <v>0.9951560277146928</v>
      </c>
      <c r="J601" s="14"/>
      <c r="K601" s="29">
        <v>0.1</v>
      </c>
      <c r="L601" s="14" cm="1">
        <f t="array" ref="L601">1-POWER(1-INDEX(LapseRate,A601),1/12)</f>
        <v>8.7416109546967213E-3</v>
      </c>
      <c r="M601" s="14"/>
      <c r="N601" s="32">
        <v>0.01</v>
      </c>
      <c r="O601" s="32">
        <v>0.01</v>
      </c>
      <c r="Q601" s="16" cm="1">
        <f t="array" ref="Q601">INDEX(Inflation,A601)+0.02</f>
        <v>7.0000000000000007E-2</v>
      </c>
      <c r="R601" s="16" cm="1">
        <f t="array" ref="R601">INDEX(LapseRate,A601)*0.5</f>
        <v>0.05</v>
      </c>
      <c r="S601" s="16" cm="1">
        <f t="array" ref="S601">INDEX(LapseRate,A601)*1.5</f>
        <v>0.15000000000000002</v>
      </c>
      <c r="T601" s="16" cm="1">
        <f t="array" ref="T601">INDEX(Yield,A601)*INDEX(YieldUp,A601)</f>
        <v>5.9999999999999995E-4</v>
      </c>
      <c r="U601" s="16" cm="1">
        <f t="array" ref="U601">INDEX(Yield,A601)*INDEX(YieldDown,A601)</f>
        <v>5.9999999999999995E-4</v>
      </c>
    </row>
    <row r="602" spans="1:21" x14ac:dyDescent="0.2">
      <c r="A602" s="13">
        <v>600</v>
      </c>
      <c r="C602" s="28">
        <v>0.05</v>
      </c>
      <c r="D602" s="14">
        <f t="shared" si="9"/>
        <v>11.420869748680653</v>
      </c>
      <c r="E602" s="14"/>
      <c r="F602" s="15" cm="1">
        <f t="array" ref="F602">Expense*INDEX(InflationFactor,A602)</f>
        <v>57.104348743403264</v>
      </c>
      <c r="G602" s="15"/>
      <c r="H602" s="28">
        <v>0.06</v>
      </c>
      <c r="I602" s="14" cm="1">
        <f t="array" ref="I602">1/POWER(1+INDEX(Yield,A602),1/12)</f>
        <v>0.9951560277146928</v>
      </c>
      <c r="J602" s="14"/>
      <c r="K602" s="29">
        <v>0.1</v>
      </c>
      <c r="L602" s="14" cm="1">
        <f t="array" ref="L602">1-POWER(1-INDEX(LapseRate,A602),1/12)</f>
        <v>8.7416109546967213E-3</v>
      </c>
      <c r="M602" s="14"/>
      <c r="N602" s="32">
        <v>0.01</v>
      </c>
      <c r="O602" s="32">
        <v>0.01</v>
      </c>
      <c r="Q602" s="16" cm="1">
        <f t="array" ref="Q602">INDEX(Inflation,A602)+0.02</f>
        <v>7.0000000000000007E-2</v>
      </c>
      <c r="R602" s="16" cm="1">
        <f t="array" ref="R602">INDEX(LapseRate,A602)*0.5</f>
        <v>0.05</v>
      </c>
      <c r="S602" s="16" cm="1">
        <f t="array" ref="S602">INDEX(LapseRate,A602)*1.5</f>
        <v>0.15000000000000002</v>
      </c>
      <c r="T602" s="16" cm="1">
        <f t="array" ref="T602">INDEX(Yield,A602)*INDEX(YieldUp,A602)</f>
        <v>5.9999999999999995E-4</v>
      </c>
      <c r="U602" s="16" cm="1">
        <f t="array" ref="U602">INDEX(Yield,A602)*INDEX(YieldDown,A602)</f>
        <v>5.9999999999999995E-4</v>
      </c>
    </row>
    <row r="603" spans="1:21" x14ac:dyDescent="0.2">
      <c r="A603" s="13">
        <v>601</v>
      </c>
      <c r="C603" s="28">
        <v>0.05</v>
      </c>
      <c r="D603" s="14">
        <f t="shared" si="9"/>
        <v>11.467399785753685</v>
      </c>
      <c r="E603" s="14"/>
      <c r="F603" s="15" cm="1">
        <f t="array" ref="F603">Expense*INDEX(InflationFactor,A603)</f>
        <v>57.336998928768423</v>
      </c>
      <c r="G603" s="15"/>
      <c r="H603" s="28">
        <v>0.06</v>
      </c>
      <c r="I603" s="14" cm="1">
        <f t="array" ref="I603">1/POWER(1+INDEX(Yield,A603),1/12)</f>
        <v>0.9951560277146928</v>
      </c>
      <c r="J603" s="14"/>
      <c r="K603" s="29">
        <v>0.1</v>
      </c>
      <c r="L603" s="14" cm="1">
        <f t="array" ref="L603">1-POWER(1-INDEX(LapseRate,A603),1/12)</f>
        <v>8.7416109546967213E-3</v>
      </c>
      <c r="M603" s="14"/>
      <c r="N603" s="32">
        <v>0.01</v>
      </c>
      <c r="O603" s="32">
        <v>0.01</v>
      </c>
      <c r="Q603" s="16" cm="1">
        <f t="array" ref="Q603">INDEX(Inflation,A603)+0.02</f>
        <v>7.0000000000000007E-2</v>
      </c>
      <c r="R603" s="16" cm="1">
        <f t="array" ref="R603">INDEX(LapseRate,A603)*0.5</f>
        <v>0.05</v>
      </c>
      <c r="S603" s="16" cm="1">
        <f t="array" ref="S603">INDEX(LapseRate,A603)*1.5</f>
        <v>0.15000000000000002</v>
      </c>
      <c r="T603" s="16" cm="1">
        <f t="array" ref="T603">INDEX(Yield,A603)*INDEX(YieldUp,A603)</f>
        <v>5.9999999999999995E-4</v>
      </c>
      <c r="U603" s="16" cm="1">
        <f t="array" ref="U603">INDEX(Yield,A603)*INDEX(YieldDown,A603)</f>
        <v>5.9999999999999995E-4</v>
      </c>
    </row>
    <row r="604" spans="1:21" x14ac:dyDescent="0.2">
      <c r="A604" s="13">
        <v>602</v>
      </c>
      <c r="C604" s="28">
        <v>0.05</v>
      </c>
      <c r="D604" s="14">
        <f t="shared" si="9"/>
        <v>11.514119391957443</v>
      </c>
      <c r="E604" s="14"/>
      <c r="F604" s="15" cm="1">
        <f t="array" ref="F604">Expense*INDEX(InflationFactor,A604)</f>
        <v>57.570596959787217</v>
      </c>
      <c r="G604" s="15"/>
      <c r="H604" s="28">
        <v>0.06</v>
      </c>
      <c r="I604" s="14" cm="1">
        <f t="array" ref="I604">1/POWER(1+INDEX(Yield,A604),1/12)</f>
        <v>0.9951560277146928</v>
      </c>
      <c r="J604" s="14"/>
      <c r="K604" s="29">
        <v>0.1</v>
      </c>
      <c r="L604" s="14" cm="1">
        <f t="array" ref="L604">1-POWER(1-INDEX(LapseRate,A604),1/12)</f>
        <v>8.7416109546967213E-3</v>
      </c>
      <c r="M604" s="14"/>
      <c r="N604" s="32">
        <v>0.01</v>
      </c>
      <c r="O604" s="32">
        <v>0.01</v>
      </c>
      <c r="Q604" s="16" cm="1">
        <f t="array" ref="Q604">INDEX(Inflation,A604)+0.02</f>
        <v>7.0000000000000007E-2</v>
      </c>
      <c r="R604" s="16" cm="1">
        <f t="array" ref="R604">INDEX(LapseRate,A604)*0.5</f>
        <v>0.05</v>
      </c>
      <c r="S604" s="16" cm="1">
        <f t="array" ref="S604">INDEX(LapseRate,A604)*1.5</f>
        <v>0.15000000000000002</v>
      </c>
      <c r="T604" s="16" cm="1">
        <f t="array" ref="T604">INDEX(Yield,A604)*INDEX(YieldUp,A604)</f>
        <v>5.9999999999999995E-4</v>
      </c>
      <c r="U604" s="16" cm="1">
        <f t="array" ref="U604">INDEX(Yield,A604)*INDEX(YieldDown,A604)</f>
        <v>5.9999999999999995E-4</v>
      </c>
    </row>
    <row r="605" spans="1:21" x14ac:dyDescent="0.2">
      <c r="A605" s="13">
        <v>603</v>
      </c>
      <c r="C605" s="28">
        <v>0.05</v>
      </c>
      <c r="D605" s="14">
        <f t="shared" si="9"/>
        <v>11.561029339619985</v>
      </c>
      <c r="E605" s="14"/>
      <c r="F605" s="15" cm="1">
        <f t="array" ref="F605">Expense*INDEX(InflationFactor,A605)</f>
        <v>57.805146698099925</v>
      </c>
      <c r="G605" s="15"/>
      <c r="H605" s="28">
        <v>0.06</v>
      </c>
      <c r="I605" s="14" cm="1">
        <f t="array" ref="I605">1/POWER(1+INDEX(Yield,A605),1/12)</f>
        <v>0.9951560277146928</v>
      </c>
      <c r="J605" s="14"/>
      <c r="K605" s="29">
        <v>0.1</v>
      </c>
      <c r="L605" s="14" cm="1">
        <f t="array" ref="L605">1-POWER(1-INDEX(LapseRate,A605),1/12)</f>
        <v>8.7416109546967213E-3</v>
      </c>
      <c r="M605" s="14"/>
      <c r="N605" s="32">
        <v>0.01</v>
      </c>
      <c r="O605" s="32">
        <v>0.01</v>
      </c>
      <c r="Q605" s="16" cm="1">
        <f t="array" ref="Q605">INDEX(Inflation,A605)+0.02</f>
        <v>7.0000000000000007E-2</v>
      </c>
      <c r="R605" s="16" cm="1">
        <f t="array" ref="R605">INDEX(LapseRate,A605)*0.5</f>
        <v>0.05</v>
      </c>
      <c r="S605" s="16" cm="1">
        <f t="array" ref="S605">INDEX(LapseRate,A605)*1.5</f>
        <v>0.15000000000000002</v>
      </c>
      <c r="T605" s="16" cm="1">
        <f t="array" ref="T605">INDEX(Yield,A605)*INDEX(YieldUp,A605)</f>
        <v>5.9999999999999995E-4</v>
      </c>
      <c r="U605" s="16" cm="1">
        <f t="array" ref="U605">INDEX(Yield,A605)*INDEX(YieldDown,A605)</f>
        <v>5.9999999999999995E-4</v>
      </c>
    </row>
    <row r="606" spans="1:21" x14ac:dyDescent="0.2">
      <c r="A606" s="13">
        <v>604</v>
      </c>
      <c r="C606" s="28">
        <v>0.05</v>
      </c>
      <c r="D606" s="14">
        <f t="shared" si="9"/>
        <v>11.608130404215984</v>
      </c>
      <c r="E606" s="14"/>
      <c r="F606" s="15" cm="1">
        <f t="array" ref="F606">Expense*INDEX(InflationFactor,A606)</f>
        <v>58.040652021079921</v>
      </c>
      <c r="G606" s="15"/>
      <c r="H606" s="28">
        <v>0.06</v>
      </c>
      <c r="I606" s="14" cm="1">
        <f t="array" ref="I606">1/POWER(1+INDEX(Yield,A606),1/12)</f>
        <v>0.9951560277146928</v>
      </c>
      <c r="J606" s="14"/>
      <c r="K606" s="29">
        <v>0.1</v>
      </c>
      <c r="L606" s="14" cm="1">
        <f t="array" ref="L606">1-POWER(1-INDEX(LapseRate,A606),1/12)</f>
        <v>8.7416109546967213E-3</v>
      </c>
      <c r="M606" s="14"/>
      <c r="N606" s="32">
        <v>0.01</v>
      </c>
      <c r="O606" s="32">
        <v>0.01</v>
      </c>
      <c r="Q606" s="16" cm="1">
        <f t="array" ref="Q606">INDEX(Inflation,A606)+0.02</f>
        <v>7.0000000000000007E-2</v>
      </c>
      <c r="R606" s="16" cm="1">
        <f t="array" ref="R606">INDEX(LapseRate,A606)*0.5</f>
        <v>0.05</v>
      </c>
      <c r="S606" s="16" cm="1">
        <f t="array" ref="S606">INDEX(LapseRate,A606)*1.5</f>
        <v>0.15000000000000002</v>
      </c>
      <c r="T606" s="16" cm="1">
        <f t="array" ref="T606">INDEX(Yield,A606)*INDEX(YieldUp,A606)</f>
        <v>5.9999999999999995E-4</v>
      </c>
      <c r="U606" s="16" cm="1">
        <f t="array" ref="U606">INDEX(Yield,A606)*INDEX(YieldDown,A606)</f>
        <v>5.9999999999999995E-4</v>
      </c>
    </row>
    <row r="607" spans="1:21" x14ac:dyDescent="0.2">
      <c r="A607" s="13">
        <v>605</v>
      </c>
      <c r="C607" s="28">
        <v>0.05</v>
      </c>
      <c r="D607" s="14">
        <f t="shared" si="9"/>
        <v>11.655423364379493</v>
      </c>
      <c r="E607" s="14"/>
      <c r="F607" s="15" cm="1">
        <f t="array" ref="F607">Expense*INDEX(InflationFactor,A607)</f>
        <v>58.277116821897465</v>
      </c>
      <c r="G607" s="15"/>
      <c r="H607" s="28">
        <v>0.06</v>
      </c>
      <c r="I607" s="14" cm="1">
        <f t="array" ref="I607">1/POWER(1+INDEX(Yield,A607),1/12)</f>
        <v>0.9951560277146928</v>
      </c>
      <c r="J607" s="14"/>
      <c r="K607" s="29">
        <v>0.1</v>
      </c>
      <c r="L607" s="14" cm="1">
        <f t="array" ref="L607">1-POWER(1-INDEX(LapseRate,A607),1/12)</f>
        <v>8.7416109546967213E-3</v>
      </c>
      <c r="M607" s="14"/>
      <c r="N607" s="32">
        <v>0.01</v>
      </c>
      <c r="O607" s="32">
        <v>0.01</v>
      </c>
      <c r="Q607" s="16" cm="1">
        <f t="array" ref="Q607">INDEX(Inflation,A607)+0.02</f>
        <v>7.0000000000000007E-2</v>
      </c>
      <c r="R607" s="16" cm="1">
        <f t="array" ref="R607">INDEX(LapseRate,A607)*0.5</f>
        <v>0.05</v>
      </c>
      <c r="S607" s="16" cm="1">
        <f t="array" ref="S607">INDEX(LapseRate,A607)*1.5</f>
        <v>0.15000000000000002</v>
      </c>
      <c r="T607" s="16" cm="1">
        <f t="array" ref="T607">INDEX(Yield,A607)*INDEX(YieldUp,A607)</f>
        <v>5.9999999999999995E-4</v>
      </c>
      <c r="U607" s="16" cm="1">
        <f t="array" ref="U607">INDEX(Yield,A607)*INDEX(YieldDown,A607)</f>
        <v>5.9999999999999995E-4</v>
      </c>
    </row>
    <row r="608" spans="1:21" x14ac:dyDescent="0.2">
      <c r="A608" s="13">
        <v>606</v>
      </c>
      <c r="C608" s="28">
        <v>0.05</v>
      </c>
      <c r="D608" s="14">
        <f t="shared" si="9"/>
        <v>11.702909001916799</v>
      </c>
      <c r="E608" s="14"/>
      <c r="F608" s="15" cm="1">
        <f t="array" ref="F608">Expense*INDEX(InflationFactor,A608)</f>
        <v>58.514545009583998</v>
      </c>
      <c r="G608" s="15"/>
      <c r="H608" s="28">
        <v>0.06</v>
      </c>
      <c r="I608" s="14" cm="1">
        <f t="array" ref="I608">1/POWER(1+INDEX(Yield,A608),1/12)</f>
        <v>0.9951560277146928</v>
      </c>
      <c r="J608" s="14"/>
      <c r="K608" s="29">
        <v>0.1</v>
      </c>
      <c r="L608" s="14" cm="1">
        <f t="array" ref="L608">1-POWER(1-INDEX(LapseRate,A608),1/12)</f>
        <v>8.7416109546967213E-3</v>
      </c>
      <c r="M608" s="14"/>
      <c r="N608" s="32">
        <v>0.01</v>
      </c>
      <c r="O608" s="32">
        <v>0.01</v>
      </c>
      <c r="Q608" s="16" cm="1">
        <f t="array" ref="Q608">INDEX(Inflation,A608)+0.02</f>
        <v>7.0000000000000007E-2</v>
      </c>
      <c r="R608" s="16" cm="1">
        <f t="array" ref="R608">INDEX(LapseRate,A608)*0.5</f>
        <v>0.05</v>
      </c>
      <c r="S608" s="16" cm="1">
        <f t="array" ref="S608">INDEX(LapseRate,A608)*1.5</f>
        <v>0.15000000000000002</v>
      </c>
      <c r="T608" s="16" cm="1">
        <f t="array" ref="T608">INDEX(Yield,A608)*INDEX(YieldUp,A608)</f>
        <v>5.9999999999999995E-4</v>
      </c>
      <c r="U608" s="16" cm="1">
        <f t="array" ref="U608">INDEX(Yield,A608)*INDEX(YieldDown,A608)</f>
        <v>5.9999999999999995E-4</v>
      </c>
    </row>
    <row r="609" spans="1:21" x14ac:dyDescent="0.2">
      <c r="A609" s="13">
        <v>607</v>
      </c>
      <c r="C609" s="28">
        <v>0.05</v>
      </c>
      <c r="D609" s="14">
        <f t="shared" si="9"/>
        <v>11.750588101819382</v>
      </c>
      <c r="E609" s="14"/>
      <c r="F609" s="15" cm="1">
        <f t="array" ref="F609">Expense*INDEX(InflationFactor,A609)</f>
        <v>58.752940509096909</v>
      </c>
      <c r="G609" s="15"/>
      <c r="H609" s="28">
        <v>0.06</v>
      </c>
      <c r="I609" s="14" cm="1">
        <f t="array" ref="I609">1/POWER(1+INDEX(Yield,A609),1/12)</f>
        <v>0.9951560277146928</v>
      </c>
      <c r="J609" s="14"/>
      <c r="K609" s="29">
        <v>0.1</v>
      </c>
      <c r="L609" s="14" cm="1">
        <f t="array" ref="L609">1-POWER(1-INDEX(LapseRate,A609),1/12)</f>
        <v>8.7416109546967213E-3</v>
      </c>
      <c r="M609" s="14"/>
      <c r="N609" s="32">
        <v>0.01</v>
      </c>
      <c r="O609" s="32">
        <v>0.01</v>
      </c>
      <c r="Q609" s="16" cm="1">
        <f t="array" ref="Q609">INDEX(Inflation,A609)+0.02</f>
        <v>7.0000000000000007E-2</v>
      </c>
      <c r="R609" s="16" cm="1">
        <f t="array" ref="R609">INDEX(LapseRate,A609)*0.5</f>
        <v>0.05</v>
      </c>
      <c r="S609" s="16" cm="1">
        <f t="array" ref="S609">INDEX(LapseRate,A609)*1.5</f>
        <v>0.15000000000000002</v>
      </c>
      <c r="T609" s="16" cm="1">
        <f t="array" ref="T609">INDEX(Yield,A609)*INDEX(YieldUp,A609)</f>
        <v>5.9999999999999995E-4</v>
      </c>
      <c r="U609" s="16" cm="1">
        <f t="array" ref="U609">INDEX(Yield,A609)*INDEX(YieldDown,A609)</f>
        <v>5.9999999999999995E-4</v>
      </c>
    </row>
    <row r="610" spans="1:21" x14ac:dyDescent="0.2">
      <c r="A610" s="13">
        <v>608</v>
      </c>
      <c r="C610" s="28">
        <v>0.05</v>
      </c>
      <c r="D610" s="14">
        <f t="shared" si="9"/>
        <v>11.798461452276861</v>
      </c>
      <c r="E610" s="14"/>
      <c r="F610" s="15" cm="1">
        <f t="array" ref="F610">Expense*INDEX(InflationFactor,A610)</f>
        <v>58.992307261384305</v>
      </c>
      <c r="G610" s="15"/>
      <c r="H610" s="28">
        <v>0.06</v>
      </c>
      <c r="I610" s="14" cm="1">
        <f t="array" ref="I610">1/POWER(1+INDEX(Yield,A610),1/12)</f>
        <v>0.9951560277146928</v>
      </c>
      <c r="J610" s="14"/>
      <c r="K610" s="29">
        <v>0.1</v>
      </c>
      <c r="L610" s="14" cm="1">
        <f t="array" ref="L610">1-POWER(1-INDEX(LapseRate,A610),1/12)</f>
        <v>8.7416109546967213E-3</v>
      </c>
      <c r="M610" s="14"/>
      <c r="N610" s="32">
        <v>0.01</v>
      </c>
      <c r="O610" s="32">
        <v>0.01</v>
      </c>
      <c r="Q610" s="16" cm="1">
        <f t="array" ref="Q610">INDEX(Inflation,A610)+0.02</f>
        <v>7.0000000000000007E-2</v>
      </c>
      <c r="R610" s="16" cm="1">
        <f t="array" ref="R610">INDEX(LapseRate,A610)*0.5</f>
        <v>0.05</v>
      </c>
      <c r="S610" s="16" cm="1">
        <f t="array" ref="S610">INDEX(LapseRate,A610)*1.5</f>
        <v>0.15000000000000002</v>
      </c>
      <c r="T610" s="16" cm="1">
        <f t="array" ref="T610">INDEX(Yield,A610)*INDEX(YieldUp,A610)</f>
        <v>5.9999999999999995E-4</v>
      </c>
      <c r="U610" s="16" cm="1">
        <f t="array" ref="U610">INDEX(Yield,A610)*INDEX(YieldDown,A610)</f>
        <v>5.9999999999999995E-4</v>
      </c>
    </row>
    <row r="611" spans="1:21" x14ac:dyDescent="0.2">
      <c r="A611" s="13">
        <v>609</v>
      </c>
      <c r="C611" s="28">
        <v>0.05</v>
      </c>
      <c r="D611" s="14">
        <f t="shared" si="9"/>
        <v>11.846529844690036</v>
      </c>
      <c r="E611" s="14"/>
      <c r="F611" s="15" cm="1">
        <f t="array" ref="F611">Expense*INDEX(InflationFactor,A611)</f>
        <v>59.232649223450181</v>
      </c>
      <c r="G611" s="15"/>
      <c r="H611" s="28">
        <v>0.06</v>
      </c>
      <c r="I611" s="14" cm="1">
        <f t="array" ref="I611">1/POWER(1+INDEX(Yield,A611),1/12)</f>
        <v>0.9951560277146928</v>
      </c>
      <c r="J611" s="14"/>
      <c r="K611" s="29">
        <v>0.1</v>
      </c>
      <c r="L611" s="14" cm="1">
        <f t="array" ref="L611">1-POWER(1-INDEX(LapseRate,A611),1/12)</f>
        <v>8.7416109546967213E-3</v>
      </c>
      <c r="M611" s="14"/>
      <c r="N611" s="32">
        <v>0.01</v>
      </c>
      <c r="O611" s="32">
        <v>0.01</v>
      </c>
      <c r="Q611" s="16" cm="1">
        <f t="array" ref="Q611">INDEX(Inflation,A611)+0.02</f>
        <v>7.0000000000000007E-2</v>
      </c>
      <c r="R611" s="16" cm="1">
        <f t="array" ref="R611">INDEX(LapseRate,A611)*0.5</f>
        <v>0.05</v>
      </c>
      <c r="S611" s="16" cm="1">
        <f t="array" ref="S611">INDEX(LapseRate,A611)*1.5</f>
        <v>0.15000000000000002</v>
      </c>
      <c r="T611" s="16" cm="1">
        <f t="array" ref="T611">INDEX(Yield,A611)*INDEX(YieldUp,A611)</f>
        <v>5.9999999999999995E-4</v>
      </c>
      <c r="U611" s="16" cm="1">
        <f t="array" ref="U611">INDEX(Yield,A611)*INDEX(YieldDown,A611)</f>
        <v>5.9999999999999995E-4</v>
      </c>
    </row>
    <row r="612" spans="1:21" x14ac:dyDescent="0.2">
      <c r="A612" s="13">
        <v>610</v>
      </c>
      <c r="C612" s="28">
        <v>0.05</v>
      </c>
      <c r="D612" s="14">
        <f t="shared" si="9"/>
        <v>11.89479407368399</v>
      </c>
      <c r="E612" s="14"/>
      <c r="F612" s="15" cm="1">
        <f t="array" ref="F612">Expense*INDEX(InflationFactor,A612)</f>
        <v>59.473970368419948</v>
      </c>
      <c r="G612" s="15"/>
      <c r="H612" s="28">
        <v>0.06</v>
      </c>
      <c r="I612" s="14" cm="1">
        <f t="array" ref="I612">1/POWER(1+INDEX(Yield,A612),1/12)</f>
        <v>0.9951560277146928</v>
      </c>
      <c r="J612" s="14"/>
      <c r="K612" s="29">
        <v>0.1</v>
      </c>
      <c r="L612" s="14" cm="1">
        <f t="array" ref="L612">1-POWER(1-INDEX(LapseRate,A612),1/12)</f>
        <v>8.7416109546967213E-3</v>
      </c>
      <c r="M612" s="14"/>
      <c r="N612" s="32">
        <v>0.01</v>
      </c>
      <c r="O612" s="32">
        <v>0.01</v>
      </c>
      <c r="Q612" s="16" cm="1">
        <f t="array" ref="Q612">INDEX(Inflation,A612)+0.02</f>
        <v>7.0000000000000007E-2</v>
      </c>
      <c r="R612" s="16" cm="1">
        <f t="array" ref="R612">INDEX(LapseRate,A612)*0.5</f>
        <v>0.05</v>
      </c>
      <c r="S612" s="16" cm="1">
        <f t="array" ref="S612">INDEX(LapseRate,A612)*1.5</f>
        <v>0.15000000000000002</v>
      </c>
      <c r="T612" s="16" cm="1">
        <f t="array" ref="T612">INDEX(Yield,A612)*INDEX(YieldUp,A612)</f>
        <v>5.9999999999999995E-4</v>
      </c>
      <c r="U612" s="16" cm="1">
        <f t="array" ref="U612">INDEX(Yield,A612)*INDEX(YieldDown,A612)</f>
        <v>5.9999999999999995E-4</v>
      </c>
    </row>
    <row r="613" spans="1:21" x14ac:dyDescent="0.2">
      <c r="A613" s="13">
        <v>611</v>
      </c>
      <c r="C613" s="28">
        <v>0.05</v>
      </c>
      <c r="D613" s="14">
        <f t="shared" si="9"/>
        <v>11.943254937121186</v>
      </c>
      <c r="E613" s="14"/>
      <c r="F613" s="15" cm="1">
        <f t="array" ref="F613">Expense*INDEX(InflationFactor,A613)</f>
        <v>59.716274685605924</v>
      </c>
      <c r="G613" s="15"/>
      <c r="H613" s="28">
        <v>0.06</v>
      </c>
      <c r="I613" s="14" cm="1">
        <f t="array" ref="I613">1/POWER(1+INDEX(Yield,A613),1/12)</f>
        <v>0.9951560277146928</v>
      </c>
      <c r="J613" s="14"/>
      <c r="K613" s="29">
        <v>0.1</v>
      </c>
      <c r="L613" s="14" cm="1">
        <f t="array" ref="L613">1-POWER(1-INDEX(LapseRate,A613),1/12)</f>
        <v>8.7416109546967213E-3</v>
      </c>
      <c r="M613" s="14"/>
      <c r="N613" s="32">
        <v>0.01</v>
      </c>
      <c r="O613" s="32">
        <v>0.01</v>
      </c>
      <c r="Q613" s="16" cm="1">
        <f t="array" ref="Q613">INDEX(Inflation,A613)+0.02</f>
        <v>7.0000000000000007E-2</v>
      </c>
      <c r="R613" s="16" cm="1">
        <f t="array" ref="R613">INDEX(LapseRate,A613)*0.5</f>
        <v>0.05</v>
      </c>
      <c r="S613" s="16" cm="1">
        <f t="array" ref="S613">INDEX(LapseRate,A613)*1.5</f>
        <v>0.15000000000000002</v>
      </c>
      <c r="T613" s="16" cm="1">
        <f t="array" ref="T613">INDEX(Yield,A613)*INDEX(YieldUp,A613)</f>
        <v>5.9999999999999995E-4</v>
      </c>
      <c r="U613" s="16" cm="1">
        <f t="array" ref="U613">INDEX(Yield,A613)*INDEX(YieldDown,A613)</f>
        <v>5.9999999999999995E-4</v>
      </c>
    </row>
    <row r="614" spans="1:21" x14ac:dyDescent="0.2">
      <c r="A614" s="13">
        <v>612</v>
      </c>
      <c r="C614" s="28">
        <v>0.05</v>
      </c>
      <c r="D614" s="14">
        <f t="shared" si="9"/>
        <v>11.991913236114684</v>
      </c>
      <c r="E614" s="14"/>
      <c r="F614" s="15" cm="1">
        <f t="array" ref="F614">Expense*INDEX(InflationFactor,A614)</f>
        <v>59.959566180573418</v>
      </c>
      <c r="G614" s="15"/>
      <c r="H614" s="28">
        <v>0.06</v>
      </c>
      <c r="I614" s="14" cm="1">
        <f t="array" ref="I614">1/POWER(1+INDEX(Yield,A614),1/12)</f>
        <v>0.9951560277146928</v>
      </c>
      <c r="J614" s="14"/>
      <c r="K614" s="29">
        <v>0.1</v>
      </c>
      <c r="L614" s="14" cm="1">
        <f t="array" ref="L614">1-POWER(1-INDEX(LapseRate,A614),1/12)</f>
        <v>8.7416109546967213E-3</v>
      </c>
      <c r="M614" s="14"/>
      <c r="N614" s="32">
        <v>0.01</v>
      </c>
      <c r="O614" s="32">
        <v>0.01</v>
      </c>
      <c r="Q614" s="16" cm="1">
        <f t="array" ref="Q614">INDEX(Inflation,A614)+0.02</f>
        <v>7.0000000000000007E-2</v>
      </c>
      <c r="R614" s="16" cm="1">
        <f t="array" ref="R614">INDEX(LapseRate,A614)*0.5</f>
        <v>0.05</v>
      </c>
      <c r="S614" s="16" cm="1">
        <f t="array" ref="S614">INDEX(LapseRate,A614)*1.5</f>
        <v>0.15000000000000002</v>
      </c>
      <c r="T614" s="16" cm="1">
        <f t="array" ref="T614">INDEX(Yield,A614)*INDEX(YieldUp,A614)</f>
        <v>5.9999999999999995E-4</v>
      </c>
      <c r="U614" s="16" cm="1">
        <f t="array" ref="U614">INDEX(Yield,A614)*INDEX(YieldDown,A614)</f>
        <v>5.9999999999999995E-4</v>
      </c>
    </row>
    <row r="615" spans="1:21" x14ac:dyDescent="0.2">
      <c r="A615" s="13">
        <v>613</v>
      </c>
      <c r="C615" s="28">
        <v>0.05</v>
      </c>
      <c r="D615" s="14">
        <f t="shared" si="9"/>
        <v>12.040769775041369</v>
      </c>
      <c r="E615" s="14"/>
      <c r="F615" s="15" cm="1">
        <f t="array" ref="F615">Expense*INDEX(InflationFactor,A615)</f>
        <v>60.203848875206845</v>
      </c>
      <c r="G615" s="15"/>
      <c r="H615" s="28">
        <v>0.06</v>
      </c>
      <c r="I615" s="14" cm="1">
        <f t="array" ref="I615">1/POWER(1+INDEX(Yield,A615),1/12)</f>
        <v>0.9951560277146928</v>
      </c>
      <c r="J615" s="14"/>
      <c r="K615" s="29">
        <v>0.1</v>
      </c>
      <c r="L615" s="14" cm="1">
        <f t="array" ref="L615">1-POWER(1-INDEX(LapseRate,A615),1/12)</f>
        <v>8.7416109546967213E-3</v>
      </c>
      <c r="M615" s="14"/>
      <c r="N615" s="32">
        <v>0.01</v>
      </c>
      <c r="O615" s="32">
        <v>0.01</v>
      </c>
      <c r="Q615" s="16" cm="1">
        <f t="array" ref="Q615">INDEX(Inflation,A615)+0.02</f>
        <v>7.0000000000000007E-2</v>
      </c>
      <c r="R615" s="16" cm="1">
        <f t="array" ref="R615">INDEX(LapseRate,A615)*0.5</f>
        <v>0.05</v>
      </c>
      <c r="S615" s="16" cm="1">
        <f t="array" ref="S615">INDEX(LapseRate,A615)*1.5</f>
        <v>0.15000000000000002</v>
      </c>
      <c r="T615" s="16" cm="1">
        <f t="array" ref="T615">INDEX(Yield,A615)*INDEX(YieldUp,A615)</f>
        <v>5.9999999999999995E-4</v>
      </c>
      <c r="U615" s="16" cm="1">
        <f t="array" ref="U615">INDEX(Yield,A615)*INDEX(YieldDown,A615)</f>
        <v>5.9999999999999995E-4</v>
      </c>
    </row>
    <row r="616" spans="1:21" x14ac:dyDescent="0.2">
      <c r="A616" s="13">
        <v>614</v>
      </c>
      <c r="C616" s="28">
        <v>0.05</v>
      </c>
      <c r="D616" s="14">
        <f t="shared" si="9"/>
        <v>12.089825361555318</v>
      </c>
      <c r="E616" s="14"/>
      <c r="F616" s="15" cm="1">
        <f t="array" ref="F616">Expense*INDEX(InflationFactor,A616)</f>
        <v>60.449126807776594</v>
      </c>
      <c r="G616" s="15"/>
      <c r="H616" s="28">
        <v>0.06</v>
      </c>
      <c r="I616" s="14" cm="1">
        <f t="array" ref="I616">1/POWER(1+INDEX(Yield,A616),1/12)</f>
        <v>0.9951560277146928</v>
      </c>
      <c r="J616" s="14"/>
      <c r="K616" s="29">
        <v>0.1</v>
      </c>
      <c r="L616" s="14" cm="1">
        <f t="array" ref="L616">1-POWER(1-INDEX(LapseRate,A616),1/12)</f>
        <v>8.7416109546967213E-3</v>
      </c>
      <c r="M616" s="14"/>
      <c r="N616" s="32">
        <v>0.01</v>
      </c>
      <c r="O616" s="32">
        <v>0.01</v>
      </c>
      <c r="Q616" s="16" cm="1">
        <f t="array" ref="Q616">INDEX(Inflation,A616)+0.02</f>
        <v>7.0000000000000007E-2</v>
      </c>
      <c r="R616" s="16" cm="1">
        <f t="array" ref="R616">INDEX(LapseRate,A616)*0.5</f>
        <v>0.05</v>
      </c>
      <c r="S616" s="16" cm="1">
        <f t="array" ref="S616">INDEX(LapseRate,A616)*1.5</f>
        <v>0.15000000000000002</v>
      </c>
      <c r="T616" s="16" cm="1">
        <f t="array" ref="T616">INDEX(Yield,A616)*INDEX(YieldUp,A616)</f>
        <v>5.9999999999999995E-4</v>
      </c>
      <c r="U616" s="16" cm="1">
        <f t="array" ref="U616">INDEX(Yield,A616)*INDEX(YieldDown,A616)</f>
        <v>5.9999999999999995E-4</v>
      </c>
    </row>
    <row r="617" spans="1:21" x14ac:dyDescent="0.2">
      <c r="A617" s="13">
        <v>615</v>
      </c>
      <c r="C617" s="28">
        <v>0.05</v>
      </c>
      <c r="D617" s="14">
        <f t="shared" si="9"/>
        <v>12.139080806600981</v>
      </c>
      <c r="E617" s="14"/>
      <c r="F617" s="15" cm="1">
        <f t="array" ref="F617">Expense*INDEX(InflationFactor,A617)</f>
        <v>60.695404033004905</v>
      </c>
      <c r="G617" s="15"/>
      <c r="H617" s="28">
        <v>0.06</v>
      </c>
      <c r="I617" s="14" cm="1">
        <f t="array" ref="I617">1/POWER(1+INDEX(Yield,A617),1/12)</f>
        <v>0.9951560277146928</v>
      </c>
      <c r="J617" s="14"/>
      <c r="K617" s="29">
        <v>0.1</v>
      </c>
      <c r="L617" s="14" cm="1">
        <f t="array" ref="L617">1-POWER(1-INDEX(LapseRate,A617),1/12)</f>
        <v>8.7416109546967213E-3</v>
      </c>
      <c r="M617" s="14"/>
      <c r="N617" s="32">
        <v>0.01</v>
      </c>
      <c r="O617" s="32">
        <v>0.01</v>
      </c>
      <c r="Q617" s="16" cm="1">
        <f t="array" ref="Q617">INDEX(Inflation,A617)+0.02</f>
        <v>7.0000000000000007E-2</v>
      </c>
      <c r="R617" s="16" cm="1">
        <f t="array" ref="R617">INDEX(LapseRate,A617)*0.5</f>
        <v>0.05</v>
      </c>
      <c r="S617" s="16" cm="1">
        <f t="array" ref="S617">INDEX(LapseRate,A617)*1.5</f>
        <v>0.15000000000000002</v>
      </c>
      <c r="T617" s="16" cm="1">
        <f t="array" ref="T617">INDEX(Yield,A617)*INDEX(YieldUp,A617)</f>
        <v>5.9999999999999995E-4</v>
      </c>
      <c r="U617" s="16" cm="1">
        <f t="array" ref="U617">INDEX(Yield,A617)*INDEX(YieldDown,A617)</f>
        <v>5.9999999999999995E-4</v>
      </c>
    </row>
    <row r="618" spans="1:21" x14ac:dyDescent="0.2">
      <c r="A618" s="13">
        <v>616</v>
      </c>
      <c r="C618" s="28">
        <v>0.05</v>
      </c>
      <c r="D618" s="14">
        <f t="shared" si="9"/>
        <v>12.188536924426785</v>
      </c>
      <c r="E618" s="14"/>
      <c r="F618" s="15" cm="1">
        <f t="array" ref="F618">Expense*INDEX(InflationFactor,A618)</f>
        <v>60.942684622133925</v>
      </c>
      <c r="G618" s="15"/>
      <c r="H618" s="28">
        <v>0.06</v>
      </c>
      <c r="I618" s="14" cm="1">
        <f t="array" ref="I618">1/POWER(1+INDEX(Yield,A618),1/12)</f>
        <v>0.9951560277146928</v>
      </c>
      <c r="J618" s="14"/>
      <c r="K618" s="29">
        <v>0.1</v>
      </c>
      <c r="L618" s="14" cm="1">
        <f t="array" ref="L618">1-POWER(1-INDEX(LapseRate,A618),1/12)</f>
        <v>8.7416109546967213E-3</v>
      </c>
      <c r="M618" s="14"/>
      <c r="N618" s="32">
        <v>0.01</v>
      </c>
      <c r="O618" s="32">
        <v>0.01</v>
      </c>
      <c r="Q618" s="16" cm="1">
        <f t="array" ref="Q618">INDEX(Inflation,A618)+0.02</f>
        <v>7.0000000000000007E-2</v>
      </c>
      <c r="R618" s="16" cm="1">
        <f t="array" ref="R618">INDEX(LapseRate,A618)*0.5</f>
        <v>0.05</v>
      </c>
      <c r="S618" s="16" cm="1">
        <f t="array" ref="S618">INDEX(LapseRate,A618)*1.5</f>
        <v>0.15000000000000002</v>
      </c>
      <c r="T618" s="16" cm="1">
        <f t="array" ref="T618">INDEX(Yield,A618)*INDEX(YieldUp,A618)</f>
        <v>5.9999999999999995E-4</v>
      </c>
      <c r="U618" s="16" cm="1">
        <f t="array" ref="U618">INDEX(Yield,A618)*INDEX(YieldDown,A618)</f>
        <v>5.9999999999999995E-4</v>
      </c>
    </row>
    <row r="619" spans="1:21" x14ac:dyDescent="0.2">
      <c r="A619" s="13">
        <v>617</v>
      </c>
      <c r="C619" s="28">
        <v>0.05</v>
      </c>
      <c r="D619" s="14">
        <f t="shared" si="9"/>
        <v>12.23819453259847</v>
      </c>
      <c r="E619" s="14"/>
      <c r="F619" s="15" cm="1">
        <f t="array" ref="F619">Expense*INDEX(InflationFactor,A619)</f>
        <v>61.190972662992351</v>
      </c>
      <c r="G619" s="15"/>
      <c r="H619" s="28">
        <v>0.06</v>
      </c>
      <c r="I619" s="14" cm="1">
        <f t="array" ref="I619">1/POWER(1+INDEX(Yield,A619),1/12)</f>
        <v>0.9951560277146928</v>
      </c>
      <c r="J619" s="14"/>
      <c r="K619" s="29">
        <v>0.1</v>
      </c>
      <c r="L619" s="14" cm="1">
        <f t="array" ref="L619">1-POWER(1-INDEX(LapseRate,A619),1/12)</f>
        <v>8.7416109546967213E-3</v>
      </c>
      <c r="M619" s="14"/>
      <c r="N619" s="32">
        <v>0.01</v>
      </c>
      <c r="O619" s="32">
        <v>0.01</v>
      </c>
      <c r="Q619" s="16" cm="1">
        <f t="array" ref="Q619">INDEX(Inflation,A619)+0.02</f>
        <v>7.0000000000000007E-2</v>
      </c>
      <c r="R619" s="16" cm="1">
        <f t="array" ref="R619">INDEX(LapseRate,A619)*0.5</f>
        <v>0.05</v>
      </c>
      <c r="S619" s="16" cm="1">
        <f t="array" ref="S619">INDEX(LapseRate,A619)*1.5</f>
        <v>0.15000000000000002</v>
      </c>
      <c r="T619" s="16" cm="1">
        <f t="array" ref="T619">INDEX(Yield,A619)*INDEX(YieldUp,A619)</f>
        <v>5.9999999999999995E-4</v>
      </c>
      <c r="U619" s="16" cm="1">
        <f t="array" ref="U619">INDEX(Yield,A619)*INDEX(YieldDown,A619)</f>
        <v>5.9999999999999995E-4</v>
      </c>
    </row>
    <row r="620" spans="1:21" x14ac:dyDescent="0.2">
      <c r="A620" s="13">
        <v>618</v>
      </c>
      <c r="C620" s="28">
        <v>0.05</v>
      </c>
      <c r="D620" s="14">
        <f t="shared" si="9"/>
        <v>12.288054452012641</v>
      </c>
      <c r="E620" s="14"/>
      <c r="F620" s="15" cm="1">
        <f t="array" ref="F620">Expense*INDEX(InflationFactor,A620)</f>
        <v>61.44027226006321</v>
      </c>
      <c r="G620" s="15"/>
      <c r="H620" s="28">
        <v>0.06</v>
      </c>
      <c r="I620" s="14" cm="1">
        <f t="array" ref="I620">1/POWER(1+INDEX(Yield,A620),1/12)</f>
        <v>0.9951560277146928</v>
      </c>
      <c r="J620" s="14"/>
      <c r="K620" s="29">
        <v>0.1</v>
      </c>
      <c r="L620" s="14" cm="1">
        <f t="array" ref="L620">1-POWER(1-INDEX(LapseRate,A620),1/12)</f>
        <v>8.7416109546967213E-3</v>
      </c>
      <c r="M620" s="14"/>
      <c r="N620" s="32">
        <v>0.01</v>
      </c>
      <c r="O620" s="32">
        <v>0.01</v>
      </c>
      <c r="Q620" s="16" cm="1">
        <f t="array" ref="Q620">INDEX(Inflation,A620)+0.02</f>
        <v>7.0000000000000007E-2</v>
      </c>
      <c r="R620" s="16" cm="1">
        <f t="array" ref="R620">INDEX(LapseRate,A620)*0.5</f>
        <v>0.05</v>
      </c>
      <c r="S620" s="16" cm="1">
        <f t="array" ref="S620">INDEX(LapseRate,A620)*1.5</f>
        <v>0.15000000000000002</v>
      </c>
      <c r="T620" s="16" cm="1">
        <f t="array" ref="T620">INDEX(Yield,A620)*INDEX(YieldUp,A620)</f>
        <v>5.9999999999999995E-4</v>
      </c>
      <c r="U620" s="16" cm="1">
        <f t="array" ref="U620">INDEX(Yield,A620)*INDEX(YieldDown,A620)</f>
        <v>5.9999999999999995E-4</v>
      </c>
    </row>
    <row r="621" spans="1:21" x14ac:dyDescent="0.2">
      <c r="A621" s="13">
        <v>619</v>
      </c>
      <c r="C621" s="28">
        <v>0.05</v>
      </c>
      <c r="D621" s="14">
        <f t="shared" si="9"/>
        <v>12.338117506910352</v>
      </c>
      <c r="E621" s="14"/>
      <c r="F621" s="15" cm="1">
        <f t="array" ref="F621">Expense*INDEX(InflationFactor,A621)</f>
        <v>61.69058753455176</v>
      </c>
      <c r="G621" s="15"/>
      <c r="H621" s="28">
        <v>0.06</v>
      </c>
      <c r="I621" s="14" cm="1">
        <f t="array" ref="I621">1/POWER(1+INDEX(Yield,A621),1/12)</f>
        <v>0.9951560277146928</v>
      </c>
      <c r="J621" s="14"/>
      <c r="K621" s="29">
        <v>0.1</v>
      </c>
      <c r="L621" s="14" cm="1">
        <f t="array" ref="L621">1-POWER(1-INDEX(LapseRate,A621),1/12)</f>
        <v>8.7416109546967213E-3</v>
      </c>
      <c r="M621" s="14"/>
      <c r="N621" s="32">
        <v>0.01</v>
      </c>
      <c r="O621" s="32">
        <v>0.01</v>
      </c>
      <c r="Q621" s="16" cm="1">
        <f t="array" ref="Q621">INDEX(Inflation,A621)+0.02</f>
        <v>7.0000000000000007E-2</v>
      </c>
      <c r="R621" s="16" cm="1">
        <f t="array" ref="R621">INDEX(LapseRate,A621)*0.5</f>
        <v>0.05</v>
      </c>
      <c r="S621" s="16" cm="1">
        <f t="array" ref="S621">INDEX(LapseRate,A621)*1.5</f>
        <v>0.15000000000000002</v>
      </c>
      <c r="T621" s="16" cm="1">
        <f t="array" ref="T621">INDEX(Yield,A621)*INDEX(YieldUp,A621)</f>
        <v>5.9999999999999995E-4</v>
      </c>
      <c r="U621" s="16" cm="1">
        <f t="array" ref="U621">INDEX(Yield,A621)*INDEX(YieldDown,A621)</f>
        <v>5.9999999999999995E-4</v>
      </c>
    </row>
    <row r="622" spans="1:21" x14ac:dyDescent="0.2">
      <c r="A622" s="13">
        <v>620</v>
      </c>
      <c r="C622" s="28">
        <v>0.05</v>
      </c>
      <c r="D622" s="14">
        <f t="shared" si="9"/>
        <v>12.388384524890705</v>
      </c>
      <c r="E622" s="14"/>
      <c r="F622" s="15" cm="1">
        <f t="array" ref="F622">Expense*INDEX(InflationFactor,A622)</f>
        <v>61.941922624453525</v>
      </c>
      <c r="G622" s="15"/>
      <c r="H622" s="28">
        <v>0.06</v>
      </c>
      <c r="I622" s="14" cm="1">
        <f t="array" ref="I622">1/POWER(1+INDEX(Yield,A622),1/12)</f>
        <v>0.9951560277146928</v>
      </c>
      <c r="J622" s="14"/>
      <c r="K622" s="29">
        <v>0.1</v>
      </c>
      <c r="L622" s="14" cm="1">
        <f t="array" ref="L622">1-POWER(1-INDEX(LapseRate,A622),1/12)</f>
        <v>8.7416109546967213E-3</v>
      </c>
      <c r="M622" s="14"/>
      <c r="N622" s="32">
        <v>0.01</v>
      </c>
      <c r="O622" s="32">
        <v>0.01</v>
      </c>
      <c r="Q622" s="16" cm="1">
        <f t="array" ref="Q622">INDEX(Inflation,A622)+0.02</f>
        <v>7.0000000000000007E-2</v>
      </c>
      <c r="R622" s="16" cm="1">
        <f t="array" ref="R622">INDEX(LapseRate,A622)*0.5</f>
        <v>0.05</v>
      </c>
      <c r="S622" s="16" cm="1">
        <f t="array" ref="S622">INDEX(LapseRate,A622)*1.5</f>
        <v>0.15000000000000002</v>
      </c>
      <c r="T622" s="16" cm="1">
        <f t="array" ref="T622">INDEX(Yield,A622)*INDEX(YieldUp,A622)</f>
        <v>5.9999999999999995E-4</v>
      </c>
      <c r="U622" s="16" cm="1">
        <f t="array" ref="U622">INDEX(Yield,A622)*INDEX(YieldDown,A622)</f>
        <v>5.9999999999999995E-4</v>
      </c>
    </row>
    <row r="623" spans="1:21" x14ac:dyDescent="0.2">
      <c r="A623" s="13">
        <v>621</v>
      </c>
      <c r="C623" s="28">
        <v>0.05</v>
      </c>
      <c r="D623" s="14">
        <f t="shared" si="9"/>
        <v>12.438856336924539</v>
      </c>
      <c r="E623" s="14"/>
      <c r="F623" s="15" cm="1">
        <f t="array" ref="F623">Expense*INDEX(InflationFactor,A623)</f>
        <v>62.194281684622695</v>
      </c>
      <c r="G623" s="15"/>
      <c r="H623" s="28">
        <v>0.06</v>
      </c>
      <c r="I623" s="14" cm="1">
        <f t="array" ref="I623">1/POWER(1+INDEX(Yield,A623),1/12)</f>
        <v>0.9951560277146928</v>
      </c>
      <c r="J623" s="14"/>
      <c r="K623" s="29">
        <v>0.1</v>
      </c>
      <c r="L623" s="14" cm="1">
        <f t="array" ref="L623">1-POWER(1-INDEX(LapseRate,A623),1/12)</f>
        <v>8.7416109546967213E-3</v>
      </c>
      <c r="M623" s="14"/>
      <c r="N623" s="32">
        <v>0.01</v>
      </c>
      <c r="O623" s="32">
        <v>0.01</v>
      </c>
      <c r="Q623" s="16" cm="1">
        <f t="array" ref="Q623">INDEX(Inflation,A623)+0.02</f>
        <v>7.0000000000000007E-2</v>
      </c>
      <c r="R623" s="16" cm="1">
        <f t="array" ref="R623">INDEX(LapseRate,A623)*0.5</f>
        <v>0.05</v>
      </c>
      <c r="S623" s="16" cm="1">
        <f t="array" ref="S623">INDEX(LapseRate,A623)*1.5</f>
        <v>0.15000000000000002</v>
      </c>
      <c r="T623" s="16" cm="1">
        <f t="array" ref="T623">INDEX(Yield,A623)*INDEX(YieldUp,A623)</f>
        <v>5.9999999999999995E-4</v>
      </c>
      <c r="U623" s="16" cm="1">
        <f t="array" ref="U623">INDEX(Yield,A623)*INDEX(YieldDown,A623)</f>
        <v>5.9999999999999995E-4</v>
      </c>
    </row>
    <row r="624" spans="1:21" x14ac:dyDescent="0.2">
      <c r="A624" s="13">
        <v>622</v>
      </c>
      <c r="C624" s="28">
        <v>0.05</v>
      </c>
      <c r="D624" s="14">
        <f t="shared" si="9"/>
        <v>12.489533777368191</v>
      </c>
      <c r="E624" s="14"/>
      <c r="F624" s="15" cm="1">
        <f t="array" ref="F624">Expense*INDEX(InflationFactor,A624)</f>
        <v>62.447668886840958</v>
      </c>
      <c r="G624" s="15"/>
      <c r="H624" s="28">
        <v>0.06</v>
      </c>
      <c r="I624" s="14" cm="1">
        <f t="array" ref="I624">1/POWER(1+INDEX(Yield,A624),1/12)</f>
        <v>0.9951560277146928</v>
      </c>
      <c r="J624" s="14"/>
      <c r="K624" s="29">
        <v>0.1</v>
      </c>
      <c r="L624" s="14" cm="1">
        <f t="array" ref="L624">1-POWER(1-INDEX(LapseRate,A624),1/12)</f>
        <v>8.7416109546967213E-3</v>
      </c>
      <c r="M624" s="14"/>
      <c r="N624" s="32">
        <v>0.01</v>
      </c>
      <c r="O624" s="32">
        <v>0.01</v>
      </c>
      <c r="Q624" s="16" cm="1">
        <f t="array" ref="Q624">INDEX(Inflation,A624)+0.02</f>
        <v>7.0000000000000007E-2</v>
      </c>
      <c r="R624" s="16" cm="1">
        <f t="array" ref="R624">INDEX(LapseRate,A624)*0.5</f>
        <v>0.05</v>
      </c>
      <c r="S624" s="16" cm="1">
        <f t="array" ref="S624">INDEX(LapseRate,A624)*1.5</f>
        <v>0.15000000000000002</v>
      </c>
      <c r="T624" s="16" cm="1">
        <f t="array" ref="T624">INDEX(Yield,A624)*INDEX(YieldUp,A624)</f>
        <v>5.9999999999999995E-4</v>
      </c>
      <c r="U624" s="16" cm="1">
        <f t="array" ref="U624">INDEX(Yield,A624)*INDEX(YieldDown,A624)</f>
        <v>5.9999999999999995E-4</v>
      </c>
    </row>
    <row r="625" spans="1:21" x14ac:dyDescent="0.2">
      <c r="A625" s="13">
        <v>623</v>
      </c>
      <c r="C625" s="28">
        <v>0.05</v>
      </c>
      <c r="D625" s="14">
        <f t="shared" si="9"/>
        <v>12.540417683977248</v>
      </c>
      <c r="E625" s="14"/>
      <c r="F625" s="15" cm="1">
        <f t="array" ref="F625">Expense*INDEX(InflationFactor,A625)</f>
        <v>62.702088419886238</v>
      </c>
      <c r="G625" s="15"/>
      <c r="H625" s="28">
        <v>0.06</v>
      </c>
      <c r="I625" s="14" cm="1">
        <f t="array" ref="I625">1/POWER(1+INDEX(Yield,A625),1/12)</f>
        <v>0.9951560277146928</v>
      </c>
      <c r="J625" s="14"/>
      <c r="K625" s="29">
        <v>0.1</v>
      </c>
      <c r="L625" s="14" cm="1">
        <f t="array" ref="L625">1-POWER(1-INDEX(LapseRate,A625),1/12)</f>
        <v>8.7416109546967213E-3</v>
      </c>
      <c r="M625" s="14"/>
      <c r="N625" s="32">
        <v>0.01</v>
      </c>
      <c r="O625" s="32">
        <v>0.01</v>
      </c>
      <c r="Q625" s="16" cm="1">
        <f t="array" ref="Q625">INDEX(Inflation,A625)+0.02</f>
        <v>7.0000000000000007E-2</v>
      </c>
      <c r="R625" s="16" cm="1">
        <f t="array" ref="R625">INDEX(LapseRate,A625)*0.5</f>
        <v>0.05</v>
      </c>
      <c r="S625" s="16" cm="1">
        <f t="array" ref="S625">INDEX(LapseRate,A625)*1.5</f>
        <v>0.15000000000000002</v>
      </c>
      <c r="T625" s="16" cm="1">
        <f t="array" ref="T625">INDEX(Yield,A625)*INDEX(YieldUp,A625)</f>
        <v>5.9999999999999995E-4</v>
      </c>
      <c r="U625" s="16" cm="1">
        <f t="array" ref="U625">INDEX(Yield,A625)*INDEX(YieldDown,A625)</f>
        <v>5.9999999999999995E-4</v>
      </c>
    </row>
    <row r="626" spans="1:21" x14ac:dyDescent="0.2">
      <c r="A626" s="13">
        <v>624</v>
      </c>
      <c r="C626" s="28">
        <v>0.05</v>
      </c>
      <c r="D626" s="14">
        <f t="shared" si="9"/>
        <v>12.591508897920418</v>
      </c>
      <c r="E626" s="14"/>
      <c r="F626" s="15" cm="1">
        <f t="array" ref="F626">Expense*INDEX(InflationFactor,A626)</f>
        <v>62.957544489602093</v>
      </c>
      <c r="G626" s="15"/>
      <c r="H626" s="28">
        <v>0.06</v>
      </c>
      <c r="I626" s="14" cm="1">
        <f t="array" ref="I626">1/POWER(1+INDEX(Yield,A626),1/12)</f>
        <v>0.9951560277146928</v>
      </c>
      <c r="J626" s="14"/>
      <c r="K626" s="29">
        <v>0.1</v>
      </c>
      <c r="L626" s="14" cm="1">
        <f t="array" ref="L626">1-POWER(1-INDEX(LapseRate,A626),1/12)</f>
        <v>8.7416109546967213E-3</v>
      </c>
      <c r="M626" s="14"/>
      <c r="N626" s="32">
        <v>0.01</v>
      </c>
      <c r="O626" s="32">
        <v>0.01</v>
      </c>
      <c r="Q626" s="16" cm="1">
        <f t="array" ref="Q626">INDEX(Inflation,A626)+0.02</f>
        <v>7.0000000000000007E-2</v>
      </c>
      <c r="R626" s="16" cm="1">
        <f t="array" ref="R626">INDEX(LapseRate,A626)*0.5</f>
        <v>0.05</v>
      </c>
      <c r="S626" s="16" cm="1">
        <f t="array" ref="S626">INDEX(LapseRate,A626)*1.5</f>
        <v>0.15000000000000002</v>
      </c>
      <c r="T626" s="16" cm="1">
        <f t="array" ref="T626">INDEX(Yield,A626)*INDEX(YieldUp,A626)</f>
        <v>5.9999999999999995E-4</v>
      </c>
      <c r="U626" s="16" cm="1">
        <f t="array" ref="U626">INDEX(Yield,A626)*INDEX(YieldDown,A626)</f>
        <v>5.9999999999999995E-4</v>
      </c>
    </row>
    <row r="627" spans="1:21" x14ac:dyDescent="0.2">
      <c r="A627" s="13">
        <v>625</v>
      </c>
      <c r="C627" s="28">
        <v>0.05</v>
      </c>
      <c r="D627" s="14">
        <f t="shared" si="9"/>
        <v>12.642808263793437</v>
      </c>
      <c r="E627" s="14"/>
      <c r="F627" s="15" cm="1">
        <f t="array" ref="F627">Expense*INDEX(InflationFactor,A627)</f>
        <v>63.21404131896719</v>
      </c>
      <c r="G627" s="15"/>
      <c r="H627" s="28">
        <v>0.06</v>
      </c>
      <c r="I627" s="14" cm="1">
        <f t="array" ref="I627">1/POWER(1+INDEX(Yield,A627),1/12)</f>
        <v>0.9951560277146928</v>
      </c>
      <c r="J627" s="14"/>
      <c r="K627" s="29">
        <v>0.1</v>
      </c>
      <c r="L627" s="14" cm="1">
        <f t="array" ref="L627">1-POWER(1-INDEX(LapseRate,A627),1/12)</f>
        <v>8.7416109546967213E-3</v>
      </c>
      <c r="M627" s="14"/>
      <c r="N627" s="32">
        <v>0.01</v>
      </c>
      <c r="O627" s="32">
        <v>0.01</v>
      </c>
      <c r="Q627" s="16" cm="1">
        <f t="array" ref="Q627">INDEX(Inflation,A627)+0.02</f>
        <v>7.0000000000000007E-2</v>
      </c>
      <c r="R627" s="16" cm="1">
        <f t="array" ref="R627">INDEX(LapseRate,A627)*0.5</f>
        <v>0.05</v>
      </c>
      <c r="S627" s="16" cm="1">
        <f t="array" ref="S627">INDEX(LapseRate,A627)*1.5</f>
        <v>0.15000000000000002</v>
      </c>
      <c r="T627" s="16" cm="1">
        <f t="array" ref="T627">INDEX(Yield,A627)*INDEX(YieldUp,A627)</f>
        <v>5.9999999999999995E-4</v>
      </c>
      <c r="U627" s="16" cm="1">
        <f t="array" ref="U627">INDEX(Yield,A627)*INDEX(YieldDown,A627)</f>
        <v>5.9999999999999995E-4</v>
      </c>
    </row>
    <row r="628" spans="1:21" x14ac:dyDescent="0.2">
      <c r="A628" s="13">
        <v>626</v>
      </c>
      <c r="C628" s="28">
        <v>0.05</v>
      </c>
      <c r="D628" s="14">
        <f t="shared" si="9"/>
        <v>12.694316629633086</v>
      </c>
      <c r="E628" s="14"/>
      <c r="F628" s="15" cm="1">
        <f t="array" ref="F628">Expense*INDEX(InflationFactor,A628)</f>
        <v>63.471583148165429</v>
      </c>
      <c r="G628" s="15"/>
      <c r="H628" s="28">
        <v>0.06</v>
      </c>
      <c r="I628" s="14" cm="1">
        <f t="array" ref="I628">1/POWER(1+INDEX(Yield,A628),1/12)</f>
        <v>0.9951560277146928</v>
      </c>
      <c r="J628" s="14"/>
      <c r="K628" s="29">
        <v>0.1</v>
      </c>
      <c r="L628" s="14" cm="1">
        <f t="array" ref="L628">1-POWER(1-INDEX(LapseRate,A628),1/12)</f>
        <v>8.7416109546967213E-3</v>
      </c>
      <c r="M628" s="14"/>
      <c r="N628" s="32">
        <v>0.01</v>
      </c>
      <c r="O628" s="32">
        <v>0.01</v>
      </c>
      <c r="Q628" s="16" cm="1">
        <f t="array" ref="Q628">INDEX(Inflation,A628)+0.02</f>
        <v>7.0000000000000007E-2</v>
      </c>
      <c r="R628" s="16" cm="1">
        <f t="array" ref="R628">INDEX(LapseRate,A628)*0.5</f>
        <v>0.05</v>
      </c>
      <c r="S628" s="16" cm="1">
        <f t="array" ref="S628">INDEX(LapseRate,A628)*1.5</f>
        <v>0.15000000000000002</v>
      </c>
      <c r="T628" s="16" cm="1">
        <f t="array" ref="T628">INDEX(Yield,A628)*INDEX(YieldUp,A628)</f>
        <v>5.9999999999999995E-4</v>
      </c>
      <c r="U628" s="16" cm="1">
        <f t="array" ref="U628">INDEX(Yield,A628)*INDEX(YieldDown,A628)</f>
        <v>5.9999999999999995E-4</v>
      </c>
    </row>
    <row r="629" spans="1:21" x14ac:dyDescent="0.2">
      <c r="A629" s="13">
        <v>627</v>
      </c>
      <c r="C629" s="28">
        <v>0.05</v>
      </c>
      <c r="D629" s="14">
        <f t="shared" si="9"/>
        <v>12.746034846931034</v>
      </c>
      <c r="E629" s="14"/>
      <c r="F629" s="15" cm="1">
        <f t="array" ref="F629">Expense*INDEX(InflationFactor,A629)</f>
        <v>63.730174234655166</v>
      </c>
      <c r="G629" s="15"/>
      <c r="H629" s="28">
        <v>0.06</v>
      </c>
      <c r="I629" s="14" cm="1">
        <f t="array" ref="I629">1/POWER(1+INDEX(Yield,A629),1/12)</f>
        <v>0.9951560277146928</v>
      </c>
      <c r="J629" s="14"/>
      <c r="K629" s="29">
        <v>0.1</v>
      </c>
      <c r="L629" s="14" cm="1">
        <f t="array" ref="L629">1-POWER(1-INDEX(LapseRate,A629),1/12)</f>
        <v>8.7416109546967213E-3</v>
      </c>
      <c r="M629" s="14"/>
      <c r="N629" s="32">
        <v>0.01</v>
      </c>
      <c r="O629" s="32">
        <v>0.01</v>
      </c>
      <c r="Q629" s="16" cm="1">
        <f t="array" ref="Q629">INDEX(Inflation,A629)+0.02</f>
        <v>7.0000000000000007E-2</v>
      </c>
      <c r="R629" s="16" cm="1">
        <f t="array" ref="R629">INDEX(LapseRate,A629)*0.5</f>
        <v>0.05</v>
      </c>
      <c r="S629" s="16" cm="1">
        <f t="array" ref="S629">INDEX(LapseRate,A629)*1.5</f>
        <v>0.15000000000000002</v>
      </c>
      <c r="T629" s="16" cm="1">
        <f t="array" ref="T629">INDEX(Yield,A629)*INDEX(YieldUp,A629)</f>
        <v>5.9999999999999995E-4</v>
      </c>
      <c r="U629" s="16" cm="1">
        <f t="array" ref="U629">INDEX(Yield,A629)*INDEX(YieldDown,A629)</f>
        <v>5.9999999999999995E-4</v>
      </c>
    </row>
    <row r="630" spans="1:21" x14ac:dyDescent="0.2">
      <c r="A630" s="13">
        <v>628</v>
      </c>
      <c r="C630" s="28">
        <v>0.05</v>
      </c>
      <c r="D630" s="14">
        <f t="shared" si="9"/>
        <v>12.797963770648126</v>
      </c>
      <c r="E630" s="14"/>
      <c r="F630" s="15" cm="1">
        <f t="array" ref="F630">Expense*INDEX(InflationFactor,A630)</f>
        <v>63.989818853240628</v>
      </c>
      <c r="G630" s="15"/>
      <c r="H630" s="28">
        <v>0.06</v>
      </c>
      <c r="I630" s="14" cm="1">
        <f t="array" ref="I630">1/POWER(1+INDEX(Yield,A630),1/12)</f>
        <v>0.9951560277146928</v>
      </c>
      <c r="J630" s="14"/>
      <c r="K630" s="29">
        <v>0.1</v>
      </c>
      <c r="L630" s="14" cm="1">
        <f t="array" ref="L630">1-POWER(1-INDEX(LapseRate,A630),1/12)</f>
        <v>8.7416109546967213E-3</v>
      </c>
      <c r="M630" s="14"/>
      <c r="N630" s="32">
        <v>0.01</v>
      </c>
      <c r="O630" s="32">
        <v>0.01</v>
      </c>
      <c r="Q630" s="16" cm="1">
        <f t="array" ref="Q630">INDEX(Inflation,A630)+0.02</f>
        <v>7.0000000000000007E-2</v>
      </c>
      <c r="R630" s="16" cm="1">
        <f t="array" ref="R630">INDEX(LapseRate,A630)*0.5</f>
        <v>0.05</v>
      </c>
      <c r="S630" s="16" cm="1">
        <f t="array" ref="S630">INDEX(LapseRate,A630)*1.5</f>
        <v>0.15000000000000002</v>
      </c>
      <c r="T630" s="16" cm="1">
        <f t="array" ref="T630">INDEX(Yield,A630)*INDEX(YieldUp,A630)</f>
        <v>5.9999999999999995E-4</v>
      </c>
      <c r="U630" s="16" cm="1">
        <f t="array" ref="U630">INDEX(Yield,A630)*INDEX(YieldDown,A630)</f>
        <v>5.9999999999999995E-4</v>
      </c>
    </row>
    <row r="631" spans="1:21" x14ac:dyDescent="0.2">
      <c r="A631" s="13">
        <v>629</v>
      </c>
      <c r="C631" s="28">
        <v>0.05</v>
      </c>
      <c r="D631" s="14">
        <f t="shared" si="9"/>
        <v>12.850104259228395</v>
      </c>
      <c r="E631" s="14"/>
      <c r="F631" s="15" cm="1">
        <f t="array" ref="F631">Expense*INDEX(InflationFactor,A631)</f>
        <v>64.250521296141983</v>
      </c>
      <c r="G631" s="15"/>
      <c r="H631" s="28">
        <v>0.06</v>
      </c>
      <c r="I631" s="14" cm="1">
        <f t="array" ref="I631">1/POWER(1+INDEX(Yield,A631),1/12)</f>
        <v>0.9951560277146928</v>
      </c>
      <c r="J631" s="14"/>
      <c r="K631" s="29">
        <v>0.1</v>
      </c>
      <c r="L631" s="14" cm="1">
        <f t="array" ref="L631">1-POWER(1-INDEX(LapseRate,A631),1/12)</f>
        <v>8.7416109546967213E-3</v>
      </c>
      <c r="M631" s="14"/>
      <c r="N631" s="32">
        <v>0.01</v>
      </c>
      <c r="O631" s="32">
        <v>0.01</v>
      </c>
      <c r="Q631" s="16" cm="1">
        <f t="array" ref="Q631">INDEX(Inflation,A631)+0.02</f>
        <v>7.0000000000000007E-2</v>
      </c>
      <c r="R631" s="16" cm="1">
        <f t="array" ref="R631">INDEX(LapseRate,A631)*0.5</f>
        <v>0.05</v>
      </c>
      <c r="S631" s="16" cm="1">
        <f t="array" ref="S631">INDEX(LapseRate,A631)*1.5</f>
        <v>0.15000000000000002</v>
      </c>
      <c r="T631" s="16" cm="1">
        <f t="array" ref="T631">INDEX(Yield,A631)*INDEX(YieldUp,A631)</f>
        <v>5.9999999999999995E-4</v>
      </c>
      <c r="U631" s="16" cm="1">
        <f t="array" ref="U631">INDEX(Yield,A631)*INDEX(YieldDown,A631)</f>
        <v>5.9999999999999995E-4</v>
      </c>
    </row>
    <row r="632" spans="1:21" x14ac:dyDescent="0.2">
      <c r="A632" s="13">
        <v>630</v>
      </c>
      <c r="C632" s="28">
        <v>0.05</v>
      </c>
      <c r="D632" s="14">
        <f t="shared" si="9"/>
        <v>12.902457174613275</v>
      </c>
      <c r="E632" s="14"/>
      <c r="F632" s="15" cm="1">
        <f t="array" ref="F632">Expense*INDEX(InflationFactor,A632)</f>
        <v>64.512285873066375</v>
      </c>
      <c r="G632" s="15"/>
      <c r="H632" s="28">
        <v>0.06</v>
      </c>
      <c r="I632" s="14" cm="1">
        <f t="array" ref="I632">1/POWER(1+INDEX(Yield,A632),1/12)</f>
        <v>0.9951560277146928</v>
      </c>
      <c r="J632" s="14"/>
      <c r="K632" s="29">
        <v>0.1</v>
      </c>
      <c r="L632" s="14" cm="1">
        <f t="array" ref="L632">1-POWER(1-INDEX(LapseRate,A632),1/12)</f>
        <v>8.7416109546967213E-3</v>
      </c>
      <c r="M632" s="14"/>
      <c r="N632" s="32">
        <v>0.01</v>
      </c>
      <c r="O632" s="32">
        <v>0.01</v>
      </c>
      <c r="Q632" s="16" cm="1">
        <f t="array" ref="Q632">INDEX(Inflation,A632)+0.02</f>
        <v>7.0000000000000007E-2</v>
      </c>
      <c r="R632" s="16" cm="1">
        <f t="array" ref="R632">INDEX(LapseRate,A632)*0.5</f>
        <v>0.05</v>
      </c>
      <c r="S632" s="16" cm="1">
        <f t="array" ref="S632">INDEX(LapseRate,A632)*1.5</f>
        <v>0.15000000000000002</v>
      </c>
      <c r="T632" s="16" cm="1">
        <f t="array" ref="T632">INDEX(Yield,A632)*INDEX(YieldUp,A632)</f>
        <v>5.9999999999999995E-4</v>
      </c>
      <c r="U632" s="16" cm="1">
        <f t="array" ref="U632">INDEX(Yield,A632)*INDEX(YieldDown,A632)</f>
        <v>5.9999999999999995E-4</v>
      </c>
    </row>
    <row r="633" spans="1:21" x14ac:dyDescent="0.2">
      <c r="A633" s="13">
        <v>631</v>
      </c>
      <c r="C633" s="28">
        <v>0.05</v>
      </c>
      <c r="D633" s="14">
        <f t="shared" si="9"/>
        <v>12.955023382255872</v>
      </c>
      <c r="E633" s="14"/>
      <c r="F633" s="15" cm="1">
        <f t="array" ref="F633">Expense*INDEX(InflationFactor,A633)</f>
        <v>64.775116911279355</v>
      </c>
      <c r="G633" s="15"/>
      <c r="H633" s="28">
        <v>0.06</v>
      </c>
      <c r="I633" s="14" cm="1">
        <f t="array" ref="I633">1/POWER(1+INDEX(Yield,A633),1/12)</f>
        <v>0.9951560277146928</v>
      </c>
      <c r="J633" s="14"/>
      <c r="K633" s="29">
        <v>0.1</v>
      </c>
      <c r="L633" s="14" cm="1">
        <f t="array" ref="L633">1-POWER(1-INDEX(LapseRate,A633),1/12)</f>
        <v>8.7416109546967213E-3</v>
      </c>
      <c r="M633" s="14"/>
      <c r="N633" s="32">
        <v>0.01</v>
      </c>
      <c r="O633" s="32">
        <v>0.01</v>
      </c>
      <c r="Q633" s="16" cm="1">
        <f t="array" ref="Q633">INDEX(Inflation,A633)+0.02</f>
        <v>7.0000000000000007E-2</v>
      </c>
      <c r="R633" s="16" cm="1">
        <f t="array" ref="R633">INDEX(LapseRate,A633)*0.5</f>
        <v>0.05</v>
      </c>
      <c r="S633" s="16" cm="1">
        <f t="array" ref="S633">INDEX(LapseRate,A633)*1.5</f>
        <v>0.15000000000000002</v>
      </c>
      <c r="T633" s="16" cm="1">
        <f t="array" ref="T633">INDEX(Yield,A633)*INDEX(YieldUp,A633)</f>
        <v>5.9999999999999995E-4</v>
      </c>
      <c r="U633" s="16" cm="1">
        <f t="array" ref="U633">INDEX(Yield,A633)*INDEX(YieldDown,A633)</f>
        <v>5.9999999999999995E-4</v>
      </c>
    </row>
    <row r="634" spans="1:21" x14ac:dyDescent="0.2">
      <c r="A634" s="13">
        <v>632</v>
      </c>
      <c r="C634" s="28">
        <v>0.05</v>
      </c>
      <c r="D634" s="14">
        <f t="shared" si="9"/>
        <v>13.007803751135244</v>
      </c>
      <c r="E634" s="14"/>
      <c r="F634" s="15" cm="1">
        <f t="array" ref="F634">Expense*INDEX(InflationFactor,A634)</f>
        <v>65.039018755676224</v>
      </c>
      <c r="G634" s="15"/>
      <c r="H634" s="28">
        <v>0.06</v>
      </c>
      <c r="I634" s="14" cm="1">
        <f t="array" ref="I634">1/POWER(1+INDEX(Yield,A634),1/12)</f>
        <v>0.9951560277146928</v>
      </c>
      <c r="J634" s="14"/>
      <c r="K634" s="29">
        <v>0.1</v>
      </c>
      <c r="L634" s="14" cm="1">
        <f t="array" ref="L634">1-POWER(1-INDEX(LapseRate,A634),1/12)</f>
        <v>8.7416109546967213E-3</v>
      </c>
      <c r="M634" s="14"/>
      <c r="N634" s="32">
        <v>0.01</v>
      </c>
      <c r="O634" s="32">
        <v>0.01</v>
      </c>
      <c r="Q634" s="16" cm="1">
        <f t="array" ref="Q634">INDEX(Inflation,A634)+0.02</f>
        <v>7.0000000000000007E-2</v>
      </c>
      <c r="R634" s="16" cm="1">
        <f t="array" ref="R634">INDEX(LapseRate,A634)*0.5</f>
        <v>0.05</v>
      </c>
      <c r="S634" s="16" cm="1">
        <f t="array" ref="S634">INDEX(LapseRate,A634)*1.5</f>
        <v>0.15000000000000002</v>
      </c>
      <c r="T634" s="16" cm="1">
        <f t="array" ref="T634">INDEX(Yield,A634)*INDEX(YieldUp,A634)</f>
        <v>5.9999999999999995E-4</v>
      </c>
      <c r="U634" s="16" cm="1">
        <f t="array" ref="U634">INDEX(Yield,A634)*INDEX(YieldDown,A634)</f>
        <v>5.9999999999999995E-4</v>
      </c>
    </row>
    <row r="635" spans="1:21" x14ac:dyDescent="0.2">
      <c r="A635" s="13">
        <v>633</v>
      </c>
      <c r="C635" s="28">
        <v>0.05</v>
      </c>
      <c r="D635" s="14">
        <f t="shared" si="9"/>
        <v>13.06079915377077</v>
      </c>
      <c r="E635" s="14"/>
      <c r="F635" s="15" cm="1">
        <f t="array" ref="F635">Expense*INDEX(InflationFactor,A635)</f>
        <v>65.303995768853852</v>
      </c>
      <c r="G635" s="15"/>
      <c r="H635" s="28">
        <v>0.06</v>
      </c>
      <c r="I635" s="14" cm="1">
        <f t="array" ref="I635">1/POWER(1+INDEX(Yield,A635),1/12)</f>
        <v>0.9951560277146928</v>
      </c>
      <c r="J635" s="14"/>
      <c r="K635" s="29">
        <v>0.1</v>
      </c>
      <c r="L635" s="14" cm="1">
        <f t="array" ref="L635">1-POWER(1-INDEX(LapseRate,A635),1/12)</f>
        <v>8.7416109546967213E-3</v>
      </c>
      <c r="M635" s="14"/>
      <c r="N635" s="32">
        <v>0.01</v>
      </c>
      <c r="O635" s="32">
        <v>0.01</v>
      </c>
      <c r="Q635" s="16" cm="1">
        <f t="array" ref="Q635">INDEX(Inflation,A635)+0.02</f>
        <v>7.0000000000000007E-2</v>
      </c>
      <c r="R635" s="16" cm="1">
        <f t="array" ref="R635">INDEX(LapseRate,A635)*0.5</f>
        <v>0.05</v>
      </c>
      <c r="S635" s="16" cm="1">
        <f t="array" ref="S635">INDEX(LapseRate,A635)*1.5</f>
        <v>0.15000000000000002</v>
      </c>
      <c r="T635" s="16" cm="1">
        <f t="array" ref="T635">INDEX(Yield,A635)*INDEX(YieldUp,A635)</f>
        <v>5.9999999999999995E-4</v>
      </c>
      <c r="U635" s="16" cm="1">
        <f t="array" ref="U635">INDEX(Yield,A635)*INDEX(YieldDown,A635)</f>
        <v>5.9999999999999995E-4</v>
      </c>
    </row>
    <row r="636" spans="1:21" x14ac:dyDescent="0.2">
      <c r="A636" s="13">
        <v>634</v>
      </c>
      <c r="C636" s="28">
        <v>0.05</v>
      </c>
      <c r="D636" s="14">
        <f t="shared" si="9"/>
        <v>13.114010466236602</v>
      </c>
      <c r="E636" s="14"/>
      <c r="F636" s="15" cm="1">
        <f t="array" ref="F636">Expense*INDEX(InflationFactor,A636)</f>
        <v>65.570052331183007</v>
      </c>
      <c r="G636" s="15"/>
      <c r="H636" s="28">
        <v>0.06</v>
      </c>
      <c r="I636" s="14" cm="1">
        <f t="array" ref="I636">1/POWER(1+INDEX(Yield,A636),1/12)</f>
        <v>0.9951560277146928</v>
      </c>
      <c r="J636" s="14"/>
      <c r="K636" s="29">
        <v>0.1</v>
      </c>
      <c r="L636" s="14" cm="1">
        <f t="array" ref="L636">1-POWER(1-INDEX(LapseRate,A636),1/12)</f>
        <v>8.7416109546967213E-3</v>
      </c>
      <c r="M636" s="14"/>
      <c r="N636" s="32">
        <v>0.01</v>
      </c>
      <c r="O636" s="32">
        <v>0.01</v>
      </c>
      <c r="Q636" s="16" cm="1">
        <f t="array" ref="Q636">INDEX(Inflation,A636)+0.02</f>
        <v>7.0000000000000007E-2</v>
      </c>
      <c r="R636" s="16" cm="1">
        <f t="array" ref="R636">INDEX(LapseRate,A636)*0.5</f>
        <v>0.05</v>
      </c>
      <c r="S636" s="16" cm="1">
        <f t="array" ref="S636">INDEX(LapseRate,A636)*1.5</f>
        <v>0.15000000000000002</v>
      </c>
      <c r="T636" s="16" cm="1">
        <f t="array" ref="T636">INDEX(Yield,A636)*INDEX(YieldUp,A636)</f>
        <v>5.9999999999999995E-4</v>
      </c>
      <c r="U636" s="16" cm="1">
        <f t="array" ref="U636">INDEX(Yield,A636)*INDEX(YieldDown,A636)</f>
        <v>5.9999999999999995E-4</v>
      </c>
    </row>
    <row r="637" spans="1:21" x14ac:dyDescent="0.2">
      <c r="A637" s="13">
        <v>635</v>
      </c>
      <c r="C637" s="28">
        <v>0.05</v>
      </c>
      <c r="D637" s="14">
        <f t="shared" si="9"/>
        <v>13.167438568176111</v>
      </c>
      <c r="E637" s="14"/>
      <c r="F637" s="15" cm="1">
        <f t="array" ref="F637">Expense*INDEX(InflationFactor,A637)</f>
        <v>65.837192840880562</v>
      </c>
      <c r="G637" s="15"/>
      <c r="H637" s="28">
        <v>0.06</v>
      </c>
      <c r="I637" s="14" cm="1">
        <f t="array" ref="I637">1/POWER(1+INDEX(Yield,A637),1/12)</f>
        <v>0.9951560277146928</v>
      </c>
      <c r="J637" s="14"/>
      <c r="K637" s="29">
        <v>0.1</v>
      </c>
      <c r="L637" s="14" cm="1">
        <f t="array" ref="L637">1-POWER(1-INDEX(LapseRate,A637),1/12)</f>
        <v>8.7416109546967213E-3</v>
      </c>
      <c r="M637" s="14"/>
      <c r="N637" s="32">
        <v>0.01</v>
      </c>
      <c r="O637" s="32">
        <v>0.01</v>
      </c>
      <c r="Q637" s="16" cm="1">
        <f t="array" ref="Q637">INDEX(Inflation,A637)+0.02</f>
        <v>7.0000000000000007E-2</v>
      </c>
      <c r="R637" s="16" cm="1">
        <f t="array" ref="R637">INDEX(LapseRate,A637)*0.5</f>
        <v>0.05</v>
      </c>
      <c r="S637" s="16" cm="1">
        <f t="array" ref="S637">INDEX(LapseRate,A637)*1.5</f>
        <v>0.15000000000000002</v>
      </c>
      <c r="T637" s="16" cm="1">
        <f t="array" ref="T637">INDEX(Yield,A637)*INDEX(YieldUp,A637)</f>
        <v>5.9999999999999995E-4</v>
      </c>
      <c r="U637" s="16" cm="1">
        <f t="array" ref="U637">INDEX(Yield,A637)*INDEX(YieldDown,A637)</f>
        <v>5.9999999999999995E-4</v>
      </c>
    </row>
    <row r="638" spans="1:21" x14ac:dyDescent="0.2">
      <c r="A638" s="13">
        <v>636</v>
      </c>
      <c r="C638" s="28">
        <v>0.05</v>
      </c>
      <c r="D638" s="14">
        <f t="shared" si="9"/>
        <v>13.221084342816441</v>
      </c>
      <c r="E638" s="14"/>
      <c r="F638" s="15" cm="1">
        <f t="array" ref="F638">Expense*INDEX(InflationFactor,A638)</f>
        <v>66.105421714082212</v>
      </c>
      <c r="G638" s="15"/>
      <c r="H638" s="28">
        <v>0.06</v>
      </c>
      <c r="I638" s="14" cm="1">
        <f t="array" ref="I638">1/POWER(1+INDEX(Yield,A638),1/12)</f>
        <v>0.9951560277146928</v>
      </c>
      <c r="J638" s="14"/>
      <c r="K638" s="29">
        <v>0.1</v>
      </c>
      <c r="L638" s="14" cm="1">
        <f t="array" ref="L638">1-POWER(1-INDEX(LapseRate,A638),1/12)</f>
        <v>8.7416109546967213E-3</v>
      </c>
      <c r="M638" s="14"/>
      <c r="N638" s="32">
        <v>0.01</v>
      </c>
      <c r="O638" s="32">
        <v>0.01</v>
      </c>
      <c r="Q638" s="16" cm="1">
        <f t="array" ref="Q638">INDEX(Inflation,A638)+0.02</f>
        <v>7.0000000000000007E-2</v>
      </c>
      <c r="R638" s="16" cm="1">
        <f t="array" ref="R638">INDEX(LapseRate,A638)*0.5</f>
        <v>0.05</v>
      </c>
      <c r="S638" s="16" cm="1">
        <f t="array" ref="S638">INDEX(LapseRate,A638)*1.5</f>
        <v>0.15000000000000002</v>
      </c>
      <c r="T638" s="16" cm="1">
        <f t="array" ref="T638">INDEX(Yield,A638)*INDEX(YieldUp,A638)</f>
        <v>5.9999999999999995E-4</v>
      </c>
      <c r="U638" s="16" cm="1">
        <f t="array" ref="U638">INDEX(Yield,A638)*INDEX(YieldDown,A638)</f>
        <v>5.9999999999999995E-4</v>
      </c>
    </row>
    <row r="639" spans="1:21" x14ac:dyDescent="0.2">
      <c r="A639" s="13">
        <v>637</v>
      </c>
      <c r="C639" s="28">
        <v>0.05</v>
      </c>
      <c r="D639" s="14">
        <f t="shared" si="9"/>
        <v>13.274948676983108</v>
      </c>
      <c r="E639" s="14"/>
      <c r="F639" s="15" cm="1">
        <f t="array" ref="F639">Expense*INDEX(InflationFactor,A639)</f>
        <v>66.374743384915547</v>
      </c>
      <c r="G639" s="15"/>
      <c r="H639" s="28">
        <v>0.06</v>
      </c>
      <c r="I639" s="14" cm="1">
        <f t="array" ref="I639">1/POWER(1+INDEX(Yield,A639),1/12)</f>
        <v>0.9951560277146928</v>
      </c>
      <c r="J639" s="14"/>
      <c r="K639" s="29">
        <v>0.1</v>
      </c>
      <c r="L639" s="14" cm="1">
        <f t="array" ref="L639">1-POWER(1-INDEX(LapseRate,A639),1/12)</f>
        <v>8.7416109546967213E-3</v>
      </c>
      <c r="M639" s="14"/>
      <c r="N639" s="32">
        <v>0.01</v>
      </c>
      <c r="O639" s="32">
        <v>0.01</v>
      </c>
      <c r="Q639" s="16" cm="1">
        <f t="array" ref="Q639">INDEX(Inflation,A639)+0.02</f>
        <v>7.0000000000000007E-2</v>
      </c>
      <c r="R639" s="16" cm="1">
        <f t="array" ref="R639">INDEX(LapseRate,A639)*0.5</f>
        <v>0.05</v>
      </c>
      <c r="S639" s="16" cm="1">
        <f t="array" ref="S639">INDEX(LapseRate,A639)*1.5</f>
        <v>0.15000000000000002</v>
      </c>
      <c r="T639" s="16" cm="1">
        <f t="array" ref="T639">INDEX(Yield,A639)*INDEX(YieldUp,A639)</f>
        <v>5.9999999999999995E-4</v>
      </c>
      <c r="U639" s="16" cm="1">
        <f t="array" ref="U639">INDEX(Yield,A639)*INDEX(YieldDown,A639)</f>
        <v>5.9999999999999995E-4</v>
      </c>
    </row>
    <row r="640" spans="1:21" x14ac:dyDescent="0.2">
      <c r="A640" s="13">
        <v>638</v>
      </c>
      <c r="C640" s="28">
        <v>0.05</v>
      </c>
      <c r="D640" s="14">
        <f t="shared" si="9"/>
        <v>13.329032461114743</v>
      </c>
      <c r="E640" s="14"/>
      <c r="F640" s="15" cm="1">
        <f t="array" ref="F640">Expense*INDEX(InflationFactor,A640)</f>
        <v>66.645162305573706</v>
      </c>
      <c r="G640" s="15"/>
      <c r="H640" s="28">
        <v>0.06</v>
      </c>
      <c r="I640" s="14" cm="1">
        <f t="array" ref="I640">1/POWER(1+INDEX(Yield,A640),1/12)</f>
        <v>0.9951560277146928</v>
      </c>
      <c r="J640" s="14"/>
      <c r="K640" s="29">
        <v>0.1</v>
      </c>
      <c r="L640" s="14" cm="1">
        <f t="array" ref="L640">1-POWER(1-INDEX(LapseRate,A640),1/12)</f>
        <v>8.7416109546967213E-3</v>
      </c>
      <c r="M640" s="14"/>
      <c r="N640" s="32">
        <v>0.01</v>
      </c>
      <c r="O640" s="32">
        <v>0.01</v>
      </c>
      <c r="Q640" s="16" cm="1">
        <f t="array" ref="Q640">INDEX(Inflation,A640)+0.02</f>
        <v>7.0000000000000007E-2</v>
      </c>
      <c r="R640" s="16" cm="1">
        <f t="array" ref="R640">INDEX(LapseRate,A640)*0.5</f>
        <v>0.05</v>
      </c>
      <c r="S640" s="16" cm="1">
        <f t="array" ref="S640">INDEX(LapseRate,A640)*1.5</f>
        <v>0.15000000000000002</v>
      </c>
      <c r="T640" s="16" cm="1">
        <f t="array" ref="T640">INDEX(Yield,A640)*INDEX(YieldUp,A640)</f>
        <v>5.9999999999999995E-4</v>
      </c>
      <c r="U640" s="16" cm="1">
        <f t="array" ref="U640">INDEX(Yield,A640)*INDEX(YieldDown,A640)</f>
        <v>5.9999999999999995E-4</v>
      </c>
    </row>
    <row r="641" spans="1:21" x14ac:dyDescent="0.2">
      <c r="A641" s="13">
        <v>639</v>
      </c>
      <c r="C641" s="28">
        <v>0.05</v>
      </c>
      <c r="D641" s="14">
        <f t="shared" si="9"/>
        <v>13.383336589277587</v>
      </c>
      <c r="E641" s="14"/>
      <c r="F641" s="15" cm="1">
        <f t="array" ref="F641">Expense*INDEX(InflationFactor,A641)</f>
        <v>66.916682946387937</v>
      </c>
      <c r="G641" s="15"/>
      <c r="H641" s="28">
        <v>0.06</v>
      </c>
      <c r="I641" s="14" cm="1">
        <f t="array" ref="I641">1/POWER(1+INDEX(Yield,A641),1/12)</f>
        <v>0.9951560277146928</v>
      </c>
      <c r="J641" s="14"/>
      <c r="K641" s="29">
        <v>0.1</v>
      </c>
      <c r="L641" s="14" cm="1">
        <f t="array" ref="L641">1-POWER(1-INDEX(LapseRate,A641),1/12)</f>
        <v>8.7416109546967213E-3</v>
      </c>
      <c r="M641" s="14"/>
      <c r="N641" s="32">
        <v>0.01</v>
      </c>
      <c r="O641" s="32">
        <v>0.01</v>
      </c>
      <c r="Q641" s="16" cm="1">
        <f t="array" ref="Q641">INDEX(Inflation,A641)+0.02</f>
        <v>7.0000000000000007E-2</v>
      </c>
      <c r="R641" s="16" cm="1">
        <f t="array" ref="R641">INDEX(LapseRate,A641)*0.5</f>
        <v>0.05</v>
      </c>
      <c r="S641" s="16" cm="1">
        <f t="array" ref="S641">INDEX(LapseRate,A641)*1.5</f>
        <v>0.15000000000000002</v>
      </c>
      <c r="T641" s="16" cm="1">
        <f t="array" ref="T641">INDEX(Yield,A641)*INDEX(YieldUp,A641)</f>
        <v>5.9999999999999995E-4</v>
      </c>
      <c r="U641" s="16" cm="1">
        <f t="array" ref="U641">INDEX(Yield,A641)*INDEX(YieldDown,A641)</f>
        <v>5.9999999999999995E-4</v>
      </c>
    </row>
    <row r="642" spans="1:21" x14ac:dyDescent="0.2">
      <c r="A642" s="13">
        <v>640</v>
      </c>
      <c r="C642" s="28">
        <v>0.05</v>
      </c>
      <c r="D642" s="14">
        <f t="shared" si="9"/>
        <v>13.437861959180536</v>
      </c>
      <c r="E642" s="14"/>
      <c r="F642" s="15" cm="1">
        <f t="array" ref="F642">Expense*INDEX(InflationFactor,A642)</f>
        <v>67.189309795902673</v>
      </c>
      <c r="G642" s="15"/>
      <c r="H642" s="28">
        <v>0.06</v>
      </c>
      <c r="I642" s="14" cm="1">
        <f t="array" ref="I642">1/POWER(1+INDEX(Yield,A642),1/12)</f>
        <v>0.9951560277146928</v>
      </c>
      <c r="J642" s="14"/>
      <c r="K642" s="29">
        <v>0.1</v>
      </c>
      <c r="L642" s="14" cm="1">
        <f t="array" ref="L642">1-POWER(1-INDEX(LapseRate,A642),1/12)</f>
        <v>8.7416109546967213E-3</v>
      </c>
      <c r="M642" s="14"/>
      <c r="N642" s="32">
        <v>0.01</v>
      </c>
      <c r="O642" s="32">
        <v>0.01</v>
      </c>
      <c r="Q642" s="16" cm="1">
        <f t="array" ref="Q642">INDEX(Inflation,A642)+0.02</f>
        <v>7.0000000000000007E-2</v>
      </c>
      <c r="R642" s="16" cm="1">
        <f t="array" ref="R642">INDEX(LapseRate,A642)*0.5</f>
        <v>0.05</v>
      </c>
      <c r="S642" s="16" cm="1">
        <f t="array" ref="S642">INDEX(LapseRate,A642)*1.5</f>
        <v>0.15000000000000002</v>
      </c>
      <c r="T642" s="16" cm="1">
        <f t="array" ref="T642">INDEX(Yield,A642)*INDEX(YieldUp,A642)</f>
        <v>5.9999999999999995E-4</v>
      </c>
      <c r="U642" s="16" cm="1">
        <f t="array" ref="U642">INDEX(Yield,A642)*INDEX(YieldDown,A642)</f>
        <v>5.9999999999999995E-4</v>
      </c>
    </row>
    <row r="643" spans="1:21" x14ac:dyDescent="0.2">
      <c r="A643" s="13">
        <v>641</v>
      </c>
      <c r="C643" s="28">
        <v>0.05</v>
      </c>
      <c r="D643" s="14">
        <f t="shared" ref="D643:D706" si="10">IF(A643=1,1,POWER(1+INDEX(Inflation,A643-1),(A643-1)/12))</f>
        <v>13.492609472189818</v>
      </c>
      <c r="E643" s="14"/>
      <c r="F643" s="15" cm="1">
        <f t="array" ref="F643">Expense*INDEX(InflationFactor,A643)</f>
        <v>67.463047360949091</v>
      </c>
      <c r="G643" s="15"/>
      <c r="H643" s="28">
        <v>0.06</v>
      </c>
      <c r="I643" s="14" cm="1">
        <f t="array" ref="I643">1/POWER(1+INDEX(Yield,A643),1/12)</f>
        <v>0.9951560277146928</v>
      </c>
      <c r="J643" s="14"/>
      <c r="K643" s="29">
        <v>0.1</v>
      </c>
      <c r="L643" s="14" cm="1">
        <f t="array" ref="L643">1-POWER(1-INDEX(LapseRate,A643),1/12)</f>
        <v>8.7416109546967213E-3</v>
      </c>
      <c r="M643" s="14"/>
      <c r="N643" s="32">
        <v>0.01</v>
      </c>
      <c r="O643" s="32">
        <v>0.01</v>
      </c>
      <c r="Q643" s="16" cm="1">
        <f t="array" ref="Q643">INDEX(Inflation,A643)+0.02</f>
        <v>7.0000000000000007E-2</v>
      </c>
      <c r="R643" s="16" cm="1">
        <f t="array" ref="R643">INDEX(LapseRate,A643)*0.5</f>
        <v>0.05</v>
      </c>
      <c r="S643" s="16" cm="1">
        <f t="array" ref="S643">INDEX(LapseRate,A643)*1.5</f>
        <v>0.15000000000000002</v>
      </c>
      <c r="T643" s="16" cm="1">
        <f t="array" ref="T643">INDEX(Yield,A643)*INDEX(YieldUp,A643)</f>
        <v>5.9999999999999995E-4</v>
      </c>
      <c r="U643" s="16" cm="1">
        <f t="array" ref="U643">INDEX(Yield,A643)*INDEX(YieldDown,A643)</f>
        <v>5.9999999999999995E-4</v>
      </c>
    </row>
    <row r="644" spans="1:21" x14ac:dyDescent="0.2">
      <c r="A644" s="13">
        <v>642</v>
      </c>
      <c r="C644" s="28">
        <v>0.05</v>
      </c>
      <c r="D644" s="14">
        <f t="shared" si="10"/>
        <v>13.547580033343941</v>
      </c>
      <c r="E644" s="14"/>
      <c r="F644" s="15" cm="1">
        <f t="array" ref="F644">Expense*INDEX(InflationFactor,A644)</f>
        <v>67.737900166719697</v>
      </c>
      <c r="G644" s="15"/>
      <c r="H644" s="28">
        <v>0.06</v>
      </c>
      <c r="I644" s="14" cm="1">
        <f t="array" ref="I644">1/POWER(1+INDEX(Yield,A644),1/12)</f>
        <v>0.9951560277146928</v>
      </c>
      <c r="J644" s="14"/>
      <c r="K644" s="29">
        <v>0.1</v>
      </c>
      <c r="L644" s="14" cm="1">
        <f t="array" ref="L644">1-POWER(1-INDEX(LapseRate,A644),1/12)</f>
        <v>8.7416109546967213E-3</v>
      </c>
      <c r="M644" s="14"/>
      <c r="N644" s="32">
        <v>0.01</v>
      </c>
      <c r="O644" s="32">
        <v>0.01</v>
      </c>
      <c r="Q644" s="16" cm="1">
        <f t="array" ref="Q644">INDEX(Inflation,A644)+0.02</f>
        <v>7.0000000000000007E-2</v>
      </c>
      <c r="R644" s="16" cm="1">
        <f t="array" ref="R644">INDEX(LapseRate,A644)*0.5</f>
        <v>0.05</v>
      </c>
      <c r="S644" s="16" cm="1">
        <f t="array" ref="S644">INDEX(LapseRate,A644)*1.5</f>
        <v>0.15000000000000002</v>
      </c>
      <c r="T644" s="16" cm="1">
        <f t="array" ref="T644">INDEX(Yield,A644)*INDEX(YieldUp,A644)</f>
        <v>5.9999999999999995E-4</v>
      </c>
      <c r="U644" s="16" cm="1">
        <f t="array" ref="U644">INDEX(Yield,A644)*INDEX(YieldDown,A644)</f>
        <v>5.9999999999999995E-4</v>
      </c>
    </row>
    <row r="645" spans="1:21" x14ac:dyDescent="0.2">
      <c r="A645" s="13">
        <v>643</v>
      </c>
      <c r="C645" s="28">
        <v>0.05</v>
      </c>
      <c r="D645" s="14">
        <f t="shared" si="10"/>
        <v>13.602774551368668</v>
      </c>
      <c r="E645" s="14"/>
      <c r="F645" s="15" cm="1">
        <f t="array" ref="F645">Expense*INDEX(InflationFactor,A645)</f>
        <v>68.013872756843341</v>
      </c>
      <c r="G645" s="15"/>
      <c r="H645" s="28">
        <v>0.06</v>
      </c>
      <c r="I645" s="14" cm="1">
        <f t="array" ref="I645">1/POWER(1+INDEX(Yield,A645),1/12)</f>
        <v>0.9951560277146928</v>
      </c>
      <c r="J645" s="14"/>
      <c r="K645" s="29">
        <v>0.1</v>
      </c>
      <c r="L645" s="14" cm="1">
        <f t="array" ref="L645">1-POWER(1-INDEX(LapseRate,A645),1/12)</f>
        <v>8.7416109546967213E-3</v>
      </c>
      <c r="M645" s="14"/>
      <c r="N645" s="32">
        <v>0.01</v>
      </c>
      <c r="O645" s="32">
        <v>0.01</v>
      </c>
      <c r="Q645" s="16" cm="1">
        <f t="array" ref="Q645">INDEX(Inflation,A645)+0.02</f>
        <v>7.0000000000000007E-2</v>
      </c>
      <c r="R645" s="16" cm="1">
        <f t="array" ref="R645">INDEX(LapseRate,A645)*0.5</f>
        <v>0.05</v>
      </c>
      <c r="S645" s="16" cm="1">
        <f t="array" ref="S645">INDEX(LapseRate,A645)*1.5</f>
        <v>0.15000000000000002</v>
      </c>
      <c r="T645" s="16" cm="1">
        <f t="array" ref="T645">INDEX(Yield,A645)*INDEX(YieldUp,A645)</f>
        <v>5.9999999999999995E-4</v>
      </c>
      <c r="U645" s="16" cm="1">
        <f t="array" ref="U645">INDEX(Yield,A645)*INDEX(YieldDown,A645)</f>
        <v>5.9999999999999995E-4</v>
      </c>
    </row>
    <row r="646" spans="1:21" x14ac:dyDescent="0.2">
      <c r="A646" s="13">
        <v>644</v>
      </c>
      <c r="C646" s="28">
        <v>0.05</v>
      </c>
      <c r="D646" s="14">
        <f t="shared" si="10"/>
        <v>13.658193938692007</v>
      </c>
      <c r="E646" s="14"/>
      <c r="F646" s="15" cm="1">
        <f t="array" ref="F646">Expense*INDEX(InflationFactor,A646)</f>
        <v>68.290969693460028</v>
      </c>
      <c r="G646" s="15"/>
      <c r="H646" s="28">
        <v>0.06</v>
      </c>
      <c r="I646" s="14" cm="1">
        <f t="array" ref="I646">1/POWER(1+INDEX(Yield,A646),1/12)</f>
        <v>0.9951560277146928</v>
      </c>
      <c r="J646" s="14"/>
      <c r="K646" s="29">
        <v>0.1</v>
      </c>
      <c r="L646" s="14" cm="1">
        <f t="array" ref="L646">1-POWER(1-INDEX(LapseRate,A646),1/12)</f>
        <v>8.7416109546967213E-3</v>
      </c>
      <c r="M646" s="14"/>
      <c r="N646" s="32">
        <v>0.01</v>
      </c>
      <c r="O646" s="32">
        <v>0.01</v>
      </c>
      <c r="Q646" s="16" cm="1">
        <f t="array" ref="Q646">INDEX(Inflation,A646)+0.02</f>
        <v>7.0000000000000007E-2</v>
      </c>
      <c r="R646" s="16" cm="1">
        <f t="array" ref="R646">INDEX(LapseRate,A646)*0.5</f>
        <v>0.05</v>
      </c>
      <c r="S646" s="16" cm="1">
        <f t="array" ref="S646">INDEX(LapseRate,A646)*1.5</f>
        <v>0.15000000000000002</v>
      </c>
      <c r="T646" s="16" cm="1">
        <f t="array" ref="T646">INDEX(Yield,A646)*INDEX(YieldUp,A646)</f>
        <v>5.9999999999999995E-4</v>
      </c>
      <c r="U646" s="16" cm="1">
        <f t="array" ref="U646">INDEX(Yield,A646)*INDEX(YieldDown,A646)</f>
        <v>5.9999999999999995E-4</v>
      </c>
    </row>
    <row r="647" spans="1:21" x14ac:dyDescent="0.2">
      <c r="A647" s="13">
        <v>645</v>
      </c>
      <c r="C647" s="28">
        <v>0.05</v>
      </c>
      <c r="D647" s="14">
        <f t="shared" si="10"/>
        <v>13.713839111459309</v>
      </c>
      <c r="E647" s="14"/>
      <c r="F647" s="15" cm="1">
        <f t="array" ref="F647">Expense*INDEX(InflationFactor,A647)</f>
        <v>68.569195557296553</v>
      </c>
      <c r="G647" s="15"/>
      <c r="H647" s="28">
        <v>0.06</v>
      </c>
      <c r="I647" s="14" cm="1">
        <f t="array" ref="I647">1/POWER(1+INDEX(Yield,A647),1/12)</f>
        <v>0.9951560277146928</v>
      </c>
      <c r="J647" s="14"/>
      <c r="K647" s="29">
        <v>0.1</v>
      </c>
      <c r="L647" s="14" cm="1">
        <f t="array" ref="L647">1-POWER(1-INDEX(LapseRate,A647),1/12)</f>
        <v>8.7416109546967213E-3</v>
      </c>
      <c r="M647" s="14"/>
      <c r="N647" s="32">
        <v>0.01</v>
      </c>
      <c r="O647" s="32">
        <v>0.01</v>
      </c>
      <c r="Q647" s="16" cm="1">
        <f t="array" ref="Q647">INDEX(Inflation,A647)+0.02</f>
        <v>7.0000000000000007E-2</v>
      </c>
      <c r="R647" s="16" cm="1">
        <f t="array" ref="R647">INDEX(LapseRate,A647)*0.5</f>
        <v>0.05</v>
      </c>
      <c r="S647" s="16" cm="1">
        <f t="array" ref="S647">INDEX(LapseRate,A647)*1.5</f>
        <v>0.15000000000000002</v>
      </c>
      <c r="T647" s="16" cm="1">
        <f t="array" ref="T647">INDEX(Yield,A647)*INDEX(YieldUp,A647)</f>
        <v>5.9999999999999995E-4</v>
      </c>
      <c r="U647" s="16" cm="1">
        <f t="array" ref="U647">INDEX(Yield,A647)*INDEX(YieldDown,A647)</f>
        <v>5.9999999999999995E-4</v>
      </c>
    </row>
    <row r="648" spans="1:21" x14ac:dyDescent="0.2">
      <c r="A648" s="13">
        <v>646</v>
      </c>
      <c r="C648" s="28">
        <v>0.05</v>
      </c>
      <c r="D648" s="14">
        <f t="shared" si="10"/>
        <v>13.769710989548434</v>
      </c>
      <c r="E648" s="14"/>
      <c r="F648" s="15" cm="1">
        <f t="array" ref="F648">Expense*INDEX(InflationFactor,A648)</f>
        <v>68.848554947742173</v>
      </c>
      <c r="G648" s="15"/>
      <c r="H648" s="28">
        <v>0.06</v>
      </c>
      <c r="I648" s="14" cm="1">
        <f t="array" ref="I648">1/POWER(1+INDEX(Yield,A648),1/12)</f>
        <v>0.9951560277146928</v>
      </c>
      <c r="J648" s="14"/>
      <c r="K648" s="29">
        <v>0.1</v>
      </c>
      <c r="L648" s="14" cm="1">
        <f t="array" ref="L648">1-POWER(1-INDEX(LapseRate,A648),1/12)</f>
        <v>8.7416109546967213E-3</v>
      </c>
      <c r="M648" s="14"/>
      <c r="N648" s="32">
        <v>0.01</v>
      </c>
      <c r="O648" s="32">
        <v>0.01</v>
      </c>
      <c r="Q648" s="16" cm="1">
        <f t="array" ref="Q648">INDEX(Inflation,A648)+0.02</f>
        <v>7.0000000000000007E-2</v>
      </c>
      <c r="R648" s="16" cm="1">
        <f t="array" ref="R648">INDEX(LapseRate,A648)*0.5</f>
        <v>0.05</v>
      </c>
      <c r="S648" s="16" cm="1">
        <f t="array" ref="S648">INDEX(LapseRate,A648)*1.5</f>
        <v>0.15000000000000002</v>
      </c>
      <c r="T648" s="16" cm="1">
        <f t="array" ref="T648">INDEX(Yield,A648)*INDEX(YieldUp,A648)</f>
        <v>5.9999999999999995E-4</v>
      </c>
      <c r="U648" s="16" cm="1">
        <f t="array" ref="U648">INDEX(Yield,A648)*INDEX(YieldDown,A648)</f>
        <v>5.9999999999999995E-4</v>
      </c>
    </row>
    <row r="649" spans="1:21" x14ac:dyDescent="0.2">
      <c r="A649" s="13">
        <v>647</v>
      </c>
      <c r="C649" s="28">
        <v>0.05</v>
      </c>
      <c r="D649" s="14">
        <f t="shared" si="10"/>
        <v>13.825810496584912</v>
      </c>
      <c r="E649" s="14"/>
      <c r="F649" s="15" cm="1">
        <f t="array" ref="F649">Expense*INDEX(InflationFactor,A649)</f>
        <v>69.129052482924564</v>
      </c>
      <c r="G649" s="15"/>
      <c r="H649" s="28">
        <v>0.06</v>
      </c>
      <c r="I649" s="14" cm="1">
        <f t="array" ref="I649">1/POWER(1+INDEX(Yield,A649),1/12)</f>
        <v>0.9951560277146928</v>
      </c>
      <c r="J649" s="14"/>
      <c r="K649" s="29">
        <v>0.1</v>
      </c>
      <c r="L649" s="14" cm="1">
        <f t="array" ref="L649">1-POWER(1-INDEX(LapseRate,A649),1/12)</f>
        <v>8.7416109546967213E-3</v>
      </c>
      <c r="M649" s="14"/>
      <c r="N649" s="32">
        <v>0.01</v>
      </c>
      <c r="O649" s="32">
        <v>0.01</v>
      </c>
      <c r="Q649" s="16" cm="1">
        <f t="array" ref="Q649">INDEX(Inflation,A649)+0.02</f>
        <v>7.0000000000000007E-2</v>
      </c>
      <c r="R649" s="16" cm="1">
        <f t="array" ref="R649">INDEX(LapseRate,A649)*0.5</f>
        <v>0.05</v>
      </c>
      <c r="S649" s="16" cm="1">
        <f t="array" ref="S649">INDEX(LapseRate,A649)*1.5</f>
        <v>0.15000000000000002</v>
      </c>
      <c r="T649" s="16" cm="1">
        <f t="array" ref="T649">INDEX(Yield,A649)*INDEX(YieldUp,A649)</f>
        <v>5.9999999999999995E-4</v>
      </c>
      <c r="U649" s="16" cm="1">
        <f t="array" ref="U649">INDEX(Yield,A649)*INDEX(YieldDown,A649)</f>
        <v>5.9999999999999995E-4</v>
      </c>
    </row>
    <row r="650" spans="1:21" x14ac:dyDescent="0.2">
      <c r="A650" s="13">
        <v>648</v>
      </c>
      <c r="C650" s="28">
        <v>0.05</v>
      </c>
      <c r="D650" s="14">
        <f t="shared" si="10"/>
        <v>13.882138559957266</v>
      </c>
      <c r="E650" s="14"/>
      <c r="F650" s="15" cm="1">
        <f t="array" ref="F650">Expense*INDEX(InflationFactor,A650)</f>
        <v>69.410692799786332</v>
      </c>
      <c r="G650" s="15"/>
      <c r="H650" s="28">
        <v>0.06</v>
      </c>
      <c r="I650" s="14" cm="1">
        <f t="array" ref="I650">1/POWER(1+INDEX(Yield,A650),1/12)</f>
        <v>0.9951560277146928</v>
      </c>
      <c r="J650" s="14"/>
      <c r="K650" s="29">
        <v>0.1</v>
      </c>
      <c r="L650" s="14" cm="1">
        <f t="array" ref="L650">1-POWER(1-INDEX(LapseRate,A650),1/12)</f>
        <v>8.7416109546967213E-3</v>
      </c>
      <c r="M650" s="14"/>
      <c r="N650" s="32">
        <v>0.01</v>
      </c>
      <c r="O650" s="32">
        <v>0.01</v>
      </c>
      <c r="Q650" s="16" cm="1">
        <f t="array" ref="Q650">INDEX(Inflation,A650)+0.02</f>
        <v>7.0000000000000007E-2</v>
      </c>
      <c r="R650" s="16" cm="1">
        <f t="array" ref="R650">INDEX(LapseRate,A650)*0.5</f>
        <v>0.05</v>
      </c>
      <c r="S650" s="16" cm="1">
        <f t="array" ref="S650">INDEX(LapseRate,A650)*1.5</f>
        <v>0.15000000000000002</v>
      </c>
      <c r="T650" s="16" cm="1">
        <f t="array" ref="T650">INDEX(Yield,A650)*INDEX(YieldUp,A650)</f>
        <v>5.9999999999999995E-4</v>
      </c>
      <c r="U650" s="16" cm="1">
        <f t="array" ref="U650">INDEX(Yield,A650)*INDEX(YieldDown,A650)</f>
        <v>5.9999999999999995E-4</v>
      </c>
    </row>
    <row r="651" spans="1:21" x14ac:dyDescent="0.2">
      <c r="A651" s="13">
        <v>649</v>
      </c>
      <c r="C651" s="28">
        <v>0.05</v>
      </c>
      <c r="D651" s="14">
        <f t="shared" si="10"/>
        <v>13.938696110832263</v>
      </c>
      <c r="E651" s="14"/>
      <c r="F651" s="15" cm="1">
        <f t="array" ref="F651">Expense*INDEX(InflationFactor,A651)</f>
        <v>69.693480554161312</v>
      </c>
      <c r="G651" s="15"/>
      <c r="H651" s="28">
        <v>0.06</v>
      </c>
      <c r="I651" s="14" cm="1">
        <f t="array" ref="I651">1/POWER(1+INDEX(Yield,A651),1/12)</f>
        <v>0.9951560277146928</v>
      </c>
      <c r="J651" s="14"/>
      <c r="K651" s="29">
        <v>0.1</v>
      </c>
      <c r="L651" s="14" cm="1">
        <f t="array" ref="L651">1-POWER(1-INDEX(LapseRate,A651),1/12)</f>
        <v>8.7416109546967213E-3</v>
      </c>
      <c r="M651" s="14"/>
      <c r="N651" s="32">
        <v>0.01</v>
      </c>
      <c r="O651" s="32">
        <v>0.01</v>
      </c>
      <c r="Q651" s="16" cm="1">
        <f t="array" ref="Q651">INDEX(Inflation,A651)+0.02</f>
        <v>7.0000000000000007E-2</v>
      </c>
      <c r="R651" s="16" cm="1">
        <f t="array" ref="R651">INDEX(LapseRate,A651)*0.5</f>
        <v>0.05</v>
      </c>
      <c r="S651" s="16" cm="1">
        <f t="array" ref="S651">INDEX(LapseRate,A651)*1.5</f>
        <v>0.15000000000000002</v>
      </c>
      <c r="T651" s="16" cm="1">
        <f t="array" ref="T651">INDEX(Yield,A651)*INDEX(YieldUp,A651)</f>
        <v>5.9999999999999995E-4</v>
      </c>
      <c r="U651" s="16" cm="1">
        <f t="array" ref="U651">INDEX(Yield,A651)*INDEX(YieldDown,A651)</f>
        <v>5.9999999999999995E-4</v>
      </c>
    </row>
    <row r="652" spans="1:21" x14ac:dyDescent="0.2">
      <c r="A652" s="13">
        <v>650</v>
      </c>
      <c r="C652" s="28">
        <v>0.05</v>
      </c>
      <c r="D652" s="14">
        <f t="shared" si="10"/>
        <v>13.995484084170476</v>
      </c>
      <c r="E652" s="14"/>
      <c r="F652" s="15" cm="1">
        <f t="array" ref="F652">Expense*INDEX(InflationFactor,A652)</f>
        <v>69.977420420852383</v>
      </c>
      <c r="G652" s="15"/>
      <c r="H652" s="28">
        <v>0.06</v>
      </c>
      <c r="I652" s="14" cm="1">
        <f t="array" ref="I652">1/POWER(1+INDEX(Yield,A652),1/12)</f>
        <v>0.9951560277146928</v>
      </c>
      <c r="J652" s="14"/>
      <c r="K652" s="29">
        <v>0.1</v>
      </c>
      <c r="L652" s="14" cm="1">
        <f t="array" ref="L652">1-POWER(1-INDEX(LapseRate,A652),1/12)</f>
        <v>8.7416109546967213E-3</v>
      </c>
      <c r="M652" s="14"/>
      <c r="N652" s="32">
        <v>0.01</v>
      </c>
      <c r="O652" s="32">
        <v>0.01</v>
      </c>
      <c r="Q652" s="16" cm="1">
        <f t="array" ref="Q652">INDEX(Inflation,A652)+0.02</f>
        <v>7.0000000000000007E-2</v>
      </c>
      <c r="R652" s="16" cm="1">
        <f t="array" ref="R652">INDEX(LapseRate,A652)*0.5</f>
        <v>0.05</v>
      </c>
      <c r="S652" s="16" cm="1">
        <f t="array" ref="S652">INDEX(LapseRate,A652)*1.5</f>
        <v>0.15000000000000002</v>
      </c>
      <c r="T652" s="16" cm="1">
        <f t="array" ref="T652">INDEX(Yield,A652)*INDEX(YieldUp,A652)</f>
        <v>5.9999999999999995E-4</v>
      </c>
      <c r="U652" s="16" cm="1">
        <f t="array" ref="U652">INDEX(Yield,A652)*INDEX(YieldDown,A652)</f>
        <v>5.9999999999999995E-4</v>
      </c>
    </row>
    <row r="653" spans="1:21" x14ac:dyDescent="0.2">
      <c r="A653" s="13">
        <v>651</v>
      </c>
      <c r="C653" s="28">
        <v>0.05</v>
      </c>
      <c r="D653" s="14">
        <f t="shared" si="10"/>
        <v>14.052503418741468</v>
      </c>
      <c r="E653" s="14"/>
      <c r="F653" s="15" cm="1">
        <f t="array" ref="F653">Expense*INDEX(InflationFactor,A653)</f>
        <v>70.262517093707345</v>
      </c>
      <c r="G653" s="15"/>
      <c r="H653" s="28">
        <v>0.06</v>
      </c>
      <c r="I653" s="14" cm="1">
        <f t="array" ref="I653">1/POWER(1+INDEX(Yield,A653),1/12)</f>
        <v>0.9951560277146928</v>
      </c>
      <c r="J653" s="14"/>
      <c r="K653" s="29">
        <v>0.1</v>
      </c>
      <c r="L653" s="14" cm="1">
        <f t="array" ref="L653">1-POWER(1-INDEX(LapseRate,A653),1/12)</f>
        <v>8.7416109546967213E-3</v>
      </c>
      <c r="M653" s="14"/>
      <c r="N653" s="32">
        <v>0.01</v>
      </c>
      <c r="O653" s="32">
        <v>0.01</v>
      </c>
      <c r="Q653" s="16" cm="1">
        <f t="array" ref="Q653">INDEX(Inflation,A653)+0.02</f>
        <v>7.0000000000000007E-2</v>
      </c>
      <c r="R653" s="16" cm="1">
        <f t="array" ref="R653">INDEX(LapseRate,A653)*0.5</f>
        <v>0.05</v>
      </c>
      <c r="S653" s="16" cm="1">
        <f t="array" ref="S653">INDEX(LapseRate,A653)*1.5</f>
        <v>0.15000000000000002</v>
      </c>
      <c r="T653" s="16" cm="1">
        <f t="array" ref="T653">INDEX(Yield,A653)*INDEX(YieldUp,A653)</f>
        <v>5.9999999999999995E-4</v>
      </c>
      <c r="U653" s="16" cm="1">
        <f t="array" ref="U653">INDEX(Yield,A653)*INDEX(YieldDown,A653)</f>
        <v>5.9999999999999995E-4</v>
      </c>
    </row>
    <row r="654" spans="1:21" x14ac:dyDescent="0.2">
      <c r="A654" s="13">
        <v>652</v>
      </c>
      <c r="C654" s="28">
        <v>0.05</v>
      </c>
      <c r="D654" s="14">
        <f t="shared" si="10"/>
        <v>14.109755057139557</v>
      </c>
      <c r="E654" s="14"/>
      <c r="F654" s="15" cm="1">
        <f t="array" ref="F654">Expense*INDEX(InflationFactor,A654)</f>
        <v>70.548775285697786</v>
      </c>
      <c r="G654" s="15"/>
      <c r="H654" s="28">
        <v>0.06</v>
      </c>
      <c r="I654" s="14" cm="1">
        <f t="array" ref="I654">1/POWER(1+INDEX(Yield,A654),1/12)</f>
        <v>0.9951560277146928</v>
      </c>
      <c r="J654" s="14"/>
      <c r="K654" s="29">
        <v>0.1</v>
      </c>
      <c r="L654" s="14" cm="1">
        <f t="array" ref="L654">1-POWER(1-INDEX(LapseRate,A654),1/12)</f>
        <v>8.7416109546967213E-3</v>
      </c>
      <c r="M654" s="14"/>
      <c r="N654" s="32">
        <v>0.01</v>
      </c>
      <c r="O654" s="32">
        <v>0.01</v>
      </c>
      <c r="Q654" s="16" cm="1">
        <f t="array" ref="Q654">INDEX(Inflation,A654)+0.02</f>
        <v>7.0000000000000007E-2</v>
      </c>
      <c r="R654" s="16" cm="1">
        <f t="array" ref="R654">INDEX(LapseRate,A654)*0.5</f>
        <v>0.05</v>
      </c>
      <c r="S654" s="16" cm="1">
        <f t="array" ref="S654">INDEX(LapseRate,A654)*1.5</f>
        <v>0.15000000000000002</v>
      </c>
      <c r="T654" s="16" cm="1">
        <f t="array" ref="T654">INDEX(Yield,A654)*INDEX(YieldUp,A654)</f>
        <v>5.9999999999999995E-4</v>
      </c>
      <c r="U654" s="16" cm="1">
        <f t="array" ref="U654">INDEX(Yield,A654)*INDEX(YieldDown,A654)</f>
        <v>5.9999999999999995E-4</v>
      </c>
    </row>
    <row r="655" spans="1:21" x14ac:dyDescent="0.2">
      <c r="A655" s="13">
        <v>653</v>
      </c>
      <c r="C655" s="28">
        <v>0.05</v>
      </c>
      <c r="D655" s="14">
        <f t="shared" si="10"/>
        <v>14.167239945799304</v>
      </c>
      <c r="E655" s="14"/>
      <c r="F655" s="15" cm="1">
        <f t="array" ref="F655">Expense*INDEX(InflationFactor,A655)</f>
        <v>70.836199728996519</v>
      </c>
      <c r="G655" s="15"/>
      <c r="H655" s="28">
        <v>0.06</v>
      </c>
      <c r="I655" s="14" cm="1">
        <f t="array" ref="I655">1/POWER(1+INDEX(Yield,A655),1/12)</f>
        <v>0.9951560277146928</v>
      </c>
      <c r="J655" s="14"/>
      <c r="K655" s="29">
        <v>0.1</v>
      </c>
      <c r="L655" s="14" cm="1">
        <f t="array" ref="L655">1-POWER(1-INDEX(LapseRate,A655),1/12)</f>
        <v>8.7416109546967213E-3</v>
      </c>
      <c r="M655" s="14"/>
      <c r="N655" s="32">
        <v>0.01</v>
      </c>
      <c r="O655" s="32">
        <v>0.01</v>
      </c>
      <c r="Q655" s="16" cm="1">
        <f t="array" ref="Q655">INDEX(Inflation,A655)+0.02</f>
        <v>7.0000000000000007E-2</v>
      </c>
      <c r="R655" s="16" cm="1">
        <f t="array" ref="R655">INDEX(LapseRate,A655)*0.5</f>
        <v>0.05</v>
      </c>
      <c r="S655" s="16" cm="1">
        <f t="array" ref="S655">INDEX(LapseRate,A655)*1.5</f>
        <v>0.15000000000000002</v>
      </c>
      <c r="T655" s="16" cm="1">
        <f t="array" ref="T655">INDEX(Yield,A655)*INDEX(YieldUp,A655)</f>
        <v>5.9999999999999995E-4</v>
      </c>
      <c r="U655" s="16" cm="1">
        <f t="array" ref="U655">INDEX(Yield,A655)*INDEX(YieldDown,A655)</f>
        <v>5.9999999999999995E-4</v>
      </c>
    </row>
    <row r="656" spans="1:21" x14ac:dyDescent="0.2">
      <c r="A656" s="13">
        <v>654</v>
      </c>
      <c r="C656" s="28">
        <v>0.05</v>
      </c>
      <c r="D656" s="14">
        <f t="shared" si="10"/>
        <v>14.224959035011134</v>
      </c>
      <c r="E656" s="14"/>
      <c r="F656" s="15" cm="1">
        <f t="array" ref="F656">Expense*INDEX(InflationFactor,A656)</f>
        <v>71.124795175055667</v>
      </c>
      <c r="G656" s="15"/>
      <c r="H656" s="28">
        <v>0.06</v>
      </c>
      <c r="I656" s="14" cm="1">
        <f t="array" ref="I656">1/POWER(1+INDEX(Yield,A656),1/12)</f>
        <v>0.9951560277146928</v>
      </c>
      <c r="J656" s="14"/>
      <c r="K656" s="29">
        <v>0.1</v>
      </c>
      <c r="L656" s="14" cm="1">
        <f t="array" ref="L656">1-POWER(1-INDEX(LapseRate,A656),1/12)</f>
        <v>8.7416109546967213E-3</v>
      </c>
      <c r="M656" s="14"/>
      <c r="N656" s="32">
        <v>0.01</v>
      </c>
      <c r="O656" s="32">
        <v>0.01</v>
      </c>
      <c r="Q656" s="16" cm="1">
        <f t="array" ref="Q656">INDEX(Inflation,A656)+0.02</f>
        <v>7.0000000000000007E-2</v>
      </c>
      <c r="R656" s="16" cm="1">
        <f t="array" ref="R656">INDEX(LapseRate,A656)*0.5</f>
        <v>0.05</v>
      </c>
      <c r="S656" s="16" cm="1">
        <f t="array" ref="S656">INDEX(LapseRate,A656)*1.5</f>
        <v>0.15000000000000002</v>
      </c>
      <c r="T656" s="16" cm="1">
        <f t="array" ref="T656">INDEX(Yield,A656)*INDEX(YieldUp,A656)</f>
        <v>5.9999999999999995E-4</v>
      </c>
      <c r="U656" s="16" cm="1">
        <f t="array" ref="U656">INDEX(Yield,A656)*INDEX(YieldDown,A656)</f>
        <v>5.9999999999999995E-4</v>
      </c>
    </row>
    <row r="657" spans="1:21" x14ac:dyDescent="0.2">
      <c r="A657" s="13">
        <v>655</v>
      </c>
      <c r="C657" s="28">
        <v>0.05</v>
      </c>
      <c r="D657" s="14">
        <f t="shared" si="10"/>
        <v>14.282913278937098</v>
      </c>
      <c r="E657" s="14"/>
      <c r="F657" s="15" cm="1">
        <f t="array" ref="F657">Expense*INDEX(InflationFactor,A657)</f>
        <v>71.414566394685494</v>
      </c>
      <c r="G657" s="15"/>
      <c r="H657" s="28">
        <v>0.06</v>
      </c>
      <c r="I657" s="14" cm="1">
        <f t="array" ref="I657">1/POWER(1+INDEX(Yield,A657),1/12)</f>
        <v>0.9951560277146928</v>
      </c>
      <c r="J657" s="14"/>
      <c r="K657" s="29">
        <v>0.1</v>
      </c>
      <c r="L657" s="14" cm="1">
        <f t="array" ref="L657">1-POWER(1-INDEX(LapseRate,A657),1/12)</f>
        <v>8.7416109546967213E-3</v>
      </c>
      <c r="M657" s="14"/>
      <c r="N657" s="32">
        <v>0.01</v>
      </c>
      <c r="O657" s="32">
        <v>0.01</v>
      </c>
      <c r="Q657" s="16" cm="1">
        <f t="array" ref="Q657">INDEX(Inflation,A657)+0.02</f>
        <v>7.0000000000000007E-2</v>
      </c>
      <c r="R657" s="16" cm="1">
        <f t="array" ref="R657">INDEX(LapseRate,A657)*0.5</f>
        <v>0.05</v>
      </c>
      <c r="S657" s="16" cm="1">
        <f t="array" ref="S657">INDEX(LapseRate,A657)*1.5</f>
        <v>0.15000000000000002</v>
      </c>
      <c r="T657" s="16" cm="1">
        <f t="array" ref="T657">INDEX(Yield,A657)*INDEX(YieldUp,A657)</f>
        <v>5.9999999999999995E-4</v>
      </c>
      <c r="U657" s="16" cm="1">
        <f t="array" ref="U657">INDEX(Yield,A657)*INDEX(YieldDown,A657)</f>
        <v>5.9999999999999995E-4</v>
      </c>
    </row>
    <row r="658" spans="1:21" x14ac:dyDescent="0.2">
      <c r="A658" s="13">
        <v>656</v>
      </c>
      <c r="C658" s="28">
        <v>0.05</v>
      </c>
      <c r="D658" s="14">
        <f t="shared" si="10"/>
        <v>14.341103635626604</v>
      </c>
      <c r="E658" s="14"/>
      <c r="F658" s="15" cm="1">
        <f t="array" ref="F658">Expense*INDEX(InflationFactor,A658)</f>
        <v>71.705518178133019</v>
      </c>
      <c r="G658" s="15"/>
      <c r="H658" s="28">
        <v>0.06</v>
      </c>
      <c r="I658" s="14" cm="1">
        <f t="array" ref="I658">1/POWER(1+INDEX(Yield,A658),1/12)</f>
        <v>0.9951560277146928</v>
      </c>
      <c r="J658" s="14"/>
      <c r="K658" s="29">
        <v>0.1</v>
      </c>
      <c r="L658" s="14" cm="1">
        <f t="array" ref="L658">1-POWER(1-INDEX(LapseRate,A658),1/12)</f>
        <v>8.7416109546967213E-3</v>
      </c>
      <c r="M658" s="14"/>
      <c r="N658" s="32">
        <v>0.01</v>
      </c>
      <c r="O658" s="32">
        <v>0.01</v>
      </c>
      <c r="Q658" s="16" cm="1">
        <f t="array" ref="Q658">INDEX(Inflation,A658)+0.02</f>
        <v>7.0000000000000007E-2</v>
      </c>
      <c r="R658" s="16" cm="1">
        <f t="array" ref="R658">INDEX(LapseRate,A658)*0.5</f>
        <v>0.05</v>
      </c>
      <c r="S658" s="16" cm="1">
        <f t="array" ref="S658">INDEX(LapseRate,A658)*1.5</f>
        <v>0.15000000000000002</v>
      </c>
      <c r="T658" s="16" cm="1">
        <f t="array" ref="T658">INDEX(Yield,A658)*INDEX(YieldUp,A658)</f>
        <v>5.9999999999999995E-4</v>
      </c>
      <c r="U658" s="16" cm="1">
        <f t="array" ref="U658">INDEX(Yield,A658)*INDEX(YieldDown,A658)</f>
        <v>5.9999999999999995E-4</v>
      </c>
    </row>
    <row r="659" spans="1:21" x14ac:dyDescent="0.2">
      <c r="A659" s="13">
        <v>657</v>
      </c>
      <c r="C659" s="28">
        <v>0.05</v>
      </c>
      <c r="D659" s="14">
        <f t="shared" si="10"/>
        <v>14.399531067032271</v>
      </c>
      <c r="E659" s="14"/>
      <c r="F659" s="15" cm="1">
        <f t="array" ref="F659">Expense*INDEX(InflationFactor,A659)</f>
        <v>71.997655335161355</v>
      </c>
      <c r="G659" s="15"/>
      <c r="H659" s="28">
        <v>0.06</v>
      </c>
      <c r="I659" s="14" cm="1">
        <f t="array" ref="I659">1/POWER(1+INDEX(Yield,A659),1/12)</f>
        <v>0.9951560277146928</v>
      </c>
      <c r="J659" s="14"/>
      <c r="K659" s="29">
        <v>0.1</v>
      </c>
      <c r="L659" s="14" cm="1">
        <f t="array" ref="L659">1-POWER(1-INDEX(LapseRate,A659),1/12)</f>
        <v>8.7416109546967213E-3</v>
      </c>
      <c r="M659" s="14"/>
      <c r="N659" s="32">
        <v>0.01</v>
      </c>
      <c r="O659" s="32">
        <v>0.01</v>
      </c>
      <c r="Q659" s="16" cm="1">
        <f t="array" ref="Q659">INDEX(Inflation,A659)+0.02</f>
        <v>7.0000000000000007E-2</v>
      </c>
      <c r="R659" s="16" cm="1">
        <f t="array" ref="R659">INDEX(LapseRate,A659)*0.5</f>
        <v>0.05</v>
      </c>
      <c r="S659" s="16" cm="1">
        <f t="array" ref="S659">INDEX(LapseRate,A659)*1.5</f>
        <v>0.15000000000000002</v>
      </c>
      <c r="T659" s="16" cm="1">
        <f t="array" ref="T659">INDEX(Yield,A659)*INDEX(YieldUp,A659)</f>
        <v>5.9999999999999995E-4</v>
      </c>
      <c r="U659" s="16" cm="1">
        <f t="array" ref="U659">INDEX(Yield,A659)*INDEX(YieldDown,A659)</f>
        <v>5.9999999999999995E-4</v>
      </c>
    </row>
    <row r="660" spans="1:21" x14ac:dyDescent="0.2">
      <c r="A660" s="13">
        <v>658</v>
      </c>
      <c r="C660" s="28">
        <v>0.05</v>
      </c>
      <c r="D660" s="14">
        <f t="shared" si="10"/>
        <v>14.458196539025852</v>
      </c>
      <c r="E660" s="14"/>
      <c r="F660" s="15" cm="1">
        <f t="array" ref="F660">Expense*INDEX(InflationFactor,A660)</f>
        <v>72.290982695129259</v>
      </c>
      <c r="G660" s="15"/>
      <c r="H660" s="28">
        <v>0.06</v>
      </c>
      <c r="I660" s="14" cm="1">
        <f t="array" ref="I660">1/POWER(1+INDEX(Yield,A660),1/12)</f>
        <v>0.9951560277146928</v>
      </c>
      <c r="J660" s="14"/>
      <c r="K660" s="29">
        <v>0.1</v>
      </c>
      <c r="L660" s="14" cm="1">
        <f t="array" ref="L660">1-POWER(1-INDEX(LapseRate,A660),1/12)</f>
        <v>8.7416109546967213E-3</v>
      </c>
      <c r="M660" s="14"/>
      <c r="N660" s="32">
        <v>0.01</v>
      </c>
      <c r="O660" s="32">
        <v>0.01</v>
      </c>
      <c r="Q660" s="16" cm="1">
        <f t="array" ref="Q660">INDEX(Inflation,A660)+0.02</f>
        <v>7.0000000000000007E-2</v>
      </c>
      <c r="R660" s="16" cm="1">
        <f t="array" ref="R660">INDEX(LapseRate,A660)*0.5</f>
        <v>0.05</v>
      </c>
      <c r="S660" s="16" cm="1">
        <f t="array" ref="S660">INDEX(LapseRate,A660)*1.5</f>
        <v>0.15000000000000002</v>
      </c>
      <c r="T660" s="16" cm="1">
        <f t="array" ref="T660">INDEX(Yield,A660)*INDEX(YieldUp,A660)</f>
        <v>5.9999999999999995E-4</v>
      </c>
      <c r="U660" s="16" cm="1">
        <f t="array" ref="U660">INDEX(Yield,A660)*INDEX(YieldDown,A660)</f>
        <v>5.9999999999999995E-4</v>
      </c>
    </row>
    <row r="661" spans="1:21" x14ac:dyDescent="0.2">
      <c r="A661" s="13">
        <v>659</v>
      </c>
      <c r="C661" s="28">
        <v>0.05</v>
      </c>
      <c r="D661" s="14">
        <f t="shared" si="10"/>
        <v>14.517101021414161</v>
      </c>
      <c r="E661" s="14"/>
      <c r="F661" s="15" cm="1">
        <f t="array" ref="F661">Expense*INDEX(InflationFactor,A661)</f>
        <v>72.585505107070802</v>
      </c>
      <c r="G661" s="15"/>
      <c r="H661" s="28">
        <v>0.06</v>
      </c>
      <c r="I661" s="14" cm="1">
        <f t="array" ref="I661">1/POWER(1+INDEX(Yield,A661),1/12)</f>
        <v>0.9951560277146928</v>
      </c>
      <c r="J661" s="14"/>
      <c r="K661" s="29">
        <v>0.1</v>
      </c>
      <c r="L661" s="14" cm="1">
        <f t="array" ref="L661">1-POWER(1-INDEX(LapseRate,A661),1/12)</f>
        <v>8.7416109546967213E-3</v>
      </c>
      <c r="M661" s="14"/>
      <c r="N661" s="32">
        <v>0.01</v>
      </c>
      <c r="O661" s="32">
        <v>0.01</v>
      </c>
      <c r="Q661" s="16" cm="1">
        <f t="array" ref="Q661">INDEX(Inflation,A661)+0.02</f>
        <v>7.0000000000000007E-2</v>
      </c>
      <c r="R661" s="16" cm="1">
        <f t="array" ref="R661">INDEX(LapseRate,A661)*0.5</f>
        <v>0.05</v>
      </c>
      <c r="S661" s="16" cm="1">
        <f t="array" ref="S661">INDEX(LapseRate,A661)*1.5</f>
        <v>0.15000000000000002</v>
      </c>
      <c r="T661" s="16" cm="1">
        <f t="array" ref="T661">INDEX(Yield,A661)*INDEX(YieldUp,A661)</f>
        <v>5.9999999999999995E-4</v>
      </c>
      <c r="U661" s="16" cm="1">
        <f t="array" ref="U661">INDEX(Yield,A661)*INDEX(YieldDown,A661)</f>
        <v>5.9999999999999995E-4</v>
      </c>
    </row>
    <row r="662" spans="1:21" x14ac:dyDescent="0.2">
      <c r="A662" s="13">
        <v>660</v>
      </c>
      <c r="C662" s="28">
        <v>0.05</v>
      </c>
      <c r="D662" s="14">
        <f t="shared" si="10"/>
        <v>14.576245487955125</v>
      </c>
      <c r="E662" s="14"/>
      <c r="F662" s="15" cm="1">
        <f t="array" ref="F662">Expense*INDEX(InflationFactor,A662)</f>
        <v>72.881227439775628</v>
      </c>
      <c r="G662" s="15"/>
      <c r="H662" s="28">
        <v>0.06</v>
      </c>
      <c r="I662" s="14" cm="1">
        <f t="array" ref="I662">1/POWER(1+INDEX(Yield,A662),1/12)</f>
        <v>0.9951560277146928</v>
      </c>
      <c r="J662" s="14"/>
      <c r="K662" s="29">
        <v>0.1</v>
      </c>
      <c r="L662" s="14" cm="1">
        <f t="array" ref="L662">1-POWER(1-INDEX(LapseRate,A662),1/12)</f>
        <v>8.7416109546967213E-3</v>
      </c>
      <c r="M662" s="14"/>
      <c r="N662" s="32">
        <v>0.01</v>
      </c>
      <c r="O662" s="32">
        <v>0.01</v>
      </c>
      <c r="Q662" s="16" cm="1">
        <f t="array" ref="Q662">INDEX(Inflation,A662)+0.02</f>
        <v>7.0000000000000007E-2</v>
      </c>
      <c r="R662" s="16" cm="1">
        <f t="array" ref="R662">INDEX(LapseRate,A662)*0.5</f>
        <v>0.05</v>
      </c>
      <c r="S662" s="16" cm="1">
        <f t="array" ref="S662">INDEX(LapseRate,A662)*1.5</f>
        <v>0.15000000000000002</v>
      </c>
      <c r="T662" s="16" cm="1">
        <f t="array" ref="T662">INDEX(Yield,A662)*INDEX(YieldUp,A662)</f>
        <v>5.9999999999999995E-4</v>
      </c>
      <c r="U662" s="16" cm="1">
        <f t="array" ref="U662">INDEX(Yield,A662)*INDEX(YieldDown,A662)</f>
        <v>5.9999999999999995E-4</v>
      </c>
    </row>
    <row r="663" spans="1:21" x14ac:dyDescent="0.2">
      <c r="A663" s="13">
        <v>661</v>
      </c>
      <c r="C663" s="28">
        <v>0.05</v>
      </c>
      <c r="D663" s="14">
        <f t="shared" si="10"/>
        <v>14.635630916373879</v>
      </c>
      <c r="E663" s="14"/>
      <c r="F663" s="15" cm="1">
        <f t="array" ref="F663">Expense*INDEX(InflationFactor,A663)</f>
        <v>73.178154581869393</v>
      </c>
      <c r="G663" s="15"/>
      <c r="H663" s="28">
        <v>0.06</v>
      </c>
      <c r="I663" s="14" cm="1">
        <f t="array" ref="I663">1/POWER(1+INDEX(Yield,A663),1/12)</f>
        <v>0.9951560277146928</v>
      </c>
      <c r="J663" s="14"/>
      <c r="K663" s="29">
        <v>0.1</v>
      </c>
      <c r="L663" s="14" cm="1">
        <f t="array" ref="L663">1-POWER(1-INDEX(LapseRate,A663),1/12)</f>
        <v>8.7416109546967213E-3</v>
      </c>
      <c r="M663" s="14"/>
      <c r="N663" s="32">
        <v>0.01</v>
      </c>
      <c r="O663" s="32">
        <v>0.01</v>
      </c>
      <c r="Q663" s="16" cm="1">
        <f t="array" ref="Q663">INDEX(Inflation,A663)+0.02</f>
        <v>7.0000000000000007E-2</v>
      </c>
      <c r="R663" s="16" cm="1">
        <f t="array" ref="R663">INDEX(LapseRate,A663)*0.5</f>
        <v>0.05</v>
      </c>
      <c r="S663" s="16" cm="1">
        <f t="array" ref="S663">INDEX(LapseRate,A663)*1.5</f>
        <v>0.15000000000000002</v>
      </c>
      <c r="T663" s="16" cm="1">
        <f t="array" ref="T663">INDEX(Yield,A663)*INDEX(YieldUp,A663)</f>
        <v>5.9999999999999995E-4</v>
      </c>
      <c r="U663" s="16" cm="1">
        <f t="array" ref="U663">INDEX(Yield,A663)*INDEX(YieldDown,A663)</f>
        <v>5.9999999999999995E-4</v>
      </c>
    </row>
    <row r="664" spans="1:21" x14ac:dyDescent="0.2">
      <c r="A664" s="13">
        <v>662</v>
      </c>
      <c r="C664" s="28">
        <v>0.05</v>
      </c>
      <c r="D664" s="14">
        <f t="shared" si="10"/>
        <v>14.695258288379001</v>
      </c>
      <c r="E664" s="14"/>
      <c r="F664" s="15" cm="1">
        <f t="array" ref="F664">Expense*INDEX(InflationFactor,A664)</f>
        <v>73.476291441895</v>
      </c>
      <c r="G664" s="15"/>
      <c r="H664" s="28">
        <v>0.06</v>
      </c>
      <c r="I664" s="14" cm="1">
        <f t="array" ref="I664">1/POWER(1+INDEX(Yield,A664),1/12)</f>
        <v>0.9951560277146928</v>
      </c>
      <c r="J664" s="14"/>
      <c r="K664" s="29">
        <v>0.1</v>
      </c>
      <c r="L664" s="14" cm="1">
        <f t="array" ref="L664">1-POWER(1-INDEX(LapseRate,A664),1/12)</f>
        <v>8.7416109546967213E-3</v>
      </c>
      <c r="M664" s="14"/>
      <c r="N664" s="32">
        <v>0.01</v>
      </c>
      <c r="O664" s="32">
        <v>0.01</v>
      </c>
      <c r="Q664" s="16" cm="1">
        <f t="array" ref="Q664">INDEX(Inflation,A664)+0.02</f>
        <v>7.0000000000000007E-2</v>
      </c>
      <c r="R664" s="16" cm="1">
        <f t="array" ref="R664">INDEX(LapseRate,A664)*0.5</f>
        <v>0.05</v>
      </c>
      <c r="S664" s="16" cm="1">
        <f t="array" ref="S664">INDEX(LapseRate,A664)*1.5</f>
        <v>0.15000000000000002</v>
      </c>
      <c r="T664" s="16" cm="1">
        <f t="array" ref="T664">INDEX(Yield,A664)*INDEX(YieldUp,A664)</f>
        <v>5.9999999999999995E-4</v>
      </c>
      <c r="U664" s="16" cm="1">
        <f t="array" ref="U664">INDEX(Yield,A664)*INDEX(YieldDown,A664)</f>
        <v>5.9999999999999995E-4</v>
      </c>
    </row>
    <row r="665" spans="1:21" x14ac:dyDescent="0.2">
      <c r="A665" s="13">
        <v>663</v>
      </c>
      <c r="C665" s="28">
        <v>0.05</v>
      </c>
      <c r="D665" s="14">
        <f t="shared" si="10"/>
        <v>14.755128589678538</v>
      </c>
      <c r="E665" s="14"/>
      <c r="F665" s="15" cm="1">
        <f t="array" ref="F665">Expense*INDEX(InflationFactor,A665)</f>
        <v>73.775642948392687</v>
      </c>
      <c r="G665" s="15"/>
      <c r="H665" s="28">
        <v>0.06</v>
      </c>
      <c r="I665" s="14" cm="1">
        <f t="array" ref="I665">1/POWER(1+INDEX(Yield,A665),1/12)</f>
        <v>0.9951560277146928</v>
      </c>
      <c r="J665" s="14"/>
      <c r="K665" s="29">
        <v>0.1</v>
      </c>
      <c r="L665" s="14" cm="1">
        <f t="array" ref="L665">1-POWER(1-INDEX(LapseRate,A665),1/12)</f>
        <v>8.7416109546967213E-3</v>
      </c>
      <c r="M665" s="14"/>
      <c r="N665" s="32">
        <v>0.01</v>
      </c>
      <c r="O665" s="32">
        <v>0.01</v>
      </c>
      <c r="Q665" s="16" cm="1">
        <f t="array" ref="Q665">INDEX(Inflation,A665)+0.02</f>
        <v>7.0000000000000007E-2</v>
      </c>
      <c r="R665" s="16" cm="1">
        <f t="array" ref="R665">INDEX(LapseRate,A665)*0.5</f>
        <v>0.05</v>
      </c>
      <c r="S665" s="16" cm="1">
        <f t="array" ref="S665">INDEX(LapseRate,A665)*1.5</f>
        <v>0.15000000000000002</v>
      </c>
      <c r="T665" s="16" cm="1">
        <f t="array" ref="T665">INDEX(Yield,A665)*INDEX(YieldUp,A665)</f>
        <v>5.9999999999999995E-4</v>
      </c>
      <c r="U665" s="16" cm="1">
        <f t="array" ref="U665">INDEX(Yield,A665)*INDEX(YieldDown,A665)</f>
        <v>5.9999999999999995E-4</v>
      </c>
    </row>
    <row r="666" spans="1:21" x14ac:dyDescent="0.2">
      <c r="A666" s="13">
        <v>664</v>
      </c>
      <c r="C666" s="28">
        <v>0.05</v>
      </c>
      <c r="D666" s="14">
        <f t="shared" si="10"/>
        <v>14.815242809996539</v>
      </c>
      <c r="E666" s="14"/>
      <c r="F666" s="15" cm="1">
        <f t="array" ref="F666">Expense*INDEX(InflationFactor,A666)</f>
        <v>74.076214049982696</v>
      </c>
      <c r="G666" s="15"/>
      <c r="H666" s="28">
        <v>0.06</v>
      </c>
      <c r="I666" s="14" cm="1">
        <f t="array" ref="I666">1/POWER(1+INDEX(Yield,A666),1/12)</f>
        <v>0.9951560277146928</v>
      </c>
      <c r="J666" s="14"/>
      <c r="K666" s="29">
        <v>0.1</v>
      </c>
      <c r="L666" s="14" cm="1">
        <f t="array" ref="L666">1-POWER(1-INDEX(LapseRate,A666),1/12)</f>
        <v>8.7416109546967213E-3</v>
      </c>
      <c r="M666" s="14"/>
      <c r="N666" s="32">
        <v>0.01</v>
      </c>
      <c r="O666" s="32">
        <v>0.01</v>
      </c>
      <c r="Q666" s="16" cm="1">
        <f t="array" ref="Q666">INDEX(Inflation,A666)+0.02</f>
        <v>7.0000000000000007E-2</v>
      </c>
      <c r="R666" s="16" cm="1">
        <f t="array" ref="R666">INDEX(LapseRate,A666)*0.5</f>
        <v>0.05</v>
      </c>
      <c r="S666" s="16" cm="1">
        <f t="array" ref="S666">INDEX(LapseRate,A666)*1.5</f>
        <v>0.15000000000000002</v>
      </c>
      <c r="T666" s="16" cm="1">
        <f t="array" ref="T666">INDEX(Yield,A666)*INDEX(YieldUp,A666)</f>
        <v>5.9999999999999995E-4</v>
      </c>
      <c r="U666" s="16" cm="1">
        <f t="array" ref="U666">INDEX(Yield,A666)*INDEX(YieldDown,A666)</f>
        <v>5.9999999999999995E-4</v>
      </c>
    </row>
    <row r="667" spans="1:21" x14ac:dyDescent="0.2">
      <c r="A667" s="13">
        <v>665</v>
      </c>
      <c r="C667" s="28">
        <v>0.05</v>
      </c>
      <c r="D667" s="14">
        <f t="shared" si="10"/>
        <v>14.875601943089272</v>
      </c>
      <c r="E667" s="14"/>
      <c r="F667" s="15" cm="1">
        <f t="array" ref="F667">Expense*INDEX(InflationFactor,A667)</f>
        <v>74.378009715446353</v>
      </c>
      <c r="G667" s="15"/>
      <c r="H667" s="28">
        <v>0.06</v>
      </c>
      <c r="I667" s="14" cm="1">
        <f t="array" ref="I667">1/POWER(1+INDEX(Yield,A667),1/12)</f>
        <v>0.9951560277146928</v>
      </c>
      <c r="J667" s="14"/>
      <c r="K667" s="29">
        <v>0.1</v>
      </c>
      <c r="L667" s="14" cm="1">
        <f t="array" ref="L667">1-POWER(1-INDEX(LapseRate,A667),1/12)</f>
        <v>8.7416109546967213E-3</v>
      </c>
      <c r="M667" s="14"/>
      <c r="N667" s="32">
        <v>0.01</v>
      </c>
      <c r="O667" s="32">
        <v>0.01</v>
      </c>
      <c r="Q667" s="16" cm="1">
        <f t="array" ref="Q667">INDEX(Inflation,A667)+0.02</f>
        <v>7.0000000000000007E-2</v>
      </c>
      <c r="R667" s="16" cm="1">
        <f t="array" ref="R667">INDEX(LapseRate,A667)*0.5</f>
        <v>0.05</v>
      </c>
      <c r="S667" s="16" cm="1">
        <f t="array" ref="S667">INDEX(LapseRate,A667)*1.5</f>
        <v>0.15000000000000002</v>
      </c>
      <c r="T667" s="16" cm="1">
        <f t="array" ref="T667">INDEX(Yield,A667)*INDEX(YieldUp,A667)</f>
        <v>5.9999999999999995E-4</v>
      </c>
      <c r="U667" s="16" cm="1">
        <f t="array" ref="U667">INDEX(Yield,A667)*INDEX(YieldDown,A667)</f>
        <v>5.9999999999999995E-4</v>
      </c>
    </row>
    <row r="668" spans="1:21" x14ac:dyDescent="0.2">
      <c r="A668" s="13">
        <v>666</v>
      </c>
      <c r="C668" s="28">
        <v>0.05</v>
      </c>
      <c r="D668" s="14">
        <f t="shared" si="10"/>
        <v>14.936206986761693</v>
      </c>
      <c r="E668" s="14"/>
      <c r="F668" s="15" cm="1">
        <f t="array" ref="F668">Expense*INDEX(InflationFactor,A668)</f>
        <v>74.681034933808462</v>
      </c>
      <c r="G668" s="15"/>
      <c r="H668" s="28">
        <v>0.06</v>
      </c>
      <c r="I668" s="14" cm="1">
        <f t="array" ref="I668">1/POWER(1+INDEX(Yield,A668),1/12)</f>
        <v>0.9951560277146928</v>
      </c>
      <c r="J668" s="14"/>
      <c r="K668" s="29">
        <v>0.1</v>
      </c>
      <c r="L668" s="14" cm="1">
        <f t="array" ref="L668">1-POWER(1-INDEX(LapseRate,A668),1/12)</f>
        <v>8.7416109546967213E-3</v>
      </c>
      <c r="M668" s="14"/>
      <c r="N668" s="32">
        <v>0.01</v>
      </c>
      <c r="O668" s="32">
        <v>0.01</v>
      </c>
      <c r="Q668" s="16" cm="1">
        <f t="array" ref="Q668">INDEX(Inflation,A668)+0.02</f>
        <v>7.0000000000000007E-2</v>
      </c>
      <c r="R668" s="16" cm="1">
        <f t="array" ref="R668">INDEX(LapseRate,A668)*0.5</f>
        <v>0.05</v>
      </c>
      <c r="S668" s="16" cm="1">
        <f t="array" ref="S668">INDEX(LapseRate,A668)*1.5</f>
        <v>0.15000000000000002</v>
      </c>
      <c r="T668" s="16" cm="1">
        <f t="array" ref="T668">INDEX(Yield,A668)*INDEX(YieldUp,A668)</f>
        <v>5.9999999999999995E-4</v>
      </c>
      <c r="U668" s="16" cm="1">
        <f t="array" ref="U668">INDEX(Yield,A668)*INDEX(YieldDown,A668)</f>
        <v>5.9999999999999995E-4</v>
      </c>
    </row>
    <row r="669" spans="1:21" x14ac:dyDescent="0.2">
      <c r="A669" s="13">
        <v>667</v>
      </c>
      <c r="C669" s="28">
        <v>0.05</v>
      </c>
      <c r="D669" s="14">
        <f t="shared" si="10"/>
        <v>14.997058942883955</v>
      </c>
      <c r="E669" s="14"/>
      <c r="F669" s="15" cm="1">
        <f t="array" ref="F669">Expense*INDEX(InflationFactor,A669)</f>
        <v>74.98529471441978</v>
      </c>
      <c r="G669" s="15"/>
      <c r="H669" s="28">
        <v>0.06</v>
      </c>
      <c r="I669" s="14" cm="1">
        <f t="array" ref="I669">1/POWER(1+INDEX(Yield,A669),1/12)</f>
        <v>0.9951560277146928</v>
      </c>
      <c r="J669" s="14"/>
      <c r="K669" s="29">
        <v>0.1</v>
      </c>
      <c r="L669" s="14" cm="1">
        <f t="array" ref="L669">1-POWER(1-INDEX(LapseRate,A669),1/12)</f>
        <v>8.7416109546967213E-3</v>
      </c>
      <c r="M669" s="14"/>
      <c r="N669" s="32">
        <v>0.01</v>
      </c>
      <c r="O669" s="32">
        <v>0.01</v>
      </c>
      <c r="Q669" s="16" cm="1">
        <f t="array" ref="Q669">INDEX(Inflation,A669)+0.02</f>
        <v>7.0000000000000007E-2</v>
      </c>
      <c r="R669" s="16" cm="1">
        <f t="array" ref="R669">INDEX(LapseRate,A669)*0.5</f>
        <v>0.05</v>
      </c>
      <c r="S669" s="16" cm="1">
        <f t="array" ref="S669">INDEX(LapseRate,A669)*1.5</f>
        <v>0.15000000000000002</v>
      </c>
      <c r="T669" s="16" cm="1">
        <f t="array" ref="T669">INDEX(Yield,A669)*INDEX(YieldUp,A669)</f>
        <v>5.9999999999999995E-4</v>
      </c>
      <c r="U669" s="16" cm="1">
        <f t="array" ref="U669">INDEX(Yield,A669)*INDEX(YieldDown,A669)</f>
        <v>5.9999999999999995E-4</v>
      </c>
    </row>
    <row r="670" spans="1:21" x14ac:dyDescent="0.2">
      <c r="A670" s="13">
        <v>668</v>
      </c>
      <c r="C670" s="28">
        <v>0.05</v>
      </c>
      <c r="D670" s="14">
        <f t="shared" si="10"/>
        <v>15.058158817407936</v>
      </c>
      <c r="E670" s="14"/>
      <c r="F670" s="15" cm="1">
        <f t="array" ref="F670">Expense*INDEX(InflationFactor,A670)</f>
        <v>75.290794087039671</v>
      </c>
      <c r="G670" s="15"/>
      <c r="H670" s="28">
        <v>0.06</v>
      </c>
      <c r="I670" s="14" cm="1">
        <f t="array" ref="I670">1/POWER(1+INDEX(Yield,A670),1/12)</f>
        <v>0.9951560277146928</v>
      </c>
      <c r="J670" s="14"/>
      <c r="K670" s="29">
        <v>0.1</v>
      </c>
      <c r="L670" s="14" cm="1">
        <f t="array" ref="L670">1-POWER(1-INDEX(LapseRate,A670),1/12)</f>
        <v>8.7416109546967213E-3</v>
      </c>
      <c r="M670" s="14"/>
      <c r="N670" s="32">
        <v>0.01</v>
      </c>
      <c r="O670" s="32">
        <v>0.01</v>
      </c>
      <c r="Q670" s="16" cm="1">
        <f t="array" ref="Q670">INDEX(Inflation,A670)+0.02</f>
        <v>7.0000000000000007E-2</v>
      </c>
      <c r="R670" s="16" cm="1">
        <f t="array" ref="R670">INDEX(LapseRate,A670)*0.5</f>
        <v>0.05</v>
      </c>
      <c r="S670" s="16" cm="1">
        <f t="array" ref="S670">INDEX(LapseRate,A670)*1.5</f>
        <v>0.15000000000000002</v>
      </c>
      <c r="T670" s="16" cm="1">
        <f t="array" ref="T670">INDEX(Yield,A670)*INDEX(YieldUp,A670)</f>
        <v>5.9999999999999995E-4</v>
      </c>
      <c r="U670" s="16" cm="1">
        <f t="array" ref="U670">INDEX(Yield,A670)*INDEX(YieldDown,A670)</f>
        <v>5.9999999999999995E-4</v>
      </c>
    </row>
    <row r="671" spans="1:21" x14ac:dyDescent="0.2">
      <c r="A671" s="13">
        <v>669</v>
      </c>
      <c r="C671" s="28">
        <v>0.05</v>
      </c>
      <c r="D671" s="14">
        <f t="shared" si="10"/>
        <v>15.119507620383887</v>
      </c>
      <c r="E671" s="14"/>
      <c r="F671" s="15" cm="1">
        <f t="array" ref="F671">Expense*INDEX(InflationFactor,A671)</f>
        <v>75.59753810191944</v>
      </c>
      <c r="G671" s="15"/>
      <c r="H671" s="28">
        <v>0.06</v>
      </c>
      <c r="I671" s="14" cm="1">
        <f t="array" ref="I671">1/POWER(1+INDEX(Yield,A671),1/12)</f>
        <v>0.9951560277146928</v>
      </c>
      <c r="J671" s="14"/>
      <c r="K671" s="29">
        <v>0.1</v>
      </c>
      <c r="L671" s="14" cm="1">
        <f t="array" ref="L671">1-POWER(1-INDEX(LapseRate,A671),1/12)</f>
        <v>8.7416109546967213E-3</v>
      </c>
      <c r="M671" s="14"/>
      <c r="N671" s="32">
        <v>0.01</v>
      </c>
      <c r="O671" s="32">
        <v>0.01</v>
      </c>
      <c r="Q671" s="16" cm="1">
        <f t="array" ref="Q671">INDEX(Inflation,A671)+0.02</f>
        <v>7.0000000000000007E-2</v>
      </c>
      <c r="R671" s="16" cm="1">
        <f t="array" ref="R671">INDEX(LapseRate,A671)*0.5</f>
        <v>0.05</v>
      </c>
      <c r="S671" s="16" cm="1">
        <f t="array" ref="S671">INDEX(LapseRate,A671)*1.5</f>
        <v>0.15000000000000002</v>
      </c>
      <c r="T671" s="16" cm="1">
        <f t="array" ref="T671">INDEX(Yield,A671)*INDEX(YieldUp,A671)</f>
        <v>5.9999999999999995E-4</v>
      </c>
      <c r="U671" s="16" cm="1">
        <f t="array" ref="U671">INDEX(Yield,A671)*INDEX(YieldDown,A671)</f>
        <v>5.9999999999999995E-4</v>
      </c>
    </row>
    <row r="672" spans="1:21" x14ac:dyDescent="0.2">
      <c r="A672" s="13">
        <v>670</v>
      </c>
      <c r="C672" s="28">
        <v>0.05</v>
      </c>
      <c r="D672" s="14">
        <f t="shared" si="10"/>
        <v>15.181106365977147</v>
      </c>
      <c r="E672" s="14"/>
      <c r="F672" s="15" cm="1">
        <f t="array" ref="F672">Expense*INDEX(InflationFactor,A672)</f>
        <v>75.905531829885732</v>
      </c>
      <c r="G672" s="15"/>
      <c r="H672" s="28">
        <v>0.06</v>
      </c>
      <c r="I672" s="14" cm="1">
        <f t="array" ref="I672">1/POWER(1+INDEX(Yield,A672),1/12)</f>
        <v>0.9951560277146928</v>
      </c>
      <c r="J672" s="14"/>
      <c r="K672" s="29">
        <v>0.1</v>
      </c>
      <c r="L672" s="14" cm="1">
        <f t="array" ref="L672">1-POWER(1-INDEX(LapseRate,A672),1/12)</f>
        <v>8.7416109546967213E-3</v>
      </c>
      <c r="M672" s="14"/>
      <c r="N672" s="32">
        <v>0.01</v>
      </c>
      <c r="O672" s="32">
        <v>0.01</v>
      </c>
      <c r="Q672" s="16" cm="1">
        <f t="array" ref="Q672">INDEX(Inflation,A672)+0.02</f>
        <v>7.0000000000000007E-2</v>
      </c>
      <c r="R672" s="16" cm="1">
        <f t="array" ref="R672">INDEX(LapseRate,A672)*0.5</f>
        <v>0.05</v>
      </c>
      <c r="S672" s="16" cm="1">
        <f t="array" ref="S672">INDEX(LapseRate,A672)*1.5</f>
        <v>0.15000000000000002</v>
      </c>
      <c r="T672" s="16" cm="1">
        <f t="array" ref="T672">INDEX(Yield,A672)*INDEX(YieldUp,A672)</f>
        <v>5.9999999999999995E-4</v>
      </c>
      <c r="U672" s="16" cm="1">
        <f t="array" ref="U672">INDEX(Yield,A672)*INDEX(YieldDown,A672)</f>
        <v>5.9999999999999995E-4</v>
      </c>
    </row>
    <row r="673" spans="1:21" x14ac:dyDescent="0.2">
      <c r="A673" s="13">
        <v>671</v>
      </c>
      <c r="C673" s="28">
        <v>0.05</v>
      </c>
      <c r="D673" s="14">
        <f t="shared" si="10"/>
        <v>15.242956072484871</v>
      </c>
      <c r="E673" s="14"/>
      <c r="F673" s="15" cm="1">
        <f t="array" ref="F673">Expense*INDEX(InflationFactor,A673)</f>
        <v>76.214780362424349</v>
      </c>
      <c r="G673" s="15"/>
      <c r="H673" s="28">
        <v>0.06</v>
      </c>
      <c r="I673" s="14" cm="1">
        <f t="array" ref="I673">1/POWER(1+INDEX(Yield,A673),1/12)</f>
        <v>0.9951560277146928</v>
      </c>
      <c r="J673" s="14"/>
      <c r="K673" s="29">
        <v>0.1</v>
      </c>
      <c r="L673" s="14" cm="1">
        <f t="array" ref="L673">1-POWER(1-INDEX(LapseRate,A673),1/12)</f>
        <v>8.7416109546967213E-3</v>
      </c>
      <c r="M673" s="14"/>
      <c r="N673" s="32">
        <v>0.01</v>
      </c>
      <c r="O673" s="32">
        <v>0.01</v>
      </c>
      <c r="Q673" s="16" cm="1">
        <f t="array" ref="Q673">INDEX(Inflation,A673)+0.02</f>
        <v>7.0000000000000007E-2</v>
      </c>
      <c r="R673" s="16" cm="1">
        <f t="array" ref="R673">INDEX(LapseRate,A673)*0.5</f>
        <v>0.05</v>
      </c>
      <c r="S673" s="16" cm="1">
        <f t="array" ref="S673">INDEX(LapseRate,A673)*1.5</f>
        <v>0.15000000000000002</v>
      </c>
      <c r="T673" s="16" cm="1">
        <f t="array" ref="T673">INDEX(Yield,A673)*INDEX(YieldUp,A673)</f>
        <v>5.9999999999999995E-4</v>
      </c>
      <c r="U673" s="16" cm="1">
        <f t="array" ref="U673">INDEX(Yield,A673)*INDEX(YieldDown,A673)</f>
        <v>5.9999999999999995E-4</v>
      </c>
    </row>
    <row r="674" spans="1:21" x14ac:dyDescent="0.2">
      <c r="A674" s="13">
        <v>672</v>
      </c>
      <c r="C674" s="28">
        <v>0.05</v>
      </c>
      <c r="D674" s="14">
        <f t="shared" si="10"/>
        <v>15.305057762352885</v>
      </c>
      <c r="E674" s="14"/>
      <c r="F674" s="15" cm="1">
        <f t="array" ref="F674">Expense*INDEX(InflationFactor,A674)</f>
        <v>76.525288811764426</v>
      </c>
      <c r="G674" s="15"/>
      <c r="H674" s="28">
        <v>0.06</v>
      </c>
      <c r="I674" s="14" cm="1">
        <f t="array" ref="I674">1/POWER(1+INDEX(Yield,A674),1/12)</f>
        <v>0.9951560277146928</v>
      </c>
      <c r="J674" s="14"/>
      <c r="K674" s="29">
        <v>0.1</v>
      </c>
      <c r="L674" s="14" cm="1">
        <f t="array" ref="L674">1-POWER(1-INDEX(LapseRate,A674),1/12)</f>
        <v>8.7416109546967213E-3</v>
      </c>
      <c r="M674" s="14"/>
      <c r="N674" s="32">
        <v>0.01</v>
      </c>
      <c r="O674" s="32">
        <v>0.01</v>
      </c>
      <c r="Q674" s="16" cm="1">
        <f t="array" ref="Q674">INDEX(Inflation,A674)+0.02</f>
        <v>7.0000000000000007E-2</v>
      </c>
      <c r="R674" s="16" cm="1">
        <f t="array" ref="R674">INDEX(LapseRate,A674)*0.5</f>
        <v>0.05</v>
      </c>
      <c r="S674" s="16" cm="1">
        <f t="array" ref="S674">INDEX(LapseRate,A674)*1.5</f>
        <v>0.15000000000000002</v>
      </c>
      <c r="T674" s="16" cm="1">
        <f t="array" ref="T674">INDEX(Yield,A674)*INDEX(YieldUp,A674)</f>
        <v>5.9999999999999995E-4</v>
      </c>
      <c r="U674" s="16" cm="1">
        <f t="array" ref="U674">INDEX(Yield,A674)*INDEX(YieldDown,A674)</f>
        <v>5.9999999999999995E-4</v>
      </c>
    </row>
    <row r="675" spans="1:21" x14ac:dyDescent="0.2">
      <c r="A675" s="13">
        <v>673</v>
      </c>
      <c r="C675" s="28">
        <v>0.05</v>
      </c>
      <c r="D675" s="14">
        <f t="shared" si="10"/>
        <v>15.36741246219257</v>
      </c>
      <c r="E675" s="14"/>
      <c r="F675" s="15" cm="1">
        <f t="array" ref="F675">Expense*INDEX(InflationFactor,A675)</f>
        <v>76.83706231096285</v>
      </c>
      <c r="G675" s="15"/>
      <c r="H675" s="28">
        <v>0.06</v>
      </c>
      <c r="I675" s="14" cm="1">
        <f t="array" ref="I675">1/POWER(1+INDEX(Yield,A675),1/12)</f>
        <v>0.9951560277146928</v>
      </c>
      <c r="J675" s="14"/>
      <c r="K675" s="29">
        <v>0.1</v>
      </c>
      <c r="L675" s="14" cm="1">
        <f t="array" ref="L675">1-POWER(1-INDEX(LapseRate,A675),1/12)</f>
        <v>8.7416109546967213E-3</v>
      </c>
      <c r="M675" s="14"/>
      <c r="N675" s="32">
        <v>0.01</v>
      </c>
      <c r="O675" s="32">
        <v>0.01</v>
      </c>
      <c r="Q675" s="16" cm="1">
        <f t="array" ref="Q675">INDEX(Inflation,A675)+0.02</f>
        <v>7.0000000000000007E-2</v>
      </c>
      <c r="R675" s="16" cm="1">
        <f t="array" ref="R675">INDEX(LapseRate,A675)*0.5</f>
        <v>0.05</v>
      </c>
      <c r="S675" s="16" cm="1">
        <f t="array" ref="S675">INDEX(LapseRate,A675)*1.5</f>
        <v>0.15000000000000002</v>
      </c>
      <c r="T675" s="16" cm="1">
        <f t="array" ref="T675">INDEX(Yield,A675)*INDEX(YieldUp,A675)</f>
        <v>5.9999999999999995E-4</v>
      </c>
      <c r="U675" s="16" cm="1">
        <f t="array" ref="U675">INDEX(Yield,A675)*INDEX(YieldDown,A675)</f>
        <v>5.9999999999999995E-4</v>
      </c>
    </row>
    <row r="676" spans="1:21" x14ac:dyDescent="0.2">
      <c r="A676" s="13">
        <v>674</v>
      </c>
      <c r="C676" s="28">
        <v>0.05</v>
      </c>
      <c r="D676" s="14">
        <f t="shared" si="10"/>
        <v>15.430021202797954</v>
      </c>
      <c r="E676" s="14"/>
      <c r="F676" s="15" cm="1">
        <f t="array" ref="F676">Expense*INDEX(InflationFactor,A676)</f>
        <v>77.15010601398977</v>
      </c>
      <c r="G676" s="15"/>
      <c r="H676" s="28">
        <v>0.06</v>
      </c>
      <c r="I676" s="14" cm="1">
        <f t="array" ref="I676">1/POWER(1+INDEX(Yield,A676),1/12)</f>
        <v>0.9951560277146928</v>
      </c>
      <c r="J676" s="14"/>
      <c r="K676" s="29">
        <v>0.1</v>
      </c>
      <c r="L676" s="14" cm="1">
        <f t="array" ref="L676">1-POWER(1-INDEX(LapseRate,A676),1/12)</f>
        <v>8.7416109546967213E-3</v>
      </c>
      <c r="M676" s="14"/>
      <c r="N676" s="32">
        <v>0.01</v>
      </c>
      <c r="O676" s="32">
        <v>0.01</v>
      </c>
      <c r="Q676" s="16" cm="1">
        <f t="array" ref="Q676">INDEX(Inflation,A676)+0.02</f>
        <v>7.0000000000000007E-2</v>
      </c>
      <c r="R676" s="16" cm="1">
        <f t="array" ref="R676">INDEX(LapseRate,A676)*0.5</f>
        <v>0.05</v>
      </c>
      <c r="S676" s="16" cm="1">
        <f t="array" ref="S676">INDEX(LapseRate,A676)*1.5</f>
        <v>0.15000000000000002</v>
      </c>
      <c r="T676" s="16" cm="1">
        <f t="array" ref="T676">INDEX(Yield,A676)*INDEX(YieldUp,A676)</f>
        <v>5.9999999999999995E-4</v>
      </c>
      <c r="U676" s="16" cm="1">
        <f t="array" ref="U676">INDEX(Yield,A676)*INDEX(YieldDown,A676)</f>
        <v>5.9999999999999995E-4</v>
      </c>
    </row>
    <row r="677" spans="1:21" x14ac:dyDescent="0.2">
      <c r="A677" s="13">
        <v>675</v>
      </c>
      <c r="C677" s="28">
        <v>0.05</v>
      </c>
      <c r="D677" s="14">
        <f t="shared" si="10"/>
        <v>15.492885019162467</v>
      </c>
      <c r="E677" s="14"/>
      <c r="F677" s="15" cm="1">
        <f t="array" ref="F677">Expense*INDEX(InflationFactor,A677)</f>
        <v>77.464425095812331</v>
      </c>
      <c r="G677" s="15"/>
      <c r="H677" s="28">
        <v>0.06</v>
      </c>
      <c r="I677" s="14" cm="1">
        <f t="array" ref="I677">1/POWER(1+INDEX(Yield,A677),1/12)</f>
        <v>0.9951560277146928</v>
      </c>
      <c r="J677" s="14"/>
      <c r="K677" s="29">
        <v>0.1</v>
      </c>
      <c r="L677" s="14" cm="1">
        <f t="array" ref="L677">1-POWER(1-INDEX(LapseRate,A677),1/12)</f>
        <v>8.7416109546967213E-3</v>
      </c>
      <c r="M677" s="14"/>
      <c r="N677" s="32">
        <v>0.01</v>
      </c>
      <c r="O677" s="32">
        <v>0.01</v>
      </c>
      <c r="Q677" s="16" cm="1">
        <f t="array" ref="Q677">INDEX(Inflation,A677)+0.02</f>
        <v>7.0000000000000007E-2</v>
      </c>
      <c r="R677" s="16" cm="1">
        <f t="array" ref="R677">INDEX(LapseRate,A677)*0.5</f>
        <v>0.05</v>
      </c>
      <c r="S677" s="16" cm="1">
        <f t="array" ref="S677">INDEX(LapseRate,A677)*1.5</f>
        <v>0.15000000000000002</v>
      </c>
      <c r="T677" s="16" cm="1">
        <f t="array" ref="T677">INDEX(Yield,A677)*INDEX(YieldUp,A677)</f>
        <v>5.9999999999999995E-4</v>
      </c>
      <c r="U677" s="16" cm="1">
        <f t="array" ref="U677">INDEX(Yield,A677)*INDEX(YieldDown,A677)</f>
        <v>5.9999999999999995E-4</v>
      </c>
    </row>
    <row r="678" spans="1:21" x14ac:dyDescent="0.2">
      <c r="A678" s="13">
        <v>676</v>
      </c>
      <c r="C678" s="28">
        <v>0.05</v>
      </c>
      <c r="D678" s="14">
        <f t="shared" si="10"/>
        <v>15.556004950496368</v>
      </c>
      <c r="E678" s="14"/>
      <c r="F678" s="15" cm="1">
        <f t="array" ref="F678">Expense*INDEX(InflationFactor,A678)</f>
        <v>77.780024752481836</v>
      </c>
      <c r="G678" s="15"/>
      <c r="H678" s="28">
        <v>0.06</v>
      </c>
      <c r="I678" s="14" cm="1">
        <f t="array" ref="I678">1/POWER(1+INDEX(Yield,A678),1/12)</f>
        <v>0.9951560277146928</v>
      </c>
      <c r="J678" s="14"/>
      <c r="K678" s="29">
        <v>0.1</v>
      </c>
      <c r="L678" s="14" cm="1">
        <f t="array" ref="L678">1-POWER(1-INDEX(LapseRate,A678),1/12)</f>
        <v>8.7416109546967213E-3</v>
      </c>
      <c r="M678" s="14"/>
      <c r="N678" s="32">
        <v>0.01</v>
      </c>
      <c r="O678" s="32">
        <v>0.01</v>
      </c>
      <c r="Q678" s="16" cm="1">
        <f t="array" ref="Q678">INDEX(Inflation,A678)+0.02</f>
        <v>7.0000000000000007E-2</v>
      </c>
      <c r="R678" s="16" cm="1">
        <f t="array" ref="R678">INDEX(LapseRate,A678)*0.5</f>
        <v>0.05</v>
      </c>
      <c r="S678" s="16" cm="1">
        <f t="array" ref="S678">INDEX(LapseRate,A678)*1.5</f>
        <v>0.15000000000000002</v>
      </c>
      <c r="T678" s="16" cm="1">
        <f t="array" ref="T678">INDEX(Yield,A678)*INDEX(YieldUp,A678)</f>
        <v>5.9999999999999995E-4</v>
      </c>
      <c r="U678" s="16" cm="1">
        <f t="array" ref="U678">INDEX(Yield,A678)*INDEX(YieldDown,A678)</f>
        <v>5.9999999999999995E-4</v>
      </c>
    </row>
    <row r="679" spans="1:21" x14ac:dyDescent="0.2">
      <c r="A679" s="13">
        <v>677</v>
      </c>
      <c r="C679" s="28">
        <v>0.05</v>
      </c>
      <c r="D679" s="14">
        <f t="shared" si="10"/>
        <v>15.619382040243737</v>
      </c>
      <c r="E679" s="14"/>
      <c r="F679" s="15" cm="1">
        <f t="array" ref="F679">Expense*INDEX(InflationFactor,A679)</f>
        <v>78.096910201218691</v>
      </c>
      <c r="G679" s="15"/>
      <c r="H679" s="28">
        <v>0.06</v>
      </c>
      <c r="I679" s="14" cm="1">
        <f t="array" ref="I679">1/POWER(1+INDEX(Yield,A679),1/12)</f>
        <v>0.9951560277146928</v>
      </c>
      <c r="J679" s="14"/>
      <c r="K679" s="29">
        <v>0.1</v>
      </c>
      <c r="L679" s="14" cm="1">
        <f t="array" ref="L679">1-POWER(1-INDEX(LapseRate,A679),1/12)</f>
        <v>8.7416109546967213E-3</v>
      </c>
      <c r="M679" s="14"/>
      <c r="N679" s="32">
        <v>0.01</v>
      </c>
      <c r="O679" s="32">
        <v>0.01</v>
      </c>
      <c r="Q679" s="16" cm="1">
        <f t="array" ref="Q679">INDEX(Inflation,A679)+0.02</f>
        <v>7.0000000000000007E-2</v>
      </c>
      <c r="R679" s="16" cm="1">
        <f t="array" ref="R679">INDEX(LapseRate,A679)*0.5</f>
        <v>0.05</v>
      </c>
      <c r="S679" s="16" cm="1">
        <f t="array" ref="S679">INDEX(LapseRate,A679)*1.5</f>
        <v>0.15000000000000002</v>
      </c>
      <c r="T679" s="16" cm="1">
        <f t="array" ref="T679">INDEX(Yield,A679)*INDEX(YieldUp,A679)</f>
        <v>5.9999999999999995E-4</v>
      </c>
      <c r="U679" s="16" cm="1">
        <f t="array" ref="U679">INDEX(Yield,A679)*INDEX(YieldDown,A679)</f>
        <v>5.9999999999999995E-4</v>
      </c>
    </row>
    <row r="680" spans="1:21" x14ac:dyDescent="0.2">
      <c r="A680" s="13">
        <v>678</v>
      </c>
      <c r="C680" s="28">
        <v>0.05</v>
      </c>
      <c r="D680" s="14">
        <f t="shared" si="10"/>
        <v>15.683017336099779</v>
      </c>
      <c r="E680" s="14"/>
      <c r="F680" s="15" cm="1">
        <f t="array" ref="F680">Expense*INDEX(InflationFactor,A680)</f>
        <v>78.415086680498888</v>
      </c>
      <c r="G680" s="15"/>
      <c r="H680" s="28">
        <v>0.06</v>
      </c>
      <c r="I680" s="14" cm="1">
        <f t="array" ref="I680">1/POWER(1+INDEX(Yield,A680),1/12)</f>
        <v>0.9951560277146928</v>
      </c>
      <c r="J680" s="14"/>
      <c r="K680" s="29">
        <v>0.1</v>
      </c>
      <c r="L680" s="14" cm="1">
        <f t="array" ref="L680">1-POWER(1-INDEX(LapseRate,A680),1/12)</f>
        <v>8.7416109546967213E-3</v>
      </c>
      <c r="M680" s="14"/>
      <c r="N680" s="32">
        <v>0.01</v>
      </c>
      <c r="O680" s="32">
        <v>0.01</v>
      </c>
      <c r="Q680" s="16" cm="1">
        <f t="array" ref="Q680">INDEX(Inflation,A680)+0.02</f>
        <v>7.0000000000000007E-2</v>
      </c>
      <c r="R680" s="16" cm="1">
        <f t="array" ref="R680">INDEX(LapseRate,A680)*0.5</f>
        <v>0.05</v>
      </c>
      <c r="S680" s="16" cm="1">
        <f t="array" ref="S680">INDEX(LapseRate,A680)*1.5</f>
        <v>0.15000000000000002</v>
      </c>
      <c r="T680" s="16" cm="1">
        <f t="array" ref="T680">INDEX(Yield,A680)*INDEX(YieldUp,A680)</f>
        <v>5.9999999999999995E-4</v>
      </c>
      <c r="U680" s="16" cm="1">
        <f t="array" ref="U680">INDEX(Yield,A680)*INDEX(YieldDown,A680)</f>
        <v>5.9999999999999995E-4</v>
      </c>
    </row>
    <row r="681" spans="1:21" x14ac:dyDescent="0.2">
      <c r="A681" s="13">
        <v>679</v>
      </c>
      <c r="C681" s="28">
        <v>0.05</v>
      </c>
      <c r="D681" s="14">
        <f t="shared" si="10"/>
        <v>15.746911890028155</v>
      </c>
      <c r="E681" s="14"/>
      <c r="F681" s="15" cm="1">
        <f t="array" ref="F681">Expense*INDEX(InflationFactor,A681)</f>
        <v>78.734559450140779</v>
      </c>
      <c r="G681" s="15"/>
      <c r="H681" s="28">
        <v>0.06</v>
      </c>
      <c r="I681" s="14" cm="1">
        <f t="array" ref="I681">1/POWER(1+INDEX(Yield,A681),1/12)</f>
        <v>0.9951560277146928</v>
      </c>
      <c r="J681" s="14"/>
      <c r="K681" s="29">
        <v>0.1</v>
      </c>
      <c r="L681" s="14" cm="1">
        <f t="array" ref="L681">1-POWER(1-INDEX(LapseRate,A681),1/12)</f>
        <v>8.7416109546967213E-3</v>
      </c>
      <c r="M681" s="14"/>
      <c r="N681" s="32">
        <v>0.01</v>
      </c>
      <c r="O681" s="32">
        <v>0.01</v>
      </c>
      <c r="Q681" s="16" cm="1">
        <f t="array" ref="Q681">INDEX(Inflation,A681)+0.02</f>
        <v>7.0000000000000007E-2</v>
      </c>
      <c r="R681" s="16" cm="1">
        <f t="array" ref="R681">INDEX(LapseRate,A681)*0.5</f>
        <v>0.05</v>
      </c>
      <c r="S681" s="16" cm="1">
        <f t="array" ref="S681">INDEX(LapseRate,A681)*1.5</f>
        <v>0.15000000000000002</v>
      </c>
      <c r="T681" s="16" cm="1">
        <f t="array" ref="T681">INDEX(Yield,A681)*INDEX(YieldUp,A681)</f>
        <v>5.9999999999999995E-4</v>
      </c>
      <c r="U681" s="16" cm="1">
        <f t="array" ref="U681">INDEX(Yield,A681)*INDEX(YieldDown,A681)</f>
        <v>5.9999999999999995E-4</v>
      </c>
    </row>
    <row r="682" spans="1:21" x14ac:dyDescent="0.2">
      <c r="A682" s="13">
        <v>680</v>
      </c>
      <c r="C682" s="28">
        <v>0.05</v>
      </c>
      <c r="D682" s="14">
        <f t="shared" si="10"/>
        <v>15.811066758278335</v>
      </c>
      <c r="E682" s="14"/>
      <c r="F682" s="15" cm="1">
        <f t="array" ref="F682">Expense*INDEX(InflationFactor,A682)</f>
        <v>79.055333791391675</v>
      </c>
      <c r="G682" s="15"/>
      <c r="H682" s="28">
        <v>0.06</v>
      </c>
      <c r="I682" s="14" cm="1">
        <f t="array" ref="I682">1/POWER(1+INDEX(Yield,A682),1/12)</f>
        <v>0.9951560277146928</v>
      </c>
      <c r="J682" s="14"/>
      <c r="K682" s="29">
        <v>0.1</v>
      </c>
      <c r="L682" s="14" cm="1">
        <f t="array" ref="L682">1-POWER(1-INDEX(LapseRate,A682),1/12)</f>
        <v>8.7416109546967213E-3</v>
      </c>
      <c r="M682" s="14"/>
      <c r="N682" s="32">
        <v>0.01</v>
      </c>
      <c r="O682" s="32">
        <v>0.01</v>
      </c>
      <c r="Q682" s="16" cm="1">
        <f t="array" ref="Q682">INDEX(Inflation,A682)+0.02</f>
        <v>7.0000000000000007E-2</v>
      </c>
      <c r="R682" s="16" cm="1">
        <f t="array" ref="R682">INDEX(LapseRate,A682)*0.5</f>
        <v>0.05</v>
      </c>
      <c r="S682" s="16" cm="1">
        <f t="array" ref="S682">INDEX(LapseRate,A682)*1.5</f>
        <v>0.15000000000000002</v>
      </c>
      <c r="T682" s="16" cm="1">
        <f t="array" ref="T682">INDEX(Yield,A682)*INDEX(YieldUp,A682)</f>
        <v>5.9999999999999995E-4</v>
      </c>
      <c r="U682" s="16" cm="1">
        <f t="array" ref="U682">INDEX(Yield,A682)*INDEX(YieldDown,A682)</f>
        <v>5.9999999999999995E-4</v>
      </c>
    </row>
    <row r="683" spans="1:21" x14ac:dyDescent="0.2">
      <c r="A683" s="13">
        <v>681</v>
      </c>
      <c r="C683" s="28">
        <v>0.05</v>
      </c>
      <c r="D683" s="14">
        <f t="shared" si="10"/>
        <v>15.875483001403083</v>
      </c>
      <c r="E683" s="14"/>
      <c r="F683" s="15" cm="1">
        <f t="array" ref="F683">Expense*INDEX(InflationFactor,A683)</f>
        <v>79.377415007015415</v>
      </c>
      <c r="G683" s="15"/>
      <c r="H683" s="28">
        <v>0.06</v>
      </c>
      <c r="I683" s="14" cm="1">
        <f t="array" ref="I683">1/POWER(1+INDEX(Yield,A683),1/12)</f>
        <v>0.9951560277146928</v>
      </c>
      <c r="J683" s="14"/>
      <c r="K683" s="29">
        <v>0.1</v>
      </c>
      <c r="L683" s="14" cm="1">
        <f t="array" ref="L683">1-POWER(1-INDEX(LapseRate,A683),1/12)</f>
        <v>8.7416109546967213E-3</v>
      </c>
      <c r="M683" s="14"/>
      <c r="N683" s="32">
        <v>0.01</v>
      </c>
      <c r="O683" s="32">
        <v>0.01</v>
      </c>
      <c r="Q683" s="16" cm="1">
        <f t="array" ref="Q683">INDEX(Inflation,A683)+0.02</f>
        <v>7.0000000000000007E-2</v>
      </c>
      <c r="R683" s="16" cm="1">
        <f t="array" ref="R683">INDEX(LapseRate,A683)*0.5</f>
        <v>0.05</v>
      </c>
      <c r="S683" s="16" cm="1">
        <f t="array" ref="S683">INDEX(LapseRate,A683)*1.5</f>
        <v>0.15000000000000002</v>
      </c>
      <c r="T683" s="16" cm="1">
        <f t="array" ref="T683">INDEX(Yield,A683)*INDEX(YieldUp,A683)</f>
        <v>5.9999999999999995E-4</v>
      </c>
      <c r="U683" s="16" cm="1">
        <f t="array" ref="U683">INDEX(Yield,A683)*INDEX(YieldDown,A683)</f>
        <v>5.9999999999999995E-4</v>
      </c>
    </row>
    <row r="684" spans="1:21" x14ac:dyDescent="0.2">
      <c r="A684" s="13">
        <v>682</v>
      </c>
      <c r="C684" s="28">
        <v>0.05</v>
      </c>
      <c r="D684" s="14">
        <f t="shared" si="10"/>
        <v>15.940161684276006</v>
      </c>
      <c r="E684" s="14"/>
      <c r="F684" s="15" cm="1">
        <f t="array" ref="F684">Expense*INDEX(InflationFactor,A684)</f>
        <v>79.700808421380032</v>
      </c>
      <c r="G684" s="15"/>
      <c r="H684" s="28">
        <v>0.06</v>
      </c>
      <c r="I684" s="14" cm="1">
        <f t="array" ref="I684">1/POWER(1+INDEX(Yield,A684),1/12)</f>
        <v>0.9951560277146928</v>
      </c>
      <c r="J684" s="14"/>
      <c r="K684" s="29">
        <v>0.1</v>
      </c>
      <c r="L684" s="14" cm="1">
        <f t="array" ref="L684">1-POWER(1-INDEX(LapseRate,A684),1/12)</f>
        <v>8.7416109546967213E-3</v>
      </c>
      <c r="M684" s="14"/>
      <c r="N684" s="32">
        <v>0.01</v>
      </c>
      <c r="O684" s="32">
        <v>0.01</v>
      </c>
      <c r="Q684" s="16" cm="1">
        <f t="array" ref="Q684">INDEX(Inflation,A684)+0.02</f>
        <v>7.0000000000000007E-2</v>
      </c>
      <c r="R684" s="16" cm="1">
        <f t="array" ref="R684">INDEX(LapseRate,A684)*0.5</f>
        <v>0.05</v>
      </c>
      <c r="S684" s="16" cm="1">
        <f t="array" ref="S684">INDEX(LapseRate,A684)*1.5</f>
        <v>0.15000000000000002</v>
      </c>
      <c r="T684" s="16" cm="1">
        <f t="array" ref="T684">INDEX(Yield,A684)*INDEX(YieldUp,A684)</f>
        <v>5.9999999999999995E-4</v>
      </c>
      <c r="U684" s="16" cm="1">
        <f t="array" ref="U684">INDEX(Yield,A684)*INDEX(YieldDown,A684)</f>
        <v>5.9999999999999995E-4</v>
      </c>
    </row>
    <row r="685" spans="1:21" x14ac:dyDescent="0.2">
      <c r="A685" s="13">
        <v>683</v>
      </c>
      <c r="C685" s="28">
        <v>0.05</v>
      </c>
      <c r="D685" s="14">
        <f t="shared" si="10"/>
        <v>16.005103876109118</v>
      </c>
      <c r="E685" s="14"/>
      <c r="F685" s="15" cm="1">
        <f t="array" ref="F685">Expense*INDEX(InflationFactor,A685)</f>
        <v>80.025519380545589</v>
      </c>
      <c r="G685" s="15"/>
      <c r="H685" s="28">
        <v>0.06</v>
      </c>
      <c r="I685" s="14" cm="1">
        <f t="array" ref="I685">1/POWER(1+INDEX(Yield,A685),1/12)</f>
        <v>0.9951560277146928</v>
      </c>
      <c r="J685" s="14"/>
      <c r="K685" s="29">
        <v>0.1</v>
      </c>
      <c r="L685" s="14" cm="1">
        <f t="array" ref="L685">1-POWER(1-INDEX(LapseRate,A685),1/12)</f>
        <v>8.7416109546967213E-3</v>
      </c>
      <c r="M685" s="14"/>
      <c r="N685" s="32">
        <v>0.01</v>
      </c>
      <c r="O685" s="32">
        <v>0.01</v>
      </c>
      <c r="Q685" s="16" cm="1">
        <f t="array" ref="Q685">INDEX(Inflation,A685)+0.02</f>
        <v>7.0000000000000007E-2</v>
      </c>
      <c r="R685" s="16" cm="1">
        <f t="array" ref="R685">INDEX(LapseRate,A685)*0.5</f>
        <v>0.05</v>
      </c>
      <c r="S685" s="16" cm="1">
        <f t="array" ref="S685">INDEX(LapseRate,A685)*1.5</f>
        <v>0.15000000000000002</v>
      </c>
      <c r="T685" s="16" cm="1">
        <f t="array" ref="T685">INDEX(Yield,A685)*INDEX(YieldUp,A685)</f>
        <v>5.9999999999999995E-4</v>
      </c>
      <c r="U685" s="16" cm="1">
        <f t="array" ref="U685">INDEX(Yield,A685)*INDEX(YieldDown,A685)</f>
        <v>5.9999999999999995E-4</v>
      </c>
    </row>
    <row r="686" spans="1:21" x14ac:dyDescent="0.2">
      <c r="A686" s="13">
        <v>684</v>
      </c>
      <c r="C686" s="28">
        <v>0.05</v>
      </c>
      <c r="D686" s="14">
        <f t="shared" si="10"/>
        <v>16.070310650470532</v>
      </c>
      <c r="E686" s="14"/>
      <c r="F686" s="15" cm="1">
        <f t="array" ref="F686">Expense*INDEX(InflationFactor,A686)</f>
        <v>80.351553252352659</v>
      </c>
      <c r="G686" s="15"/>
      <c r="H686" s="28">
        <v>0.06</v>
      </c>
      <c r="I686" s="14" cm="1">
        <f t="array" ref="I686">1/POWER(1+INDEX(Yield,A686),1/12)</f>
        <v>0.9951560277146928</v>
      </c>
      <c r="J686" s="14"/>
      <c r="K686" s="29">
        <v>0.1</v>
      </c>
      <c r="L686" s="14" cm="1">
        <f t="array" ref="L686">1-POWER(1-INDEX(LapseRate,A686),1/12)</f>
        <v>8.7416109546967213E-3</v>
      </c>
      <c r="M686" s="14"/>
      <c r="N686" s="32">
        <v>0.01</v>
      </c>
      <c r="O686" s="32">
        <v>0.01</v>
      </c>
      <c r="Q686" s="16" cm="1">
        <f t="array" ref="Q686">INDEX(Inflation,A686)+0.02</f>
        <v>7.0000000000000007E-2</v>
      </c>
      <c r="R686" s="16" cm="1">
        <f t="array" ref="R686">INDEX(LapseRate,A686)*0.5</f>
        <v>0.05</v>
      </c>
      <c r="S686" s="16" cm="1">
        <f t="array" ref="S686">INDEX(LapseRate,A686)*1.5</f>
        <v>0.15000000000000002</v>
      </c>
      <c r="T686" s="16" cm="1">
        <f t="array" ref="T686">INDEX(Yield,A686)*INDEX(YieldUp,A686)</f>
        <v>5.9999999999999995E-4</v>
      </c>
      <c r="U686" s="16" cm="1">
        <f t="array" ref="U686">INDEX(Yield,A686)*INDEX(YieldDown,A686)</f>
        <v>5.9999999999999995E-4</v>
      </c>
    </row>
    <row r="687" spans="1:21" x14ac:dyDescent="0.2">
      <c r="A687" s="13">
        <v>685</v>
      </c>
      <c r="C687" s="28">
        <v>0.05</v>
      </c>
      <c r="D687" s="14">
        <f t="shared" si="10"/>
        <v>16.135783085302201</v>
      </c>
      <c r="E687" s="14"/>
      <c r="F687" s="15" cm="1">
        <f t="array" ref="F687">Expense*INDEX(InflationFactor,A687)</f>
        <v>80.678915426510997</v>
      </c>
      <c r="G687" s="15"/>
      <c r="H687" s="28">
        <v>0.06</v>
      </c>
      <c r="I687" s="14" cm="1">
        <f t="array" ref="I687">1/POWER(1+INDEX(Yield,A687),1/12)</f>
        <v>0.9951560277146928</v>
      </c>
      <c r="J687" s="14"/>
      <c r="K687" s="29">
        <v>0.1</v>
      </c>
      <c r="L687" s="14" cm="1">
        <f t="array" ref="L687">1-POWER(1-INDEX(LapseRate,A687),1/12)</f>
        <v>8.7416109546967213E-3</v>
      </c>
      <c r="M687" s="14"/>
      <c r="N687" s="32">
        <v>0.01</v>
      </c>
      <c r="O687" s="32">
        <v>0.01</v>
      </c>
      <c r="Q687" s="16" cm="1">
        <f t="array" ref="Q687">INDEX(Inflation,A687)+0.02</f>
        <v>7.0000000000000007E-2</v>
      </c>
      <c r="R687" s="16" cm="1">
        <f t="array" ref="R687">INDEX(LapseRate,A687)*0.5</f>
        <v>0.05</v>
      </c>
      <c r="S687" s="16" cm="1">
        <f t="array" ref="S687">INDEX(LapseRate,A687)*1.5</f>
        <v>0.15000000000000002</v>
      </c>
      <c r="T687" s="16" cm="1">
        <f t="array" ref="T687">INDEX(Yield,A687)*INDEX(YieldUp,A687)</f>
        <v>5.9999999999999995E-4</v>
      </c>
      <c r="U687" s="16" cm="1">
        <f t="array" ref="U687">INDEX(Yield,A687)*INDEX(YieldDown,A687)</f>
        <v>5.9999999999999995E-4</v>
      </c>
    </row>
    <row r="688" spans="1:21" x14ac:dyDescent="0.2">
      <c r="A688" s="13">
        <v>686</v>
      </c>
      <c r="C688" s="28">
        <v>0.05</v>
      </c>
      <c r="D688" s="14">
        <f t="shared" si="10"/>
        <v>16.201522262937853</v>
      </c>
      <c r="E688" s="14"/>
      <c r="F688" s="15" cm="1">
        <f t="array" ref="F688">Expense*INDEX(InflationFactor,A688)</f>
        <v>81.007611314689271</v>
      </c>
      <c r="G688" s="15"/>
      <c r="H688" s="28">
        <v>0.06</v>
      </c>
      <c r="I688" s="14" cm="1">
        <f t="array" ref="I688">1/POWER(1+INDEX(Yield,A688),1/12)</f>
        <v>0.9951560277146928</v>
      </c>
      <c r="J688" s="14"/>
      <c r="K688" s="29">
        <v>0.1</v>
      </c>
      <c r="L688" s="14" cm="1">
        <f t="array" ref="L688">1-POWER(1-INDEX(LapseRate,A688),1/12)</f>
        <v>8.7416109546967213E-3</v>
      </c>
      <c r="M688" s="14"/>
      <c r="N688" s="32">
        <v>0.01</v>
      </c>
      <c r="O688" s="32">
        <v>0.01</v>
      </c>
      <c r="Q688" s="16" cm="1">
        <f t="array" ref="Q688">INDEX(Inflation,A688)+0.02</f>
        <v>7.0000000000000007E-2</v>
      </c>
      <c r="R688" s="16" cm="1">
        <f t="array" ref="R688">INDEX(LapseRate,A688)*0.5</f>
        <v>0.05</v>
      </c>
      <c r="S688" s="16" cm="1">
        <f t="array" ref="S688">INDEX(LapseRate,A688)*1.5</f>
        <v>0.15000000000000002</v>
      </c>
      <c r="T688" s="16" cm="1">
        <f t="array" ref="T688">INDEX(Yield,A688)*INDEX(YieldUp,A688)</f>
        <v>5.9999999999999995E-4</v>
      </c>
      <c r="U688" s="16" cm="1">
        <f t="array" ref="U688">INDEX(Yield,A688)*INDEX(YieldDown,A688)</f>
        <v>5.9999999999999995E-4</v>
      </c>
    </row>
    <row r="689" spans="1:21" x14ac:dyDescent="0.2">
      <c r="A689" s="13">
        <v>687</v>
      </c>
      <c r="C689" s="28">
        <v>0.05</v>
      </c>
      <c r="D689" s="14">
        <f t="shared" si="10"/>
        <v>16.267529270120594</v>
      </c>
      <c r="E689" s="14"/>
      <c r="F689" s="15" cm="1">
        <f t="array" ref="F689">Expense*INDEX(InflationFactor,A689)</f>
        <v>81.337646350602967</v>
      </c>
      <c r="G689" s="15"/>
      <c r="H689" s="28">
        <v>0.06</v>
      </c>
      <c r="I689" s="14" cm="1">
        <f t="array" ref="I689">1/POWER(1+INDEX(Yield,A689),1/12)</f>
        <v>0.9951560277146928</v>
      </c>
      <c r="J689" s="14"/>
      <c r="K689" s="29">
        <v>0.1</v>
      </c>
      <c r="L689" s="14" cm="1">
        <f t="array" ref="L689">1-POWER(1-INDEX(LapseRate,A689),1/12)</f>
        <v>8.7416109546967213E-3</v>
      </c>
      <c r="M689" s="14"/>
      <c r="N689" s="32">
        <v>0.01</v>
      </c>
      <c r="O689" s="32">
        <v>0.01</v>
      </c>
      <c r="Q689" s="16" cm="1">
        <f t="array" ref="Q689">INDEX(Inflation,A689)+0.02</f>
        <v>7.0000000000000007E-2</v>
      </c>
      <c r="R689" s="16" cm="1">
        <f t="array" ref="R689">INDEX(LapseRate,A689)*0.5</f>
        <v>0.05</v>
      </c>
      <c r="S689" s="16" cm="1">
        <f t="array" ref="S689">INDEX(LapseRate,A689)*1.5</f>
        <v>0.15000000000000002</v>
      </c>
      <c r="T689" s="16" cm="1">
        <f t="array" ref="T689">INDEX(Yield,A689)*INDEX(YieldUp,A689)</f>
        <v>5.9999999999999995E-4</v>
      </c>
      <c r="U689" s="16" cm="1">
        <f t="array" ref="U689">INDEX(Yield,A689)*INDEX(YieldDown,A689)</f>
        <v>5.9999999999999995E-4</v>
      </c>
    </row>
    <row r="690" spans="1:21" x14ac:dyDescent="0.2">
      <c r="A690" s="13">
        <v>688</v>
      </c>
      <c r="C690" s="28">
        <v>0.05</v>
      </c>
      <c r="D690" s="14">
        <f t="shared" si="10"/>
        <v>16.333805198021189</v>
      </c>
      <c r="E690" s="14"/>
      <c r="F690" s="15" cm="1">
        <f t="array" ref="F690">Expense*INDEX(InflationFactor,A690)</f>
        <v>81.669025990105951</v>
      </c>
      <c r="G690" s="15"/>
      <c r="H690" s="28">
        <v>0.06</v>
      </c>
      <c r="I690" s="14" cm="1">
        <f t="array" ref="I690">1/POWER(1+INDEX(Yield,A690),1/12)</f>
        <v>0.9951560277146928</v>
      </c>
      <c r="J690" s="14"/>
      <c r="K690" s="29">
        <v>0.1</v>
      </c>
      <c r="L690" s="14" cm="1">
        <f t="array" ref="L690">1-POWER(1-INDEX(LapseRate,A690),1/12)</f>
        <v>8.7416109546967213E-3</v>
      </c>
      <c r="M690" s="14"/>
      <c r="N690" s="32">
        <v>0.01</v>
      </c>
      <c r="O690" s="32">
        <v>0.01</v>
      </c>
      <c r="Q690" s="16" cm="1">
        <f t="array" ref="Q690">INDEX(Inflation,A690)+0.02</f>
        <v>7.0000000000000007E-2</v>
      </c>
      <c r="R690" s="16" cm="1">
        <f t="array" ref="R690">INDEX(LapseRate,A690)*0.5</f>
        <v>0.05</v>
      </c>
      <c r="S690" s="16" cm="1">
        <f t="array" ref="S690">INDEX(LapseRate,A690)*1.5</f>
        <v>0.15000000000000002</v>
      </c>
      <c r="T690" s="16" cm="1">
        <f t="array" ref="T690">INDEX(Yield,A690)*INDEX(YieldUp,A690)</f>
        <v>5.9999999999999995E-4</v>
      </c>
      <c r="U690" s="16" cm="1">
        <f t="array" ref="U690">INDEX(Yield,A690)*INDEX(YieldDown,A690)</f>
        <v>5.9999999999999995E-4</v>
      </c>
    </row>
    <row r="691" spans="1:21" x14ac:dyDescent="0.2">
      <c r="A691" s="13">
        <v>689</v>
      </c>
      <c r="C691" s="28">
        <v>0.05</v>
      </c>
      <c r="D691" s="14">
        <f t="shared" si="10"/>
        <v>16.400351142255928</v>
      </c>
      <c r="E691" s="14"/>
      <c r="F691" s="15" cm="1">
        <f t="array" ref="F691">Expense*INDEX(InflationFactor,A691)</f>
        <v>82.001755711279642</v>
      </c>
      <c r="G691" s="15"/>
      <c r="H691" s="28">
        <v>0.06</v>
      </c>
      <c r="I691" s="14" cm="1">
        <f t="array" ref="I691">1/POWER(1+INDEX(Yield,A691),1/12)</f>
        <v>0.9951560277146928</v>
      </c>
      <c r="J691" s="14"/>
      <c r="K691" s="29">
        <v>0.1</v>
      </c>
      <c r="L691" s="14" cm="1">
        <f t="array" ref="L691">1-POWER(1-INDEX(LapseRate,A691),1/12)</f>
        <v>8.7416109546967213E-3</v>
      </c>
      <c r="M691" s="14"/>
      <c r="N691" s="32">
        <v>0.01</v>
      </c>
      <c r="O691" s="32">
        <v>0.01</v>
      </c>
      <c r="Q691" s="16" cm="1">
        <f t="array" ref="Q691">INDEX(Inflation,A691)+0.02</f>
        <v>7.0000000000000007E-2</v>
      </c>
      <c r="R691" s="16" cm="1">
        <f t="array" ref="R691">INDEX(LapseRate,A691)*0.5</f>
        <v>0.05</v>
      </c>
      <c r="S691" s="16" cm="1">
        <f t="array" ref="S691">INDEX(LapseRate,A691)*1.5</f>
        <v>0.15000000000000002</v>
      </c>
      <c r="T691" s="16" cm="1">
        <f t="array" ref="T691">INDEX(Yield,A691)*INDEX(YieldUp,A691)</f>
        <v>5.9999999999999995E-4</v>
      </c>
      <c r="U691" s="16" cm="1">
        <f t="array" ref="U691">INDEX(Yield,A691)*INDEX(YieldDown,A691)</f>
        <v>5.9999999999999995E-4</v>
      </c>
    </row>
    <row r="692" spans="1:21" x14ac:dyDescent="0.2">
      <c r="A692" s="13">
        <v>690</v>
      </c>
      <c r="C692" s="28">
        <v>0.05</v>
      </c>
      <c r="D692" s="14">
        <f t="shared" si="10"/>
        <v>16.467168202904769</v>
      </c>
      <c r="E692" s="14"/>
      <c r="F692" s="15" cm="1">
        <f t="array" ref="F692">Expense*INDEX(InflationFactor,A692)</f>
        <v>82.335841014523851</v>
      </c>
      <c r="G692" s="15"/>
      <c r="H692" s="28">
        <v>0.06</v>
      </c>
      <c r="I692" s="14" cm="1">
        <f t="array" ref="I692">1/POWER(1+INDEX(Yield,A692),1/12)</f>
        <v>0.9951560277146928</v>
      </c>
      <c r="J692" s="14"/>
      <c r="K692" s="29">
        <v>0.1</v>
      </c>
      <c r="L692" s="14" cm="1">
        <f t="array" ref="L692">1-POWER(1-INDEX(LapseRate,A692),1/12)</f>
        <v>8.7416109546967213E-3</v>
      </c>
      <c r="M692" s="14"/>
      <c r="N692" s="32">
        <v>0.01</v>
      </c>
      <c r="O692" s="32">
        <v>0.01</v>
      </c>
      <c r="Q692" s="16" cm="1">
        <f t="array" ref="Q692">INDEX(Inflation,A692)+0.02</f>
        <v>7.0000000000000007E-2</v>
      </c>
      <c r="R692" s="16" cm="1">
        <f t="array" ref="R692">INDEX(LapseRate,A692)*0.5</f>
        <v>0.05</v>
      </c>
      <c r="S692" s="16" cm="1">
        <f t="array" ref="S692">INDEX(LapseRate,A692)*1.5</f>
        <v>0.15000000000000002</v>
      </c>
      <c r="T692" s="16" cm="1">
        <f t="array" ref="T692">INDEX(Yield,A692)*INDEX(YieldUp,A692)</f>
        <v>5.9999999999999995E-4</v>
      </c>
      <c r="U692" s="16" cm="1">
        <f t="array" ref="U692">INDEX(Yield,A692)*INDEX(YieldDown,A692)</f>
        <v>5.9999999999999995E-4</v>
      </c>
    </row>
    <row r="693" spans="1:21" x14ac:dyDescent="0.2">
      <c r="A693" s="13">
        <v>691</v>
      </c>
      <c r="C693" s="28">
        <v>0.05</v>
      </c>
      <c r="D693" s="14">
        <f t="shared" si="10"/>
        <v>16.534257484529565</v>
      </c>
      <c r="E693" s="14"/>
      <c r="F693" s="15" cm="1">
        <f t="array" ref="F693">Expense*INDEX(InflationFactor,A693)</f>
        <v>82.671287422647822</v>
      </c>
      <c r="G693" s="15"/>
      <c r="H693" s="28">
        <v>0.06</v>
      </c>
      <c r="I693" s="14" cm="1">
        <f t="array" ref="I693">1/POWER(1+INDEX(Yield,A693),1/12)</f>
        <v>0.9951560277146928</v>
      </c>
      <c r="J693" s="14"/>
      <c r="K693" s="29">
        <v>0.1</v>
      </c>
      <c r="L693" s="14" cm="1">
        <f t="array" ref="L693">1-POWER(1-INDEX(LapseRate,A693),1/12)</f>
        <v>8.7416109546967213E-3</v>
      </c>
      <c r="M693" s="14"/>
      <c r="N693" s="32">
        <v>0.01</v>
      </c>
      <c r="O693" s="32">
        <v>0.01</v>
      </c>
      <c r="Q693" s="16" cm="1">
        <f t="array" ref="Q693">INDEX(Inflation,A693)+0.02</f>
        <v>7.0000000000000007E-2</v>
      </c>
      <c r="R693" s="16" cm="1">
        <f t="array" ref="R693">INDEX(LapseRate,A693)*0.5</f>
        <v>0.05</v>
      </c>
      <c r="S693" s="16" cm="1">
        <f t="array" ref="S693">INDEX(LapseRate,A693)*1.5</f>
        <v>0.15000000000000002</v>
      </c>
      <c r="T693" s="16" cm="1">
        <f t="array" ref="T693">INDEX(Yield,A693)*INDEX(YieldUp,A693)</f>
        <v>5.9999999999999995E-4</v>
      </c>
      <c r="U693" s="16" cm="1">
        <f t="array" ref="U693">INDEX(Yield,A693)*INDEX(YieldDown,A693)</f>
        <v>5.9999999999999995E-4</v>
      </c>
    </row>
    <row r="694" spans="1:21" x14ac:dyDescent="0.2">
      <c r="A694" s="13">
        <v>692</v>
      </c>
      <c r="C694" s="28">
        <v>0.05</v>
      </c>
      <c r="D694" s="14">
        <f t="shared" si="10"/>
        <v>16.601620096192253</v>
      </c>
      <c r="E694" s="14"/>
      <c r="F694" s="15" cm="1">
        <f t="array" ref="F694">Expense*INDEX(InflationFactor,A694)</f>
        <v>83.008100480961261</v>
      </c>
      <c r="G694" s="15"/>
      <c r="H694" s="28">
        <v>0.06</v>
      </c>
      <c r="I694" s="14" cm="1">
        <f t="array" ref="I694">1/POWER(1+INDEX(Yield,A694),1/12)</f>
        <v>0.9951560277146928</v>
      </c>
      <c r="J694" s="14"/>
      <c r="K694" s="29">
        <v>0.1</v>
      </c>
      <c r="L694" s="14" cm="1">
        <f t="array" ref="L694">1-POWER(1-INDEX(LapseRate,A694),1/12)</f>
        <v>8.7416109546967213E-3</v>
      </c>
      <c r="M694" s="14"/>
      <c r="N694" s="32">
        <v>0.01</v>
      </c>
      <c r="O694" s="32">
        <v>0.01</v>
      </c>
      <c r="Q694" s="16" cm="1">
        <f t="array" ref="Q694">INDEX(Inflation,A694)+0.02</f>
        <v>7.0000000000000007E-2</v>
      </c>
      <c r="R694" s="16" cm="1">
        <f t="array" ref="R694">INDEX(LapseRate,A694)*0.5</f>
        <v>0.05</v>
      </c>
      <c r="S694" s="16" cm="1">
        <f t="array" ref="S694">INDEX(LapseRate,A694)*1.5</f>
        <v>0.15000000000000002</v>
      </c>
      <c r="T694" s="16" cm="1">
        <f t="array" ref="T694">INDEX(Yield,A694)*INDEX(YieldUp,A694)</f>
        <v>5.9999999999999995E-4</v>
      </c>
      <c r="U694" s="16" cm="1">
        <f t="array" ref="U694">INDEX(Yield,A694)*INDEX(YieldDown,A694)</f>
        <v>5.9999999999999995E-4</v>
      </c>
    </row>
    <row r="695" spans="1:21" x14ac:dyDescent="0.2">
      <c r="A695" s="13">
        <v>693</v>
      </c>
      <c r="C695" s="28">
        <v>0.05</v>
      </c>
      <c r="D695" s="14">
        <f t="shared" si="10"/>
        <v>16.669257151473239</v>
      </c>
      <c r="E695" s="14"/>
      <c r="F695" s="15" cm="1">
        <f t="array" ref="F695">Expense*INDEX(InflationFactor,A695)</f>
        <v>83.346285757366189</v>
      </c>
      <c r="G695" s="15"/>
      <c r="H695" s="28">
        <v>0.06</v>
      </c>
      <c r="I695" s="14" cm="1">
        <f t="array" ref="I695">1/POWER(1+INDEX(Yield,A695),1/12)</f>
        <v>0.9951560277146928</v>
      </c>
      <c r="J695" s="14"/>
      <c r="K695" s="29">
        <v>0.1</v>
      </c>
      <c r="L695" s="14" cm="1">
        <f t="array" ref="L695">1-POWER(1-INDEX(LapseRate,A695),1/12)</f>
        <v>8.7416109546967213E-3</v>
      </c>
      <c r="M695" s="14"/>
      <c r="N695" s="32">
        <v>0.01</v>
      </c>
      <c r="O695" s="32">
        <v>0.01</v>
      </c>
      <c r="Q695" s="16" cm="1">
        <f t="array" ref="Q695">INDEX(Inflation,A695)+0.02</f>
        <v>7.0000000000000007E-2</v>
      </c>
      <c r="R695" s="16" cm="1">
        <f t="array" ref="R695">INDEX(LapseRate,A695)*0.5</f>
        <v>0.05</v>
      </c>
      <c r="S695" s="16" cm="1">
        <f t="array" ref="S695">INDEX(LapseRate,A695)*1.5</f>
        <v>0.15000000000000002</v>
      </c>
      <c r="T695" s="16" cm="1">
        <f t="array" ref="T695">INDEX(Yield,A695)*INDEX(YieldUp,A695)</f>
        <v>5.9999999999999995E-4</v>
      </c>
      <c r="U695" s="16" cm="1">
        <f t="array" ref="U695">INDEX(Yield,A695)*INDEX(YieldDown,A695)</f>
        <v>5.9999999999999995E-4</v>
      </c>
    </row>
    <row r="696" spans="1:21" x14ac:dyDescent="0.2">
      <c r="A696" s="13">
        <v>694</v>
      </c>
      <c r="C696" s="28">
        <v>0.05</v>
      </c>
      <c r="D696" s="14">
        <f t="shared" si="10"/>
        <v>16.73716976848981</v>
      </c>
      <c r="E696" s="14"/>
      <c r="F696" s="15" cm="1">
        <f t="array" ref="F696">Expense*INDEX(InflationFactor,A696)</f>
        <v>83.685848842449047</v>
      </c>
      <c r="G696" s="15"/>
      <c r="H696" s="28">
        <v>0.06</v>
      </c>
      <c r="I696" s="14" cm="1">
        <f t="array" ref="I696">1/POWER(1+INDEX(Yield,A696),1/12)</f>
        <v>0.9951560277146928</v>
      </c>
      <c r="J696" s="14"/>
      <c r="K696" s="29">
        <v>0.1</v>
      </c>
      <c r="L696" s="14" cm="1">
        <f t="array" ref="L696">1-POWER(1-INDEX(LapseRate,A696),1/12)</f>
        <v>8.7416109546967213E-3</v>
      </c>
      <c r="M696" s="14"/>
      <c r="N696" s="32">
        <v>0.01</v>
      </c>
      <c r="O696" s="32">
        <v>0.01</v>
      </c>
      <c r="Q696" s="16" cm="1">
        <f t="array" ref="Q696">INDEX(Inflation,A696)+0.02</f>
        <v>7.0000000000000007E-2</v>
      </c>
      <c r="R696" s="16" cm="1">
        <f t="array" ref="R696">INDEX(LapseRate,A696)*0.5</f>
        <v>0.05</v>
      </c>
      <c r="S696" s="16" cm="1">
        <f t="array" ref="S696">INDEX(LapseRate,A696)*1.5</f>
        <v>0.15000000000000002</v>
      </c>
      <c r="T696" s="16" cm="1">
        <f t="array" ref="T696">INDEX(Yield,A696)*INDEX(YieldUp,A696)</f>
        <v>5.9999999999999995E-4</v>
      </c>
      <c r="U696" s="16" cm="1">
        <f t="array" ref="U696">INDEX(Yield,A696)*INDEX(YieldDown,A696)</f>
        <v>5.9999999999999995E-4</v>
      </c>
    </row>
    <row r="697" spans="1:21" x14ac:dyDescent="0.2">
      <c r="A697" s="13">
        <v>695</v>
      </c>
      <c r="C697" s="28">
        <v>0.05</v>
      </c>
      <c r="D697" s="14">
        <f t="shared" si="10"/>
        <v>16.805359069914569</v>
      </c>
      <c r="E697" s="14"/>
      <c r="F697" s="15" cm="1">
        <f t="array" ref="F697">Expense*INDEX(InflationFactor,A697)</f>
        <v>84.026795349572851</v>
      </c>
      <c r="G697" s="15"/>
      <c r="H697" s="28">
        <v>0.06</v>
      </c>
      <c r="I697" s="14" cm="1">
        <f t="array" ref="I697">1/POWER(1+INDEX(Yield,A697),1/12)</f>
        <v>0.9951560277146928</v>
      </c>
      <c r="J697" s="14"/>
      <c r="K697" s="29">
        <v>0.1</v>
      </c>
      <c r="L697" s="14" cm="1">
        <f t="array" ref="L697">1-POWER(1-INDEX(LapseRate,A697),1/12)</f>
        <v>8.7416109546967213E-3</v>
      </c>
      <c r="M697" s="14"/>
      <c r="N697" s="32">
        <v>0.01</v>
      </c>
      <c r="O697" s="32">
        <v>0.01</v>
      </c>
      <c r="Q697" s="16" cm="1">
        <f t="array" ref="Q697">INDEX(Inflation,A697)+0.02</f>
        <v>7.0000000000000007E-2</v>
      </c>
      <c r="R697" s="16" cm="1">
        <f t="array" ref="R697">INDEX(LapseRate,A697)*0.5</f>
        <v>0.05</v>
      </c>
      <c r="S697" s="16" cm="1">
        <f t="array" ref="S697">INDEX(LapseRate,A697)*1.5</f>
        <v>0.15000000000000002</v>
      </c>
      <c r="T697" s="16" cm="1">
        <f t="array" ref="T697">INDEX(Yield,A697)*INDEX(YieldUp,A697)</f>
        <v>5.9999999999999995E-4</v>
      </c>
      <c r="U697" s="16" cm="1">
        <f t="array" ref="U697">INDEX(Yield,A697)*INDEX(YieldDown,A697)</f>
        <v>5.9999999999999995E-4</v>
      </c>
    </row>
    <row r="698" spans="1:21" x14ac:dyDescent="0.2">
      <c r="A698" s="13">
        <v>696</v>
      </c>
      <c r="C698" s="28">
        <v>0.05</v>
      </c>
      <c r="D698" s="14">
        <f t="shared" si="10"/>
        <v>16.873826182994058</v>
      </c>
      <c r="E698" s="14"/>
      <c r="F698" s="15" cm="1">
        <f t="array" ref="F698">Expense*INDEX(InflationFactor,A698)</f>
        <v>84.369130914970299</v>
      </c>
      <c r="G698" s="15"/>
      <c r="H698" s="28">
        <v>0.06</v>
      </c>
      <c r="I698" s="14" cm="1">
        <f t="array" ref="I698">1/POWER(1+INDEX(Yield,A698),1/12)</f>
        <v>0.9951560277146928</v>
      </c>
      <c r="J698" s="14"/>
      <c r="K698" s="29">
        <v>0.1</v>
      </c>
      <c r="L698" s="14" cm="1">
        <f t="array" ref="L698">1-POWER(1-INDEX(LapseRate,A698),1/12)</f>
        <v>8.7416109546967213E-3</v>
      </c>
      <c r="M698" s="14"/>
      <c r="N698" s="32">
        <v>0.01</v>
      </c>
      <c r="O698" s="32">
        <v>0.01</v>
      </c>
      <c r="Q698" s="16" cm="1">
        <f t="array" ref="Q698">INDEX(Inflation,A698)+0.02</f>
        <v>7.0000000000000007E-2</v>
      </c>
      <c r="R698" s="16" cm="1">
        <f t="array" ref="R698">INDEX(LapseRate,A698)*0.5</f>
        <v>0.05</v>
      </c>
      <c r="S698" s="16" cm="1">
        <f t="array" ref="S698">INDEX(LapseRate,A698)*1.5</f>
        <v>0.15000000000000002</v>
      </c>
      <c r="T698" s="16" cm="1">
        <f t="array" ref="T698">INDEX(Yield,A698)*INDEX(YieldUp,A698)</f>
        <v>5.9999999999999995E-4</v>
      </c>
      <c r="U698" s="16" cm="1">
        <f t="array" ref="U698">INDEX(Yield,A698)*INDEX(YieldDown,A698)</f>
        <v>5.9999999999999995E-4</v>
      </c>
    </row>
    <row r="699" spans="1:21" x14ac:dyDescent="0.2">
      <c r="A699" s="13">
        <v>697</v>
      </c>
      <c r="C699" s="28">
        <v>0.05</v>
      </c>
      <c r="D699" s="14">
        <f t="shared" si="10"/>
        <v>16.942572239567312</v>
      </c>
      <c r="E699" s="14"/>
      <c r="F699" s="15" cm="1">
        <f t="array" ref="F699">Expense*INDEX(InflationFactor,A699)</f>
        <v>84.71286119783656</v>
      </c>
      <c r="G699" s="15"/>
      <c r="H699" s="28">
        <v>0.06</v>
      </c>
      <c r="I699" s="14" cm="1">
        <f t="array" ref="I699">1/POWER(1+INDEX(Yield,A699),1/12)</f>
        <v>0.9951560277146928</v>
      </c>
      <c r="J699" s="14"/>
      <c r="K699" s="29">
        <v>0.1</v>
      </c>
      <c r="L699" s="14" cm="1">
        <f t="array" ref="L699">1-POWER(1-INDEX(LapseRate,A699),1/12)</f>
        <v>8.7416109546967213E-3</v>
      </c>
      <c r="M699" s="14"/>
      <c r="N699" s="32">
        <v>0.01</v>
      </c>
      <c r="O699" s="32">
        <v>0.01</v>
      </c>
      <c r="Q699" s="16" cm="1">
        <f t="array" ref="Q699">INDEX(Inflation,A699)+0.02</f>
        <v>7.0000000000000007E-2</v>
      </c>
      <c r="R699" s="16" cm="1">
        <f t="array" ref="R699">INDEX(LapseRate,A699)*0.5</f>
        <v>0.05</v>
      </c>
      <c r="S699" s="16" cm="1">
        <f t="array" ref="S699">INDEX(LapseRate,A699)*1.5</f>
        <v>0.15000000000000002</v>
      </c>
      <c r="T699" s="16" cm="1">
        <f t="array" ref="T699">INDEX(Yield,A699)*INDEX(YieldUp,A699)</f>
        <v>5.9999999999999995E-4</v>
      </c>
      <c r="U699" s="16" cm="1">
        <f t="array" ref="U699">INDEX(Yield,A699)*INDEX(YieldDown,A699)</f>
        <v>5.9999999999999995E-4</v>
      </c>
    </row>
    <row r="700" spans="1:21" x14ac:dyDescent="0.2">
      <c r="A700" s="13">
        <v>698</v>
      </c>
      <c r="C700" s="28">
        <v>0.05</v>
      </c>
      <c r="D700" s="14">
        <f t="shared" si="10"/>
        <v>17.011598376084741</v>
      </c>
      <c r="E700" s="14"/>
      <c r="F700" s="15" cm="1">
        <f t="array" ref="F700">Expense*INDEX(InflationFactor,A700)</f>
        <v>85.057991880423714</v>
      </c>
      <c r="G700" s="15"/>
      <c r="H700" s="28">
        <v>0.06</v>
      </c>
      <c r="I700" s="14" cm="1">
        <f t="array" ref="I700">1/POWER(1+INDEX(Yield,A700),1/12)</f>
        <v>0.9951560277146928</v>
      </c>
      <c r="J700" s="14"/>
      <c r="K700" s="29">
        <v>0.1</v>
      </c>
      <c r="L700" s="14" cm="1">
        <f t="array" ref="L700">1-POWER(1-INDEX(LapseRate,A700),1/12)</f>
        <v>8.7416109546967213E-3</v>
      </c>
      <c r="M700" s="14"/>
      <c r="N700" s="32">
        <v>0.01</v>
      </c>
      <c r="O700" s="32">
        <v>0.01</v>
      </c>
      <c r="Q700" s="16" cm="1">
        <f t="array" ref="Q700">INDEX(Inflation,A700)+0.02</f>
        <v>7.0000000000000007E-2</v>
      </c>
      <c r="R700" s="16" cm="1">
        <f t="array" ref="R700">INDEX(LapseRate,A700)*0.5</f>
        <v>0.05</v>
      </c>
      <c r="S700" s="16" cm="1">
        <f t="array" ref="S700">INDEX(LapseRate,A700)*1.5</f>
        <v>0.15000000000000002</v>
      </c>
      <c r="T700" s="16" cm="1">
        <f t="array" ref="T700">INDEX(Yield,A700)*INDEX(YieldUp,A700)</f>
        <v>5.9999999999999995E-4</v>
      </c>
      <c r="U700" s="16" cm="1">
        <f t="array" ref="U700">INDEX(Yield,A700)*INDEX(YieldDown,A700)</f>
        <v>5.9999999999999995E-4</v>
      </c>
    </row>
    <row r="701" spans="1:21" x14ac:dyDescent="0.2">
      <c r="A701" s="13">
        <v>699</v>
      </c>
      <c r="C701" s="28">
        <v>0.05</v>
      </c>
      <c r="D701" s="14">
        <f t="shared" si="10"/>
        <v>17.080905733626626</v>
      </c>
      <c r="E701" s="14"/>
      <c r="F701" s="15" cm="1">
        <f t="array" ref="F701">Expense*INDEX(InflationFactor,A701)</f>
        <v>85.404528668133125</v>
      </c>
      <c r="G701" s="15"/>
      <c r="H701" s="28">
        <v>0.06</v>
      </c>
      <c r="I701" s="14" cm="1">
        <f t="array" ref="I701">1/POWER(1+INDEX(Yield,A701),1/12)</f>
        <v>0.9951560277146928</v>
      </c>
      <c r="J701" s="14"/>
      <c r="K701" s="29">
        <v>0.1</v>
      </c>
      <c r="L701" s="14" cm="1">
        <f t="array" ref="L701">1-POWER(1-INDEX(LapseRate,A701),1/12)</f>
        <v>8.7416109546967213E-3</v>
      </c>
      <c r="M701" s="14"/>
      <c r="N701" s="32">
        <v>0.01</v>
      </c>
      <c r="O701" s="32">
        <v>0.01</v>
      </c>
      <c r="Q701" s="16" cm="1">
        <f t="array" ref="Q701">INDEX(Inflation,A701)+0.02</f>
        <v>7.0000000000000007E-2</v>
      </c>
      <c r="R701" s="16" cm="1">
        <f t="array" ref="R701">INDEX(LapseRate,A701)*0.5</f>
        <v>0.05</v>
      </c>
      <c r="S701" s="16" cm="1">
        <f t="array" ref="S701">INDEX(LapseRate,A701)*1.5</f>
        <v>0.15000000000000002</v>
      </c>
      <c r="T701" s="16" cm="1">
        <f t="array" ref="T701">INDEX(Yield,A701)*INDEX(YieldUp,A701)</f>
        <v>5.9999999999999995E-4</v>
      </c>
      <c r="U701" s="16" cm="1">
        <f t="array" ref="U701">INDEX(Yield,A701)*INDEX(YieldDown,A701)</f>
        <v>5.9999999999999995E-4</v>
      </c>
    </row>
    <row r="702" spans="1:21" x14ac:dyDescent="0.2">
      <c r="A702" s="13">
        <v>700</v>
      </c>
      <c r="C702" s="28">
        <v>0.05</v>
      </c>
      <c r="D702" s="14">
        <f t="shared" si="10"/>
        <v>17.150495457922244</v>
      </c>
      <c r="E702" s="14"/>
      <c r="F702" s="15" cm="1">
        <f t="array" ref="F702">Expense*INDEX(InflationFactor,A702)</f>
        <v>85.752477289611221</v>
      </c>
      <c r="G702" s="15"/>
      <c r="H702" s="28">
        <v>0.06</v>
      </c>
      <c r="I702" s="14" cm="1">
        <f t="array" ref="I702">1/POWER(1+INDEX(Yield,A702),1/12)</f>
        <v>0.9951560277146928</v>
      </c>
      <c r="J702" s="14"/>
      <c r="K702" s="29">
        <v>0.1</v>
      </c>
      <c r="L702" s="14" cm="1">
        <f t="array" ref="L702">1-POWER(1-INDEX(LapseRate,A702),1/12)</f>
        <v>8.7416109546967213E-3</v>
      </c>
      <c r="M702" s="14"/>
      <c r="N702" s="32">
        <v>0.01</v>
      </c>
      <c r="O702" s="32">
        <v>0.01</v>
      </c>
      <c r="Q702" s="16" cm="1">
        <f t="array" ref="Q702">INDEX(Inflation,A702)+0.02</f>
        <v>7.0000000000000007E-2</v>
      </c>
      <c r="R702" s="16" cm="1">
        <f t="array" ref="R702">INDEX(LapseRate,A702)*0.5</f>
        <v>0.05</v>
      </c>
      <c r="S702" s="16" cm="1">
        <f t="array" ref="S702">INDEX(LapseRate,A702)*1.5</f>
        <v>0.15000000000000002</v>
      </c>
      <c r="T702" s="16" cm="1">
        <f t="array" ref="T702">INDEX(Yield,A702)*INDEX(YieldUp,A702)</f>
        <v>5.9999999999999995E-4</v>
      </c>
      <c r="U702" s="16" cm="1">
        <f t="array" ref="U702">INDEX(Yield,A702)*INDEX(YieldDown,A702)</f>
        <v>5.9999999999999995E-4</v>
      </c>
    </row>
    <row r="703" spans="1:21" x14ac:dyDescent="0.2">
      <c r="A703" s="13">
        <v>701</v>
      </c>
      <c r="C703" s="28">
        <v>0.05</v>
      </c>
      <c r="D703" s="14">
        <f t="shared" si="10"/>
        <v>17.22036869936872</v>
      </c>
      <c r="E703" s="14"/>
      <c r="F703" s="15" cm="1">
        <f t="array" ref="F703">Expense*INDEX(InflationFactor,A703)</f>
        <v>86.1018434968436</v>
      </c>
      <c r="G703" s="15"/>
      <c r="H703" s="28">
        <v>0.06</v>
      </c>
      <c r="I703" s="14" cm="1">
        <f t="array" ref="I703">1/POWER(1+INDEX(Yield,A703),1/12)</f>
        <v>0.9951560277146928</v>
      </c>
      <c r="J703" s="14"/>
      <c r="K703" s="29">
        <v>0.1</v>
      </c>
      <c r="L703" s="14" cm="1">
        <f t="array" ref="L703">1-POWER(1-INDEX(LapseRate,A703),1/12)</f>
        <v>8.7416109546967213E-3</v>
      </c>
      <c r="M703" s="14"/>
      <c r="N703" s="32">
        <v>0.01</v>
      </c>
      <c r="O703" s="32">
        <v>0.01</v>
      </c>
      <c r="Q703" s="16" cm="1">
        <f t="array" ref="Q703">INDEX(Inflation,A703)+0.02</f>
        <v>7.0000000000000007E-2</v>
      </c>
      <c r="R703" s="16" cm="1">
        <f t="array" ref="R703">INDEX(LapseRate,A703)*0.5</f>
        <v>0.05</v>
      </c>
      <c r="S703" s="16" cm="1">
        <f t="array" ref="S703">INDEX(LapseRate,A703)*1.5</f>
        <v>0.15000000000000002</v>
      </c>
      <c r="T703" s="16" cm="1">
        <f t="array" ref="T703">INDEX(Yield,A703)*INDEX(YieldUp,A703)</f>
        <v>5.9999999999999995E-4</v>
      </c>
      <c r="U703" s="16" cm="1">
        <f t="array" ref="U703">INDEX(Yield,A703)*INDEX(YieldDown,A703)</f>
        <v>5.9999999999999995E-4</v>
      </c>
    </row>
    <row r="704" spans="1:21" x14ac:dyDescent="0.2">
      <c r="A704" s="13">
        <v>702</v>
      </c>
      <c r="C704" s="28">
        <v>0.05</v>
      </c>
      <c r="D704" s="14">
        <f t="shared" si="10"/>
        <v>17.290526613050005</v>
      </c>
      <c r="E704" s="14"/>
      <c r="F704" s="15" cm="1">
        <f t="array" ref="F704">Expense*INDEX(InflationFactor,A704)</f>
        <v>86.452633065250026</v>
      </c>
      <c r="G704" s="15"/>
      <c r="H704" s="28">
        <v>0.06</v>
      </c>
      <c r="I704" s="14" cm="1">
        <f t="array" ref="I704">1/POWER(1+INDEX(Yield,A704),1/12)</f>
        <v>0.9951560277146928</v>
      </c>
      <c r="J704" s="14"/>
      <c r="K704" s="29">
        <v>0.1</v>
      </c>
      <c r="L704" s="14" cm="1">
        <f t="array" ref="L704">1-POWER(1-INDEX(LapseRate,A704),1/12)</f>
        <v>8.7416109546967213E-3</v>
      </c>
      <c r="M704" s="14"/>
      <c r="N704" s="32">
        <v>0.01</v>
      </c>
      <c r="O704" s="32">
        <v>0.01</v>
      </c>
      <c r="Q704" s="16" cm="1">
        <f t="array" ref="Q704">INDEX(Inflation,A704)+0.02</f>
        <v>7.0000000000000007E-2</v>
      </c>
      <c r="R704" s="16" cm="1">
        <f t="array" ref="R704">INDEX(LapseRate,A704)*0.5</f>
        <v>0.05</v>
      </c>
      <c r="S704" s="16" cm="1">
        <f t="array" ref="S704">INDEX(LapseRate,A704)*1.5</f>
        <v>0.15000000000000002</v>
      </c>
      <c r="T704" s="16" cm="1">
        <f t="array" ref="T704">INDEX(Yield,A704)*INDEX(YieldUp,A704)</f>
        <v>5.9999999999999995E-4</v>
      </c>
      <c r="U704" s="16" cm="1">
        <f t="array" ref="U704">INDEX(Yield,A704)*INDEX(YieldDown,A704)</f>
        <v>5.9999999999999995E-4</v>
      </c>
    </row>
    <row r="705" spans="1:21" x14ac:dyDescent="0.2">
      <c r="A705" s="13">
        <v>703</v>
      </c>
      <c r="C705" s="28">
        <v>0.05</v>
      </c>
      <c r="D705" s="14">
        <f t="shared" si="10"/>
        <v>17.360970358756038</v>
      </c>
      <c r="E705" s="14"/>
      <c r="F705" s="15" cm="1">
        <f t="array" ref="F705">Expense*INDEX(InflationFactor,A705)</f>
        <v>86.804851793780188</v>
      </c>
      <c r="G705" s="15"/>
      <c r="H705" s="28">
        <v>0.06</v>
      </c>
      <c r="I705" s="14" cm="1">
        <f t="array" ref="I705">1/POWER(1+INDEX(Yield,A705),1/12)</f>
        <v>0.9951560277146928</v>
      </c>
      <c r="J705" s="14"/>
      <c r="K705" s="29">
        <v>0.1</v>
      </c>
      <c r="L705" s="14" cm="1">
        <f t="array" ref="L705">1-POWER(1-INDEX(LapseRate,A705),1/12)</f>
        <v>8.7416109546967213E-3</v>
      </c>
      <c r="M705" s="14"/>
      <c r="N705" s="32">
        <v>0.01</v>
      </c>
      <c r="O705" s="32">
        <v>0.01</v>
      </c>
      <c r="Q705" s="16" cm="1">
        <f t="array" ref="Q705">INDEX(Inflation,A705)+0.02</f>
        <v>7.0000000000000007E-2</v>
      </c>
      <c r="R705" s="16" cm="1">
        <f t="array" ref="R705">INDEX(LapseRate,A705)*0.5</f>
        <v>0.05</v>
      </c>
      <c r="S705" s="16" cm="1">
        <f t="array" ref="S705">INDEX(LapseRate,A705)*1.5</f>
        <v>0.15000000000000002</v>
      </c>
      <c r="T705" s="16" cm="1">
        <f t="array" ref="T705">INDEX(Yield,A705)*INDEX(YieldUp,A705)</f>
        <v>5.9999999999999995E-4</v>
      </c>
      <c r="U705" s="16" cm="1">
        <f t="array" ref="U705">INDEX(Yield,A705)*INDEX(YieldDown,A705)</f>
        <v>5.9999999999999995E-4</v>
      </c>
    </row>
    <row r="706" spans="1:21" x14ac:dyDescent="0.2">
      <c r="A706" s="13">
        <v>704</v>
      </c>
      <c r="C706" s="28">
        <v>0.05</v>
      </c>
      <c r="D706" s="14">
        <f t="shared" si="10"/>
        <v>17.431701101001863</v>
      </c>
      <c r="E706" s="14"/>
      <c r="F706" s="15" cm="1">
        <f t="array" ref="F706">Expense*INDEX(InflationFactor,A706)</f>
        <v>87.158505505009316</v>
      </c>
      <c r="G706" s="15"/>
      <c r="H706" s="28">
        <v>0.06</v>
      </c>
      <c r="I706" s="14" cm="1">
        <f t="array" ref="I706">1/POWER(1+INDEX(Yield,A706),1/12)</f>
        <v>0.9951560277146928</v>
      </c>
      <c r="J706" s="14"/>
      <c r="K706" s="29">
        <v>0.1</v>
      </c>
      <c r="L706" s="14" cm="1">
        <f t="array" ref="L706">1-POWER(1-INDEX(LapseRate,A706),1/12)</f>
        <v>8.7416109546967213E-3</v>
      </c>
      <c r="M706" s="14"/>
      <c r="N706" s="32">
        <v>0.01</v>
      </c>
      <c r="O706" s="32">
        <v>0.01</v>
      </c>
      <c r="Q706" s="16" cm="1">
        <f t="array" ref="Q706">INDEX(Inflation,A706)+0.02</f>
        <v>7.0000000000000007E-2</v>
      </c>
      <c r="R706" s="16" cm="1">
        <f t="array" ref="R706">INDEX(LapseRate,A706)*0.5</f>
        <v>0.05</v>
      </c>
      <c r="S706" s="16" cm="1">
        <f t="array" ref="S706">INDEX(LapseRate,A706)*1.5</f>
        <v>0.15000000000000002</v>
      </c>
      <c r="T706" s="16" cm="1">
        <f t="array" ref="T706">INDEX(Yield,A706)*INDEX(YieldUp,A706)</f>
        <v>5.9999999999999995E-4</v>
      </c>
      <c r="U706" s="16" cm="1">
        <f t="array" ref="U706">INDEX(Yield,A706)*INDEX(YieldDown,A706)</f>
        <v>5.9999999999999995E-4</v>
      </c>
    </row>
    <row r="707" spans="1:21" x14ac:dyDescent="0.2">
      <c r="A707" s="13">
        <v>705</v>
      </c>
      <c r="C707" s="28">
        <v>0.05</v>
      </c>
      <c r="D707" s="14">
        <f t="shared" ref="D707:D770" si="11">IF(A707=1,1,POWER(1+INDEX(Inflation,A707-1),(A707-1)/12))</f>
        <v>17.502720009046897</v>
      </c>
      <c r="E707" s="14"/>
      <c r="F707" s="15" cm="1">
        <f t="array" ref="F707">Expense*INDEX(InflationFactor,A707)</f>
        <v>87.513600045234483</v>
      </c>
      <c r="G707" s="15"/>
      <c r="H707" s="28">
        <v>0.06</v>
      </c>
      <c r="I707" s="14" cm="1">
        <f t="array" ref="I707">1/POWER(1+INDEX(Yield,A707),1/12)</f>
        <v>0.9951560277146928</v>
      </c>
      <c r="J707" s="14"/>
      <c r="K707" s="29">
        <v>0.1</v>
      </c>
      <c r="L707" s="14" cm="1">
        <f t="array" ref="L707">1-POWER(1-INDEX(LapseRate,A707),1/12)</f>
        <v>8.7416109546967213E-3</v>
      </c>
      <c r="M707" s="14"/>
      <c r="N707" s="32">
        <v>0.01</v>
      </c>
      <c r="O707" s="32">
        <v>0.01</v>
      </c>
      <c r="Q707" s="16" cm="1">
        <f t="array" ref="Q707">INDEX(Inflation,A707)+0.02</f>
        <v>7.0000000000000007E-2</v>
      </c>
      <c r="R707" s="16" cm="1">
        <f t="array" ref="R707">INDEX(LapseRate,A707)*0.5</f>
        <v>0.05</v>
      </c>
      <c r="S707" s="16" cm="1">
        <f t="array" ref="S707">INDEX(LapseRate,A707)*1.5</f>
        <v>0.15000000000000002</v>
      </c>
      <c r="T707" s="16" cm="1">
        <f t="array" ref="T707">INDEX(Yield,A707)*INDEX(YieldUp,A707)</f>
        <v>5.9999999999999995E-4</v>
      </c>
      <c r="U707" s="16" cm="1">
        <f t="array" ref="U707">INDEX(Yield,A707)*INDEX(YieldDown,A707)</f>
        <v>5.9999999999999995E-4</v>
      </c>
    </row>
    <row r="708" spans="1:21" x14ac:dyDescent="0.2">
      <c r="A708" s="13">
        <v>706</v>
      </c>
      <c r="C708" s="28">
        <v>0.05</v>
      </c>
      <c r="D708" s="14">
        <f t="shared" si="11"/>
        <v>17.574028256914296</v>
      </c>
      <c r="E708" s="14"/>
      <c r="F708" s="15" cm="1">
        <f t="array" ref="F708">Expense*INDEX(InflationFactor,A708)</f>
        <v>87.870141284571474</v>
      </c>
      <c r="G708" s="15"/>
      <c r="H708" s="28">
        <v>0.06</v>
      </c>
      <c r="I708" s="14" cm="1">
        <f t="array" ref="I708">1/POWER(1+INDEX(Yield,A708),1/12)</f>
        <v>0.9951560277146928</v>
      </c>
      <c r="J708" s="14"/>
      <c r="K708" s="29">
        <v>0.1</v>
      </c>
      <c r="L708" s="14" cm="1">
        <f t="array" ref="L708">1-POWER(1-INDEX(LapseRate,A708),1/12)</f>
        <v>8.7416109546967213E-3</v>
      </c>
      <c r="M708" s="14"/>
      <c r="N708" s="32">
        <v>0.01</v>
      </c>
      <c r="O708" s="32">
        <v>0.01</v>
      </c>
      <c r="Q708" s="16" cm="1">
        <f t="array" ref="Q708">INDEX(Inflation,A708)+0.02</f>
        <v>7.0000000000000007E-2</v>
      </c>
      <c r="R708" s="16" cm="1">
        <f t="array" ref="R708">INDEX(LapseRate,A708)*0.5</f>
        <v>0.05</v>
      </c>
      <c r="S708" s="16" cm="1">
        <f t="array" ref="S708">INDEX(LapseRate,A708)*1.5</f>
        <v>0.15000000000000002</v>
      </c>
      <c r="T708" s="16" cm="1">
        <f t="array" ref="T708">INDEX(Yield,A708)*INDEX(YieldUp,A708)</f>
        <v>5.9999999999999995E-4</v>
      </c>
      <c r="U708" s="16" cm="1">
        <f t="array" ref="U708">INDEX(Yield,A708)*INDEX(YieldDown,A708)</f>
        <v>5.9999999999999995E-4</v>
      </c>
    </row>
    <row r="709" spans="1:21" x14ac:dyDescent="0.2">
      <c r="A709" s="13">
        <v>707</v>
      </c>
      <c r="C709" s="28">
        <v>0.05</v>
      </c>
      <c r="D709" s="14">
        <f t="shared" si="11"/>
        <v>17.645627023410299</v>
      </c>
      <c r="E709" s="14"/>
      <c r="F709" s="15" cm="1">
        <f t="array" ref="F709">Expense*INDEX(InflationFactor,A709)</f>
        <v>88.228135117051494</v>
      </c>
      <c r="G709" s="15"/>
      <c r="H709" s="28">
        <v>0.06</v>
      </c>
      <c r="I709" s="14" cm="1">
        <f t="array" ref="I709">1/POWER(1+INDEX(Yield,A709),1/12)</f>
        <v>0.9951560277146928</v>
      </c>
      <c r="J709" s="14"/>
      <c r="K709" s="29">
        <v>0.1</v>
      </c>
      <c r="L709" s="14" cm="1">
        <f t="array" ref="L709">1-POWER(1-INDEX(LapseRate,A709),1/12)</f>
        <v>8.7416109546967213E-3</v>
      </c>
      <c r="M709" s="14"/>
      <c r="N709" s="32">
        <v>0.01</v>
      </c>
      <c r="O709" s="32">
        <v>0.01</v>
      </c>
      <c r="Q709" s="16" cm="1">
        <f t="array" ref="Q709">INDEX(Inflation,A709)+0.02</f>
        <v>7.0000000000000007E-2</v>
      </c>
      <c r="R709" s="16" cm="1">
        <f t="array" ref="R709">INDEX(LapseRate,A709)*0.5</f>
        <v>0.05</v>
      </c>
      <c r="S709" s="16" cm="1">
        <f t="array" ref="S709">INDEX(LapseRate,A709)*1.5</f>
        <v>0.15000000000000002</v>
      </c>
      <c r="T709" s="16" cm="1">
        <f t="array" ref="T709">INDEX(Yield,A709)*INDEX(YieldUp,A709)</f>
        <v>5.9999999999999995E-4</v>
      </c>
      <c r="U709" s="16" cm="1">
        <f t="array" ref="U709">INDEX(Yield,A709)*INDEX(YieldDown,A709)</f>
        <v>5.9999999999999995E-4</v>
      </c>
    </row>
    <row r="710" spans="1:21" x14ac:dyDescent="0.2">
      <c r="A710" s="13">
        <v>708</v>
      </c>
      <c r="C710" s="28">
        <v>0.05</v>
      </c>
      <c r="D710" s="14">
        <f t="shared" si="11"/>
        <v>17.717517492143759</v>
      </c>
      <c r="E710" s="14"/>
      <c r="F710" s="15" cm="1">
        <f t="array" ref="F710">Expense*INDEX(InflationFactor,A710)</f>
        <v>88.587587460718794</v>
      </c>
      <c r="G710" s="15"/>
      <c r="H710" s="28">
        <v>0.06</v>
      </c>
      <c r="I710" s="14" cm="1">
        <f t="array" ref="I710">1/POWER(1+INDEX(Yield,A710),1/12)</f>
        <v>0.9951560277146928</v>
      </c>
      <c r="J710" s="14"/>
      <c r="K710" s="29">
        <v>0.1</v>
      </c>
      <c r="L710" s="14" cm="1">
        <f t="array" ref="L710">1-POWER(1-INDEX(LapseRate,A710),1/12)</f>
        <v>8.7416109546967213E-3</v>
      </c>
      <c r="M710" s="14"/>
      <c r="N710" s="32">
        <v>0.01</v>
      </c>
      <c r="O710" s="32">
        <v>0.01</v>
      </c>
      <c r="Q710" s="16" cm="1">
        <f t="array" ref="Q710">INDEX(Inflation,A710)+0.02</f>
        <v>7.0000000000000007E-2</v>
      </c>
      <c r="R710" s="16" cm="1">
        <f t="array" ref="R710">INDEX(LapseRate,A710)*0.5</f>
        <v>0.05</v>
      </c>
      <c r="S710" s="16" cm="1">
        <f t="array" ref="S710">INDEX(LapseRate,A710)*1.5</f>
        <v>0.15000000000000002</v>
      </c>
      <c r="T710" s="16" cm="1">
        <f t="array" ref="T710">INDEX(Yield,A710)*INDEX(YieldUp,A710)</f>
        <v>5.9999999999999995E-4</v>
      </c>
      <c r="U710" s="16" cm="1">
        <f t="array" ref="U710">INDEX(Yield,A710)*INDEX(YieldDown,A710)</f>
        <v>5.9999999999999995E-4</v>
      </c>
    </row>
    <row r="711" spans="1:21" x14ac:dyDescent="0.2">
      <c r="A711" s="13">
        <v>709</v>
      </c>
      <c r="C711" s="28">
        <v>0.05</v>
      </c>
      <c r="D711" s="14">
        <f t="shared" si="11"/>
        <v>17.789700851545678</v>
      </c>
      <c r="E711" s="14"/>
      <c r="F711" s="15" cm="1">
        <f t="array" ref="F711">Expense*INDEX(InflationFactor,A711)</f>
        <v>88.948504257728388</v>
      </c>
      <c r="G711" s="15"/>
      <c r="H711" s="28">
        <v>0.06</v>
      </c>
      <c r="I711" s="14" cm="1">
        <f t="array" ref="I711">1/POWER(1+INDEX(Yield,A711),1/12)</f>
        <v>0.9951560277146928</v>
      </c>
      <c r="J711" s="14"/>
      <c r="K711" s="29">
        <v>0.1</v>
      </c>
      <c r="L711" s="14" cm="1">
        <f t="array" ref="L711">1-POWER(1-INDEX(LapseRate,A711),1/12)</f>
        <v>8.7416109546967213E-3</v>
      </c>
      <c r="M711" s="14"/>
      <c r="N711" s="32">
        <v>0.01</v>
      </c>
      <c r="O711" s="32">
        <v>0.01</v>
      </c>
      <c r="Q711" s="16" cm="1">
        <f t="array" ref="Q711">INDEX(Inflation,A711)+0.02</f>
        <v>7.0000000000000007E-2</v>
      </c>
      <c r="R711" s="16" cm="1">
        <f t="array" ref="R711">INDEX(LapseRate,A711)*0.5</f>
        <v>0.05</v>
      </c>
      <c r="S711" s="16" cm="1">
        <f t="array" ref="S711">INDEX(LapseRate,A711)*1.5</f>
        <v>0.15000000000000002</v>
      </c>
      <c r="T711" s="16" cm="1">
        <f t="array" ref="T711">INDEX(Yield,A711)*INDEX(YieldUp,A711)</f>
        <v>5.9999999999999995E-4</v>
      </c>
      <c r="U711" s="16" cm="1">
        <f t="array" ref="U711">INDEX(Yield,A711)*INDEX(YieldDown,A711)</f>
        <v>5.9999999999999995E-4</v>
      </c>
    </row>
    <row r="712" spans="1:21" x14ac:dyDescent="0.2">
      <c r="A712" s="13">
        <v>710</v>
      </c>
      <c r="C712" s="28">
        <v>0.05</v>
      </c>
      <c r="D712" s="14">
        <f t="shared" si="11"/>
        <v>17.862178294888981</v>
      </c>
      <c r="E712" s="14"/>
      <c r="F712" s="15" cm="1">
        <f t="array" ref="F712">Expense*INDEX(InflationFactor,A712)</f>
        <v>89.310891474444901</v>
      </c>
      <c r="G712" s="15"/>
      <c r="H712" s="28">
        <v>0.06</v>
      </c>
      <c r="I712" s="14" cm="1">
        <f t="array" ref="I712">1/POWER(1+INDEX(Yield,A712),1/12)</f>
        <v>0.9951560277146928</v>
      </c>
      <c r="J712" s="14"/>
      <c r="K712" s="29">
        <v>0.1</v>
      </c>
      <c r="L712" s="14" cm="1">
        <f t="array" ref="L712">1-POWER(1-INDEX(LapseRate,A712),1/12)</f>
        <v>8.7416109546967213E-3</v>
      </c>
      <c r="M712" s="14"/>
      <c r="N712" s="32">
        <v>0.01</v>
      </c>
      <c r="O712" s="32">
        <v>0.01</v>
      </c>
      <c r="Q712" s="16" cm="1">
        <f t="array" ref="Q712">INDEX(Inflation,A712)+0.02</f>
        <v>7.0000000000000007E-2</v>
      </c>
      <c r="R712" s="16" cm="1">
        <f t="array" ref="R712">INDEX(LapseRate,A712)*0.5</f>
        <v>0.05</v>
      </c>
      <c r="S712" s="16" cm="1">
        <f t="array" ref="S712">INDEX(LapseRate,A712)*1.5</f>
        <v>0.15000000000000002</v>
      </c>
      <c r="T712" s="16" cm="1">
        <f t="array" ref="T712">INDEX(Yield,A712)*INDEX(YieldUp,A712)</f>
        <v>5.9999999999999995E-4</v>
      </c>
      <c r="U712" s="16" cm="1">
        <f t="array" ref="U712">INDEX(Yield,A712)*INDEX(YieldDown,A712)</f>
        <v>5.9999999999999995E-4</v>
      </c>
    </row>
    <row r="713" spans="1:21" x14ac:dyDescent="0.2">
      <c r="A713" s="13">
        <v>711</v>
      </c>
      <c r="C713" s="28">
        <v>0.05</v>
      </c>
      <c r="D713" s="14">
        <f t="shared" si="11"/>
        <v>17.934951020307953</v>
      </c>
      <c r="E713" s="14"/>
      <c r="F713" s="15" cm="1">
        <f t="array" ref="F713">Expense*INDEX(InflationFactor,A713)</f>
        <v>89.674755101539759</v>
      </c>
      <c r="G713" s="15"/>
      <c r="H713" s="28">
        <v>0.06</v>
      </c>
      <c r="I713" s="14" cm="1">
        <f t="array" ref="I713">1/POWER(1+INDEX(Yield,A713),1/12)</f>
        <v>0.9951560277146928</v>
      </c>
      <c r="J713" s="14"/>
      <c r="K713" s="29">
        <v>0.1</v>
      </c>
      <c r="L713" s="14" cm="1">
        <f t="array" ref="L713">1-POWER(1-INDEX(LapseRate,A713),1/12)</f>
        <v>8.7416109546967213E-3</v>
      </c>
      <c r="M713" s="14"/>
      <c r="N713" s="32">
        <v>0.01</v>
      </c>
      <c r="O713" s="32">
        <v>0.01</v>
      </c>
      <c r="Q713" s="16" cm="1">
        <f t="array" ref="Q713">INDEX(Inflation,A713)+0.02</f>
        <v>7.0000000000000007E-2</v>
      </c>
      <c r="R713" s="16" cm="1">
        <f t="array" ref="R713">INDEX(LapseRate,A713)*0.5</f>
        <v>0.05</v>
      </c>
      <c r="S713" s="16" cm="1">
        <f t="array" ref="S713">INDEX(LapseRate,A713)*1.5</f>
        <v>0.15000000000000002</v>
      </c>
      <c r="T713" s="16" cm="1">
        <f t="array" ref="T713">INDEX(Yield,A713)*INDEX(YieldUp,A713)</f>
        <v>5.9999999999999995E-4</v>
      </c>
      <c r="U713" s="16" cm="1">
        <f t="array" ref="U713">INDEX(Yield,A713)*INDEX(YieldDown,A713)</f>
        <v>5.9999999999999995E-4</v>
      </c>
    </row>
    <row r="714" spans="1:21" x14ac:dyDescent="0.2">
      <c r="A714" s="13">
        <v>712</v>
      </c>
      <c r="C714" s="28">
        <v>0.05</v>
      </c>
      <c r="D714" s="14">
        <f t="shared" si="11"/>
        <v>18.008020230818357</v>
      </c>
      <c r="E714" s="14"/>
      <c r="F714" s="15" cm="1">
        <f t="array" ref="F714">Expense*INDEX(InflationFactor,A714)</f>
        <v>90.040101154091786</v>
      </c>
      <c r="G714" s="15"/>
      <c r="H714" s="28">
        <v>0.06</v>
      </c>
      <c r="I714" s="14" cm="1">
        <f t="array" ref="I714">1/POWER(1+INDEX(Yield,A714),1/12)</f>
        <v>0.9951560277146928</v>
      </c>
      <c r="J714" s="14"/>
      <c r="K714" s="29">
        <v>0.1</v>
      </c>
      <c r="L714" s="14" cm="1">
        <f t="array" ref="L714">1-POWER(1-INDEX(LapseRate,A714),1/12)</f>
        <v>8.7416109546967213E-3</v>
      </c>
      <c r="M714" s="14"/>
      <c r="N714" s="32">
        <v>0.01</v>
      </c>
      <c r="O714" s="32">
        <v>0.01</v>
      </c>
      <c r="Q714" s="16" cm="1">
        <f t="array" ref="Q714">INDEX(Inflation,A714)+0.02</f>
        <v>7.0000000000000007E-2</v>
      </c>
      <c r="R714" s="16" cm="1">
        <f t="array" ref="R714">INDEX(LapseRate,A714)*0.5</f>
        <v>0.05</v>
      </c>
      <c r="S714" s="16" cm="1">
        <f t="array" ref="S714">INDEX(LapseRate,A714)*1.5</f>
        <v>0.15000000000000002</v>
      </c>
      <c r="T714" s="16" cm="1">
        <f t="array" ref="T714">INDEX(Yield,A714)*INDEX(YieldUp,A714)</f>
        <v>5.9999999999999995E-4</v>
      </c>
      <c r="U714" s="16" cm="1">
        <f t="array" ref="U714">INDEX(Yield,A714)*INDEX(YieldDown,A714)</f>
        <v>5.9999999999999995E-4</v>
      </c>
    </row>
    <row r="715" spans="1:21" x14ac:dyDescent="0.2">
      <c r="A715" s="13">
        <v>713</v>
      </c>
      <c r="C715" s="28">
        <v>0.05</v>
      </c>
      <c r="D715" s="14">
        <f t="shared" si="11"/>
        <v>18.081387134337156</v>
      </c>
      <c r="E715" s="14"/>
      <c r="F715" s="15" cm="1">
        <f t="array" ref="F715">Expense*INDEX(InflationFactor,A715)</f>
        <v>90.406935671685773</v>
      </c>
      <c r="G715" s="15"/>
      <c r="H715" s="28">
        <v>0.06</v>
      </c>
      <c r="I715" s="14" cm="1">
        <f t="array" ref="I715">1/POWER(1+INDEX(Yield,A715),1/12)</f>
        <v>0.9951560277146928</v>
      </c>
      <c r="J715" s="14"/>
      <c r="K715" s="29">
        <v>0.1</v>
      </c>
      <c r="L715" s="14" cm="1">
        <f t="array" ref="L715">1-POWER(1-INDEX(LapseRate,A715),1/12)</f>
        <v>8.7416109546967213E-3</v>
      </c>
      <c r="M715" s="14"/>
      <c r="N715" s="32">
        <v>0.01</v>
      </c>
      <c r="O715" s="32">
        <v>0.01</v>
      </c>
      <c r="Q715" s="16" cm="1">
        <f t="array" ref="Q715">INDEX(Inflation,A715)+0.02</f>
        <v>7.0000000000000007E-2</v>
      </c>
      <c r="R715" s="16" cm="1">
        <f t="array" ref="R715">INDEX(LapseRate,A715)*0.5</f>
        <v>0.05</v>
      </c>
      <c r="S715" s="16" cm="1">
        <f t="array" ref="S715">INDEX(LapseRate,A715)*1.5</f>
        <v>0.15000000000000002</v>
      </c>
      <c r="T715" s="16" cm="1">
        <f t="array" ref="T715">INDEX(Yield,A715)*INDEX(YieldUp,A715)</f>
        <v>5.9999999999999995E-4</v>
      </c>
      <c r="U715" s="16" cm="1">
        <f t="array" ref="U715">INDEX(Yield,A715)*INDEX(YieldDown,A715)</f>
        <v>5.9999999999999995E-4</v>
      </c>
    </row>
    <row r="716" spans="1:21" x14ac:dyDescent="0.2">
      <c r="A716" s="13">
        <v>714</v>
      </c>
      <c r="C716" s="28">
        <v>0.05</v>
      </c>
      <c r="D716" s="14">
        <f t="shared" si="11"/>
        <v>18.155052943702508</v>
      </c>
      <c r="E716" s="14"/>
      <c r="F716" s="15" cm="1">
        <f t="array" ref="F716">Expense*INDEX(InflationFactor,A716)</f>
        <v>90.775264718512545</v>
      </c>
      <c r="G716" s="15"/>
      <c r="H716" s="28">
        <v>0.06</v>
      </c>
      <c r="I716" s="14" cm="1">
        <f t="array" ref="I716">1/POWER(1+INDEX(Yield,A716),1/12)</f>
        <v>0.9951560277146928</v>
      </c>
      <c r="J716" s="14"/>
      <c r="K716" s="29">
        <v>0.1</v>
      </c>
      <c r="L716" s="14" cm="1">
        <f t="array" ref="L716">1-POWER(1-INDEX(LapseRate,A716),1/12)</f>
        <v>8.7416109546967213E-3</v>
      </c>
      <c r="M716" s="14"/>
      <c r="N716" s="32">
        <v>0.01</v>
      </c>
      <c r="O716" s="32">
        <v>0.01</v>
      </c>
      <c r="Q716" s="16" cm="1">
        <f t="array" ref="Q716">INDEX(Inflation,A716)+0.02</f>
        <v>7.0000000000000007E-2</v>
      </c>
      <c r="R716" s="16" cm="1">
        <f t="array" ref="R716">INDEX(LapseRate,A716)*0.5</f>
        <v>0.05</v>
      </c>
      <c r="S716" s="16" cm="1">
        <f t="array" ref="S716">INDEX(LapseRate,A716)*1.5</f>
        <v>0.15000000000000002</v>
      </c>
      <c r="T716" s="16" cm="1">
        <f t="array" ref="T716">INDEX(Yield,A716)*INDEX(YieldUp,A716)</f>
        <v>5.9999999999999995E-4</v>
      </c>
      <c r="U716" s="16" cm="1">
        <f t="array" ref="U716">INDEX(Yield,A716)*INDEX(YieldDown,A716)</f>
        <v>5.9999999999999995E-4</v>
      </c>
    </row>
    <row r="717" spans="1:21" x14ac:dyDescent="0.2">
      <c r="A717" s="13">
        <v>715</v>
      </c>
      <c r="C717" s="28">
        <v>0.05</v>
      </c>
      <c r="D717" s="14">
        <f t="shared" si="11"/>
        <v>18.229018876693843</v>
      </c>
      <c r="E717" s="14"/>
      <c r="F717" s="15" cm="1">
        <f t="array" ref="F717">Expense*INDEX(InflationFactor,A717)</f>
        <v>91.145094383469214</v>
      </c>
      <c r="G717" s="15"/>
      <c r="H717" s="28">
        <v>0.06</v>
      </c>
      <c r="I717" s="14" cm="1">
        <f t="array" ref="I717">1/POWER(1+INDEX(Yield,A717),1/12)</f>
        <v>0.9951560277146928</v>
      </c>
      <c r="J717" s="14"/>
      <c r="K717" s="29">
        <v>0.1</v>
      </c>
      <c r="L717" s="14" cm="1">
        <f t="array" ref="L717">1-POWER(1-INDEX(LapseRate,A717),1/12)</f>
        <v>8.7416109546967213E-3</v>
      </c>
      <c r="M717" s="14"/>
      <c r="N717" s="32">
        <v>0.01</v>
      </c>
      <c r="O717" s="32">
        <v>0.01</v>
      </c>
      <c r="Q717" s="16" cm="1">
        <f t="array" ref="Q717">INDEX(Inflation,A717)+0.02</f>
        <v>7.0000000000000007E-2</v>
      </c>
      <c r="R717" s="16" cm="1">
        <f t="array" ref="R717">INDEX(LapseRate,A717)*0.5</f>
        <v>0.05</v>
      </c>
      <c r="S717" s="16" cm="1">
        <f t="array" ref="S717">INDEX(LapseRate,A717)*1.5</f>
        <v>0.15000000000000002</v>
      </c>
      <c r="T717" s="16" cm="1">
        <f t="array" ref="T717">INDEX(Yield,A717)*INDEX(YieldUp,A717)</f>
        <v>5.9999999999999995E-4</v>
      </c>
      <c r="U717" s="16" cm="1">
        <f t="array" ref="U717">INDEX(Yield,A717)*INDEX(YieldDown,A717)</f>
        <v>5.9999999999999995E-4</v>
      </c>
    </row>
    <row r="718" spans="1:21" x14ac:dyDescent="0.2">
      <c r="A718" s="13">
        <v>716</v>
      </c>
      <c r="C718" s="28">
        <v>0.05</v>
      </c>
      <c r="D718" s="14">
        <f t="shared" si="11"/>
        <v>18.303286156051957</v>
      </c>
      <c r="E718" s="14"/>
      <c r="F718" s="15" cm="1">
        <f t="array" ref="F718">Expense*INDEX(InflationFactor,A718)</f>
        <v>91.516430780259782</v>
      </c>
      <c r="G718" s="15"/>
      <c r="H718" s="28">
        <v>0.06</v>
      </c>
      <c r="I718" s="14" cm="1">
        <f t="array" ref="I718">1/POWER(1+INDEX(Yield,A718),1/12)</f>
        <v>0.9951560277146928</v>
      </c>
      <c r="J718" s="14"/>
      <c r="K718" s="29">
        <v>0.1</v>
      </c>
      <c r="L718" s="14" cm="1">
        <f t="array" ref="L718">1-POWER(1-INDEX(LapseRate,A718),1/12)</f>
        <v>8.7416109546967213E-3</v>
      </c>
      <c r="M718" s="14"/>
      <c r="N718" s="32">
        <v>0.01</v>
      </c>
      <c r="O718" s="32">
        <v>0.01</v>
      </c>
      <c r="Q718" s="16" cm="1">
        <f t="array" ref="Q718">INDEX(Inflation,A718)+0.02</f>
        <v>7.0000000000000007E-2</v>
      </c>
      <c r="R718" s="16" cm="1">
        <f t="array" ref="R718">INDEX(LapseRate,A718)*0.5</f>
        <v>0.05</v>
      </c>
      <c r="S718" s="16" cm="1">
        <f t="array" ref="S718">INDEX(LapseRate,A718)*1.5</f>
        <v>0.15000000000000002</v>
      </c>
      <c r="T718" s="16" cm="1">
        <f t="array" ref="T718">INDEX(Yield,A718)*INDEX(YieldUp,A718)</f>
        <v>5.9999999999999995E-4</v>
      </c>
      <c r="U718" s="16" cm="1">
        <f t="array" ref="U718">INDEX(Yield,A718)*INDEX(YieldDown,A718)</f>
        <v>5.9999999999999995E-4</v>
      </c>
    </row>
    <row r="719" spans="1:21" x14ac:dyDescent="0.2">
      <c r="A719" s="13">
        <v>717</v>
      </c>
      <c r="C719" s="28">
        <v>0.05</v>
      </c>
      <c r="D719" s="14">
        <f t="shared" si="11"/>
        <v>18.377856009499244</v>
      </c>
      <c r="E719" s="14"/>
      <c r="F719" s="15" cm="1">
        <f t="array" ref="F719">Expense*INDEX(InflationFactor,A719)</f>
        <v>91.889280047496214</v>
      </c>
      <c r="G719" s="15"/>
      <c r="H719" s="28">
        <v>0.06</v>
      </c>
      <c r="I719" s="14" cm="1">
        <f t="array" ref="I719">1/POWER(1+INDEX(Yield,A719),1/12)</f>
        <v>0.9951560277146928</v>
      </c>
      <c r="J719" s="14"/>
      <c r="K719" s="29">
        <v>0.1</v>
      </c>
      <c r="L719" s="14" cm="1">
        <f t="array" ref="L719">1-POWER(1-INDEX(LapseRate,A719),1/12)</f>
        <v>8.7416109546967213E-3</v>
      </c>
      <c r="M719" s="14"/>
      <c r="N719" s="32">
        <v>0.01</v>
      </c>
      <c r="O719" s="32">
        <v>0.01</v>
      </c>
      <c r="Q719" s="16" cm="1">
        <f t="array" ref="Q719">INDEX(Inflation,A719)+0.02</f>
        <v>7.0000000000000007E-2</v>
      </c>
      <c r="R719" s="16" cm="1">
        <f t="array" ref="R719">INDEX(LapseRate,A719)*0.5</f>
        <v>0.05</v>
      </c>
      <c r="S719" s="16" cm="1">
        <f t="array" ref="S719">INDEX(LapseRate,A719)*1.5</f>
        <v>0.15000000000000002</v>
      </c>
      <c r="T719" s="16" cm="1">
        <f t="array" ref="T719">INDEX(Yield,A719)*INDEX(YieldUp,A719)</f>
        <v>5.9999999999999995E-4</v>
      </c>
      <c r="U719" s="16" cm="1">
        <f t="array" ref="U719">INDEX(Yield,A719)*INDEX(YieldDown,A719)</f>
        <v>5.9999999999999995E-4</v>
      </c>
    </row>
    <row r="720" spans="1:21" x14ac:dyDescent="0.2">
      <c r="A720" s="13">
        <v>718</v>
      </c>
      <c r="C720" s="28">
        <v>0.05</v>
      </c>
      <c r="D720" s="14">
        <f t="shared" si="11"/>
        <v>18.452729669760014</v>
      </c>
      <c r="E720" s="14"/>
      <c r="F720" s="15" cm="1">
        <f t="array" ref="F720">Expense*INDEX(InflationFactor,A720)</f>
        <v>92.263648348800075</v>
      </c>
      <c r="G720" s="15"/>
      <c r="H720" s="28">
        <v>0.06</v>
      </c>
      <c r="I720" s="14" cm="1">
        <f t="array" ref="I720">1/POWER(1+INDEX(Yield,A720),1/12)</f>
        <v>0.9951560277146928</v>
      </c>
      <c r="J720" s="14"/>
      <c r="K720" s="29">
        <v>0.1</v>
      </c>
      <c r="L720" s="14" cm="1">
        <f t="array" ref="L720">1-POWER(1-INDEX(LapseRate,A720),1/12)</f>
        <v>8.7416109546967213E-3</v>
      </c>
      <c r="M720" s="14"/>
      <c r="N720" s="32">
        <v>0.01</v>
      </c>
      <c r="O720" s="32">
        <v>0.01</v>
      </c>
      <c r="Q720" s="16" cm="1">
        <f t="array" ref="Q720">INDEX(Inflation,A720)+0.02</f>
        <v>7.0000000000000007E-2</v>
      </c>
      <c r="R720" s="16" cm="1">
        <f t="array" ref="R720">INDEX(LapseRate,A720)*0.5</f>
        <v>0.05</v>
      </c>
      <c r="S720" s="16" cm="1">
        <f t="array" ref="S720">INDEX(LapseRate,A720)*1.5</f>
        <v>0.15000000000000002</v>
      </c>
      <c r="T720" s="16" cm="1">
        <f t="array" ref="T720">INDEX(Yield,A720)*INDEX(YieldUp,A720)</f>
        <v>5.9999999999999995E-4</v>
      </c>
      <c r="U720" s="16" cm="1">
        <f t="array" ref="U720">INDEX(Yield,A720)*INDEX(YieldDown,A720)</f>
        <v>5.9999999999999995E-4</v>
      </c>
    </row>
    <row r="721" spans="1:21" x14ac:dyDescent="0.2">
      <c r="A721" s="13">
        <v>719</v>
      </c>
      <c r="C721" s="28">
        <v>0.05</v>
      </c>
      <c r="D721" s="14">
        <f t="shared" si="11"/>
        <v>18.527908374580818</v>
      </c>
      <c r="E721" s="14"/>
      <c r="F721" s="15" cm="1">
        <f t="array" ref="F721">Expense*INDEX(InflationFactor,A721)</f>
        <v>92.63954187290409</v>
      </c>
      <c r="G721" s="15"/>
      <c r="H721" s="28">
        <v>0.06</v>
      </c>
      <c r="I721" s="14" cm="1">
        <f t="array" ref="I721">1/POWER(1+INDEX(Yield,A721),1/12)</f>
        <v>0.9951560277146928</v>
      </c>
      <c r="J721" s="14"/>
      <c r="K721" s="29">
        <v>0.1</v>
      </c>
      <c r="L721" s="14" cm="1">
        <f t="array" ref="L721">1-POWER(1-INDEX(LapseRate,A721),1/12)</f>
        <v>8.7416109546967213E-3</v>
      </c>
      <c r="M721" s="14"/>
      <c r="N721" s="32">
        <v>0.01</v>
      </c>
      <c r="O721" s="32">
        <v>0.01</v>
      </c>
      <c r="Q721" s="16" cm="1">
        <f t="array" ref="Q721">INDEX(Inflation,A721)+0.02</f>
        <v>7.0000000000000007E-2</v>
      </c>
      <c r="R721" s="16" cm="1">
        <f t="array" ref="R721">INDEX(LapseRate,A721)*0.5</f>
        <v>0.05</v>
      </c>
      <c r="S721" s="16" cm="1">
        <f t="array" ref="S721">INDEX(LapseRate,A721)*1.5</f>
        <v>0.15000000000000002</v>
      </c>
      <c r="T721" s="16" cm="1">
        <f t="array" ref="T721">INDEX(Yield,A721)*INDEX(YieldUp,A721)</f>
        <v>5.9999999999999995E-4</v>
      </c>
      <c r="U721" s="16" cm="1">
        <f t="array" ref="U721">INDEX(Yield,A721)*INDEX(YieldDown,A721)</f>
        <v>5.9999999999999995E-4</v>
      </c>
    </row>
    <row r="722" spans="1:21" x14ac:dyDescent="0.2">
      <c r="A722" s="13">
        <v>720</v>
      </c>
      <c r="C722" s="28">
        <v>0.05</v>
      </c>
      <c r="D722" s="14">
        <f t="shared" si="11"/>
        <v>18.60339336675095</v>
      </c>
      <c r="E722" s="14"/>
      <c r="F722" s="15" cm="1">
        <f t="array" ref="F722">Expense*INDEX(InflationFactor,A722)</f>
        <v>93.016966833754751</v>
      </c>
      <c r="G722" s="15"/>
      <c r="H722" s="28">
        <v>0.06</v>
      </c>
      <c r="I722" s="14" cm="1">
        <f t="array" ref="I722">1/POWER(1+INDEX(Yield,A722),1/12)</f>
        <v>0.9951560277146928</v>
      </c>
      <c r="J722" s="14"/>
      <c r="K722" s="29">
        <v>0.1</v>
      </c>
      <c r="L722" s="14" cm="1">
        <f t="array" ref="L722">1-POWER(1-INDEX(LapseRate,A722),1/12)</f>
        <v>8.7416109546967213E-3</v>
      </c>
      <c r="M722" s="14"/>
      <c r="N722" s="32">
        <v>0.01</v>
      </c>
      <c r="O722" s="32">
        <v>0.01</v>
      </c>
      <c r="Q722" s="16" cm="1">
        <f t="array" ref="Q722">INDEX(Inflation,A722)+0.02</f>
        <v>7.0000000000000007E-2</v>
      </c>
      <c r="R722" s="16" cm="1">
        <f t="array" ref="R722">INDEX(LapseRate,A722)*0.5</f>
        <v>0.05</v>
      </c>
      <c r="S722" s="16" cm="1">
        <f t="array" ref="S722">INDEX(LapseRate,A722)*1.5</f>
        <v>0.15000000000000002</v>
      </c>
      <c r="T722" s="16" cm="1">
        <f t="array" ref="T722">INDEX(Yield,A722)*INDEX(YieldUp,A722)</f>
        <v>5.9999999999999995E-4</v>
      </c>
      <c r="U722" s="16" cm="1">
        <f t="array" ref="U722">INDEX(Yield,A722)*INDEX(YieldDown,A722)</f>
        <v>5.9999999999999995E-4</v>
      </c>
    </row>
    <row r="723" spans="1:21" x14ac:dyDescent="0.2">
      <c r="A723" s="13">
        <v>721</v>
      </c>
      <c r="C723" s="28">
        <v>0.05</v>
      </c>
      <c r="D723" s="14">
        <f t="shared" si="11"/>
        <v>18.679185894122959</v>
      </c>
      <c r="E723" s="14"/>
      <c r="F723" s="15" cm="1">
        <f t="array" ref="F723">Expense*INDEX(InflationFactor,A723)</f>
        <v>93.395929470614789</v>
      </c>
      <c r="G723" s="15"/>
      <c r="H723" s="28">
        <v>0.06</v>
      </c>
      <c r="I723" s="14" cm="1">
        <f t="array" ref="I723">1/POWER(1+INDEX(Yield,A723),1/12)</f>
        <v>0.9951560277146928</v>
      </c>
      <c r="J723" s="14"/>
      <c r="K723" s="29">
        <v>0.1</v>
      </c>
      <c r="L723" s="14" cm="1">
        <f t="array" ref="L723">1-POWER(1-INDEX(LapseRate,A723),1/12)</f>
        <v>8.7416109546967213E-3</v>
      </c>
      <c r="M723" s="14"/>
      <c r="N723" s="32">
        <v>0.01</v>
      </c>
      <c r="O723" s="32">
        <v>0.01</v>
      </c>
      <c r="Q723" s="16" cm="1">
        <f t="array" ref="Q723">INDEX(Inflation,A723)+0.02</f>
        <v>7.0000000000000007E-2</v>
      </c>
      <c r="R723" s="16" cm="1">
        <f t="array" ref="R723">INDEX(LapseRate,A723)*0.5</f>
        <v>0.05</v>
      </c>
      <c r="S723" s="16" cm="1">
        <f t="array" ref="S723">INDEX(LapseRate,A723)*1.5</f>
        <v>0.15000000000000002</v>
      </c>
      <c r="T723" s="16" cm="1">
        <f t="array" ref="T723">INDEX(Yield,A723)*INDEX(YieldUp,A723)</f>
        <v>5.9999999999999995E-4</v>
      </c>
      <c r="U723" s="16" cm="1">
        <f t="array" ref="U723">INDEX(Yield,A723)*INDEX(YieldDown,A723)</f>
        <v>5.9999999999999995E-4</v>
      </c>
    </row>
    <row r="724" spans="1:21" x14ac:dyDescent="0.2">
      <c r="A724" s="13">
        <v>722</v>
      </c>
      <c r="C724" s="28">
        <v>0.05</v>
      </c>
      <c r="D724" s="14">
        <f t="shared" si="11"/>
        <v>18.755287209633433</v>
      </c>
      <c r="E724" s="14"/>
      <c r="F724" s="15" cm="1">
        <f t="array" ref="F724">Expense*INDEX(InflationFactor,A724)</f>
        <v>93.77643604816717</v>
      </c>
      <c r="G724" s="15"/>
      <c r="H724" s="28">
        <v>0.06</v>
      </c>
      <c r="I724" s="14" cm="1">
        <f t="array" ref="I724">1/POWER(1+INDEX(Yield,A724),1/12)</f>
        <v>0.9951560277146928</v>
      </c>
      <c r="J724" s="14"/>
      <c r="K724" s="29">
        <v>0.1</v>
      </c>
      <c r="L724" s="14" cm="1">
        <f t="array" ref="L724">1-POWER(1-INDEX(LapseRate,A724),1/12)</f>
        <v>8.7416109546967213E-3</v>
      </c>
      <c r="M724" s="14"/>
      <c r="N724" s="32">
        <v>0.01</v>
      </c>
      <c r="O724" s="32">
        <v>0.01</v>
      </c>
      <c r="Q724" s="16" cm="1">
        <f t="array" ref="Q724">INDEX(Inflation,A724)+0.02</f>
        <v>7.0000000000000007E-2</v>
      </c>
      <c r="R724" s="16" cm="1">
        <f t="array" ref="R724">INDEX(LapseRate,A724)*0.5</f>
        <v>0.05</v>
      </c>
      <c r="S724" s="16" cm="1">
        <f t="array" ref="S724">INDEX(LapseRate,A724)*1.5</f>
        <v>0.15000000000000002</v>
      </c>
      <c r="T724" s="16" cm="1">
        <f t="array" ref="T724">INDEX(Yield,A724)*INDEX(YieldUp,A724)</f>
        <v>5.9999999999999995E-4</v>
      </c>
      <c r="U724" s="16" cm="1">
        <f t="array" ref="U724">INDEX(Yield,A724)*INDEX(YieldDown,A724)</f>
        <v>5.9999999999999995E-4</v>
      </c>
    </row>
    <row r="725" spans="1:21" x14ac:dyDescent="0.2">
      <c r="A725" s="13">
        <v>723</v>
      </c>
      <c r="C725" s="28">
        <v>0.05</v>
      </c>
      <c r="D725" s="14">
        <f t="shared" si="11"/>
        <v>18.831698571323351</v>
      </c>
      <c r="E725" s="14"/>
      <c r="F725" s="15" cm="1">
        <f t="array" ref="F725">Expense*INDEX(InflationFactor,A725)</f>
        <v>94.15849285661676</v>
      </c>
      <c r="G725" s="15"/>
      <c r="H725" s="28">
        <v>0.06</v>
      </c>
      <c r="I725" s="14" cm="1">
        <f t="array" ref="I725">1/POWER(1+INDEX(Yield,A725),1/12)</f>
        <v>0.9951560277146928</v>
      </c>
      <c r="J725" s="14"/>
      <c r="K725" s="29">
        <v>0.1</v>
      </c>
      <c r="L725" s="14" cm="1">
        <f t="array" ref="L725">1-POWER(1-INDEX(LapseRate,A725),1/12)</f>
        <v>8.7416109546967213E-3</v>
      </c>
      <c r="M725" s="14"/>
      <c r="N725" s="32">
        <v>0.01</v>
      </c>
      <c r="O725" s="32">
        <v>0.01</v>
      </c>
      <c r="Q725" s="16" cm="1">
        <f t="array" ref="Q725">INDEX(Inflation,A725)+0.02</f>
        <v>7.0000000000000007E-2</v>
      </c>
      <c r="R725" s="16" cm="1">
        <f t="array" ref="R725">INDEX(LapseRate,A725)*0.5</f>
        <v>0.05</v>
      </c>
      <c r="S725" s="16" cm="1">
        <f t="array" ref="S725">INDEX(LapseRate,A725)*1.5</f>
        <v>0.15000000000000002</v>
      </c>
      <c r="T725" s="16" cm="1">
        <f t="array" ref="T725">INDEX(Yield,A725)*INDEX(YieldUp,A725)</f>
        <v>5.9999999999999995E-4</v>
      </c>
      <c r="U725" s="16" cm="1">
        <f t="array" ref="U725">INDEX(Yield,A725)*INDEX(YieldDown,A725)</f>
        <v>5.9999999999999995E-4</v>
      </c>
    </row>
    <row r="726" spans="1:21" x14ac:dyDescent="0.2">
      <c r="A726" s="13">
        <v>724</v>
      </c>
      <c r="C726" s="28">
        <v>0.05</v>
      </c>
      <c r="D726" s="14">
        <f t="shared" si="11"/>
        <v>18.908421242359278</v>
      </c>
      <c r="E726" s="14"/>
      <c r="F726" s="15" cm="1">
        <f t="array" ref="F726">Expense*INDEX(InflationFactor,A726)</f>
        <v>94.542106211796394</v>
      </c>
      <c r="G726" s="15"/>
      <c r="H726" s="28">
        <v>0.06</v>
      </c>
      <c r="I726" s="14" cm="1">
        <f t="array" ref="I726">1/POWER(1+INDEX(Yield,A726),1/12)</f>
        <v>0.9951560277146928</v>
      </c>
      <c r="J726" s="14"/>
      <c r="K726" s="29">
        <v>0.1</v>
      </c>
      <c r="L726" s="14" cm="1">
        <f t="array" ref="L726">1-POWER(1-INDEX(LapseRate,A726),1/12)</f>
        <v>8.7416109546967213E-3</v>
      </c>
      <c r="M726" s="14"/>
      <c r="N726" s="32">
        <v>0.01</v>
      </c>
      <c r="O726" s="32">
        <v>0.01</v>
      </c>
      <c r="Q726" s="16" cm="1">
        <f t="array" ref="Q726">INDEX(Inflation,A726)+0.02</f>
        <v>7.0000000000000007E-2</v>
      </c>
      <c r="R726" s="16" cm="1">
        <f t="array" ref="R726">INDEX(LapseRate,A726)*0.5</f>
        <v>0.05</v>
      </c>
      <c r="S726" s="16" cm="1">
        <f t="array" ref="S726">INDEX(LapseRate,A726)*1.5</f>
        <v>0.15000000000000002</v>
      </c>
      <c r="T726" s="16" cm="1">
        <f t="array" ref="T726">INDEX(Yield,A726)*INDEX(YieldUp,A726)</f>
        <v>5.9999999999999995E-4</v>
      </c>
      <c r="U726" s="16" cm="1">
        <f t="array" ref="U726">INDEX(Yield,A726)*INDEX(YieldDown,A726)</f>
        <v>5.9999999999999995E-4</v>
      </c>
    </row>
    <row r="727" spans="1:21" x14ac:dyDescent="0.2">
      <c r="A727" s="13">
        <v>725</v>
      </c>
      <c r="C727" s="28">
        <v>0.05</v>
      </c>
      <c r="D727" s="14">
        <f t="shared" si="11"/>
        <v>18.98545649105402</v>
      </c>
      <c r="E727" s="14"/>
      <c r="F727" s="15" cm="1">
        <f t="array" ref="F727">Expense*INDEX(InflationFactor,A727)</f>
        <v>94.927282455270102</v>
      </c>
      <c r="G727" s="15"/>
      <c r="H727" s="28">
        <v>0.06</v>
      </c>
      <c r="I727" s="14" cm="1">
        <f t="array" ref="I727">1/POWER(1+INDEX(Yield,A727),1/12)</f>
        <v>0.9951560277146928</v>
      </c>
      <c r="J727" s="14"/>
      <c r="K727" s="29">
        <v>0.1</v>
      </c>
      <c r="L727" s="14" cm="1">
        <f t="array" ref="L727">1-POWER(1-INDEX(LapseRate,A727),1/12)</f>
        <v>8.7416109546967213E-3</v>
      </c>
      <c r="M727" s="14"/>
      <c r="N727" s="32">
        <v>0.01</v>
      </c>
      <c r="O727" s="32">
        <v>0.01</v>
      </c>
      <c r="Q727" s="16" cm="1">
        <f t="array" ref="Q727">INDEX(Inflation,A727)+0.02</f>
        <v>7.0000000000000007E-2</v>
      </c>
      <c r="R727" s="16" cm="1">
        <f t="array" ref="R727">INDEX(LapseRate,A727)*0.5</f>
        <v>0.05</v>
      </c>
      <c r="S727" s="16" cm="1">
        <f t="array" ref="S727">INDEX(LapseRate,A727)*1.5</f>
        <v>0.15000000000000002</v>
      </c>
      <c r="T727" s="16" cm="1">
        <f t="array" ref="T727">INDEX(Yield,A727)*INDEX(YieldUp,A727)</f>
        <v>5.9999999999999995E-4</v>
      </c>
      <c r="U727" s="16" cm="1">
        <f t="array" ref="U727">INDEX(Yield,A727)*INDEX(YieldDown,A727)</f>
        <v>5.9999999999999995E-4</v>
      </c>
    </row>
    <row r="728" spans="1:21" x14ac:dyDescent="0.2">
      <c r="A728" s="13">
        <v>726</v>
      </c>
      <c r="C728" s="28">
        <v>0.05</v>
      </c>
      <c r="D728" s="14">
        <f t="shared" si="11"/>
        <v>19.062805590887635</v>
      </c>
      <c r="E728" s="14"/>
      <c r="F728" s="15" cm="1">
        <f t="array" ref="F728">Expense*INDEX(InflationFactor,A728)</f>
        <v>95.314027954438174</v>
      </c>
      <c r="G728" s="15"/>
      <c r="H728" s="28">
        <v>0.06</v>
      </c>
      <c r="I728" s="14" cm="1">
        <f t="array" ref="I728">1/POWER(1+INDEX(Yield,A728),1/12)</f>
        <v>0.9951560277146928</v>
      </c>
      <c r="J728" s="14"/>
      <c r="K728" s="29">
        <v>0.1</v>
      </c>
      <c r="L728" s="14" cm="1">
        <f t="array" ref="L728">1-POWER(1-INDEX(LapseRate,A728),1/12)</f>
        <v>8.7416109546967213E-3</v>
      </c>
      <c r="M728" s="14"/>
      <c r="N728" s="32">
        <v>0.01</v>
      </c>
      <c r="O728" s="32">
        <v>0.01</v>
      </c>
      <c r="Q728" s="16" cm="1">
        <f t="array" ref="Q728">INDEX(Inflation,A728)+0.02</f>
        <v>7.0000000000000007E-2</v>
      </c>
      <c r="R728" s="16" cm="1">
        <f t="array" ref="R728">INDEX(LapseRate,A728)*0.5</f>
        <v>0.05</v>
      </c>
      <c r="S728" s="16" cm="1">
        <f t="array" ref="S728">INDEX(LapseRate,A728)*1.5</f>
        <v>0.15000000000000002</v>
      </c>
      <c r="T728" s="16" cm="1">
        <f t="array" ref="T728">INDEX(Yield,A728)*INDEX(YieldUp,A728)</f>
        <v>5.9999999999999995E-4</v>
      </c>
      <c r="U728" s="16" cm="1">
        <f t="array" ref="U728">INDEX(Yield,A728)*INDEX(YieldDown,A728)</f>
        <v>5.9999999999999995E-4</v>
      </c>
    </row>
    <row r="729" spans="1:21" x14ac:dyDescent="0.2">
      <c r="A729" s="13">
        <v>727</v>
      </c>
      <c r="C729" s="28">
        <v>0.05</v>
      </c>
      <c r="D729" s="14">
        <f t="shared" si="11"/>
        <v>19.140469820528537</v>
      </c>
      <c r="E729" s="14"/>
      <c r="F729" s="15" cm="1">
        <f t="array" ref="F729">Expense*INDEX(InflationFactor,A729)</f>
        <v>95.702349102642685</v>
      </c>
      <c r="G729" s="15"/>
      <c r="H729" s="28">
        <v>0.06</v>
      </c>
      <c r="I729" s="14" cm="1">
        <f t="array" ref="I729">1/POWER(1+INDEX(Yield,A729),1/12)</f>
        <v>0.9951560277146928</v>
      </c>
      <c r="J729" s="14"/>
      <c r="K729" s="29">
        <v>0.1</v>
      </c>
      <c r="L729" s="14" cm="1">
        <f t="array" ref="L729">1-POWER(1-INDEX(LapseRate,A729),1/12)</f>
        <v>8.7416109546967213E-3</v>
      </c>
      <c r="M729" s="14"/>
      <c r="N729" s="32">
        <v>0.01</v>
      </c>
      <c r="O729" s="32">
        <v>0.01</v>
      </c>
      <c r="Q729" s="16" cm="1">
        <f t="array" ref="Q729">INDEX(Inflation,A729)+0.02</f>
        <v>7.0000000000000007E-2</v>
      </c>
      <c r="R729" s="16" cm="1">
        <f t="array" ref="R729">INDEX(LapseRate,A729)*0.5</f>
        <v>0.05</v>
      </c>
      <c r="S729" s="16" cm="1">
        <f t="array" ref="S729">INDEX(LapseRate,A729)*1.5</f>
        <v>0.15000000000000002</v>
      </c>
      <c r="T729" s="16" cm="1">
        <f t="array" ref="T729">INDEX(Yield,A729)*INDEX(YieldUp,A729)</f>
        <v>5.9999999999999995E-4</v>
      </c>
      <c r="U729" s="16" cm="1">
        <f t="array" ref="U729">INDEX(Yield,A729)*INDEX(YieldDown,A729)</f>
        <v>5.9999999999999995E-4</v>
      </c>
    </row>
    <row r="730" spans="1:21" x14ac:dyDescent="0.2">
      <c r="A730" s="13">
        <v>728</v>
      </c>
      <c r="C730" s="28">
        <v>0.05</v>
      </c>
      <c r="D730" s="14">
        <f t="shared" si="11"/>
        <v>19.218450463854559</v>
      </c>
      <c r="E730" s="14"/>
      <c r="F730" s="15" cm="1">
        <f t="array" ref="F730">Expense*INDEX(InflationFactor,A730)</f>
        <v>96.092252319272802</v>
      </c>
      <c r="G730" s="15"/>
      <c r="H730" s="28">
        <v>0.06</v>
      </c>
      <c r="I730" s="14" cm="1">
        <f t="array" ref="I730">1/POWER(1+INDEX(Yield,A730),1/12)</f>
        <v>0.9951560277146928</v>
      </c>
      <c r="J730" s="14"/>
      <c r="K730" s="29">
        <v>0.1</v>
      </c>
      <c r="L730" s="14" cm="1">
        <f t="array" ref="L730">1-POWER(1-INDEX(LapseRate,A730),1/12)</f>
        <v>8.7416109546967213E-3</v>
      </c>
      <c r="M730" s="14"/>
      <c r="N730" s="32">
        <v>0.01</v>
      </c>
      <c r="O730" s="32">
        <v>0.01</v>
      </c>
      <c r="Q730" s="16" cm="1">
        <f t="array" ref="Q730">INDEX(Inflation,A730)+0.02</f>
        <v>7.0000000000000007E-2</v>
      </c>
      <c r="R730" s="16" cm="1">
        <f t="array" ref="R730">INDEX(LapseRate,A730)*0.5</f>
        <v>0.05</v>
      </c>
      <c r="S730" s="16" cm="1">
        <f t="array" ref="S730">INDEX(LapseRate,A730)*1.5</f>
        <v>0.15000000000000002</v>
      </c>
      <c r="T730" s="16" cm="1">
        <f t="array" ref="T730">INDEX(Yield,A730)*INDEX(YieldUp,A730)</f>
        <v>5.9999999999999995E-4</v>
      </c>
      <c r="U730" s="16" cm="1">
        <f t="array" ref="U730">INDEX(Yield,A730)*INDEX(YieldDown,A730)</f>
        <v>5.9999999999999995E-4</v>
      </c>
    </row>
    <row r="731" spans="1:21" x14ac:dyDescent="0.2">
      <c r="A731" s="13">
        <v>729</v>
      </c>
      <c r="C731" s="28">
        <v>0.05</v>
      </c>
      <c r="D731" s="14">
        <f t="shared" si="11"/>
        <v>19.296748809974211</v>
      </c>
      <c r="E731" s="14"/>
      <c r="F731" s="15" cm="1">
        <f t="array" ref="F731">Expense*INDEX(InflationFactor,A731)</f>
        <v>96.483744049871063</v>
      </c>
      <c r="G731" s="15"/>
      <c r="H731" s="28">
        <v>0.06</v>
      </c>
      <c r="I731" s="14" cm="1">
        <f t="array" ref="I731">1/POWER(1+INDEX(Yield,A731),1/12)</f>
        <v>0.9951560277146928</v>
      </c>
      <c r="J731" s="14"/>
      <c r="K731" s="29">
        <v>0.1</v>
      </c>
      <c r="L731" s="14" cm="1">
        <f t="array" ref="L731">1-POWER(1-INDEX(LapseRate,A731),1/12)</f>
        <v>8.7416109546967213E-3</v>
      </c>
      <c r="M731" s="14"/>
      <c r="N731" s="32">
        <v>0.01</v>
      </c>
      <c r="O731" s="32">
        <v>0.01</v>
      </c>
      <c r="Q731" s="16" cm="1">
        <f t="array" ref="Q731">INDEX(Inflation,A731)+0.02</f>
        <v>7.0000000000000007E-2</v>
      </c>
      <c r="R731" s="16" cm="1">
        <f t="array" ref="R731">INDEX(LapseRate,A731)*0.5</f>
        <v>0.05</v>
      </c>
      <c r="S731" s="16" cm="1">
        <f t="array" ref="S731">INDEX(LapseRate,A731)*1.5</f>
        <v>0.15000000000000002</v>
      </c>
      <c r="T731" s="16" cm="1">
        <f t="array" ref="T731">INDEX(Yield,A731)*INDEX(YieldUp,A731)</f>
        <v>5.9999999999999995E-4</v>
      </c>
      <c r="U731" s="16" cm="1">
        <f t="array" ref="U731">INDEX(Yield,A731)*INDEX(YieldDown,A731)</f>
        <v>5.9999999999999995E-4</v>
      </c>
    </row>
    <row r="732" spans="1:21" x14ac:dyDescent="0.2">
      <c r="A732" s="13">
        <v>730</v>
      </c>
      <c r="C732" s="28">
        <v>0.05</v>
      </c>
      <c r="D732" s="14">
        <f t="shared" si="11"/>
        <v>19.375366153248017</v>
      </c>
      <c r="E732" s="14"/>
      <c r="F732" s="15" cm="1">
        <f t="array" ref="F732">Expense*INDEX(InflationFactor,A732)</f>
        <v>96.87683076624009</v>
      </c>
      <c r="G732" s="15"/>
      <c r="H732" s="28">
        <v>0.06</v>
      </c>
      <c r="I732" s="14" cm="1">
        <f t="array" ref="I732">1/POWER(1+INDEX(Yield,A732),1/12)</f>
        <v>0.9951560277146928</v>
      </c>
      <c r="J732" s="14"/>
      <c r="K732" s="29">
        <v>0.1</v>
      </c>
      <c r="L732" s="14" cm="1">
        <f t="array" ref="L732">1-POWER(1-INDEX(LapseRate,A732),1/12)</f>
        <v>8.7416109546967213E-3</v>
      </c>
      <c r="M732" s="14"/>
      <c r="N732" s="32">
        <v>0.01</v>
      </c>
      <c r="O732" s="32">
        <v>0.01</v>
      </c>
      <c r="Q732" s="16" cm="1">
        <f t="array" ref="Q732">INDEX(Inflation,A732)+0.02</f>
        <v>7.0000000000000007E-2</v>
      </c>
      <c r="R732" s="16" cm="1">
        <f t="array" ref="R732">INDEX(LapseRate,A732)*0.5</f>
        <v>0.05</v>
      </c>
      <c r="S732" s="16" cm="1">
        <f t="array" ref="S732">INDEX(LapseRate,A732)*1.5</f>
        <v>0.15000000000000002</v>
      </c>
      <c r="T732" s="16" cm="1">
        <f t="array" ref="T732">INDEX(Yield,A732)*INDEX(YieldUp,A732)</f>
        <v>5.9999999999999995E-4</v>
      </c>
      <c r="U732" s="16" cm="1">
        <f t="array" ref="U732">INDEX(Yield,A732)*INDEX(YieldDown,A732)</f>
        <v>5.9999999999999995E-4</v>
      </c>
    </row>
    <row r="733" spans="1:21" x14ac:dyDescent="0.2">
      <c r="A733" s="13">
        <v>731</v>
      </c>
      <c r="C733" s="28">
        <v>0.05</v>
      </c>
      <c r="D733" s="14">
        <f t="shared" si="11"/>
        <v>19.454303793309862</v>
      </c>
      <c r="E733" s="14"/>
      <c r="F733" s="15" cm="1">
        <f t="array" ref="F733">Expense*INDEX(InflationFactor,A733)</f>
        <v>97.271518966549309</v>
      </c>
      <c r="G733" s="15"/>
      <c r="H733" s="28">
        <v>0.06</v>
      </c>
      <c r="I733" s="14" cm="1">
        <f t="array" ref="I733">1/POWER(1+INDEX(Yield,A733),1/12)</f>
        <v>0.9951560277146928</v>
      </c>
      <c r="J733" s="14"/>
      <c r="K733" s="29">
        <v>0.1</v>
      </c>
      <c r="L733" s="14" cm="1">
        <f t="array" ref="L733">1-POWER(1-INDEX(LapseRate,A733),1/12)</f>
        <v>8.7416109546967213E-3</v>
      </c>
      <c r="M733" s="14"/>
      <c r="N733" s="32">
        <v>0.01</v>
      </c>
      <c r="O733" s="32">
        <v>0.01</v>
      </c>
      <c r="Q733" s="16" cm="1">
        <f t="array" ref="Q733">INDEX(Inflation,A733)+0.02</f>
        <v>7.0000000000000007E-2</v>
      </c>
      <c r="R733" s="16" cm="1">
        <f t="array" ref="R733">INDEX(LapseRate,A733)*0.5</f>
        <v>0.05</v>
      </c>
      <c r="S733" s="16" cm="1">
        <f t="array" ref="S733">INDEX(LapseRate,A733)*1.5</f>
        <v>0.15000000000000002</v>
      </c>
      <c r="T733" s="16" cm="1">
        <f t="array" ref="T733">INDEX(Yield,A733)*INDEX(YieldUp,A733)</f>
        <v>5.9999999999999995E-4</v>
      </c>
      <c r="U733" s="16" cm="1">
        <f t="array" ref="U733">INDEX(Yield,A733)*INDEX(YieldDown,A733)</f>
        <v>5.9999999999999995E-4</v>
      </c>
    </row>
    <row r="734" spans="1:21" x14ac:dyDescent="0.2">
      <c r="A734" s="13">
        <v>732</v>
      </c>
      <c r="C734" s="28">
        <v>0.05</v>
      </c>
      <c r="D734" s="14">
        <f t="shared" si="11"/>
        <v>19.533563035088498</v>
      </c>
      <c r="E734" s="14"/>
      <c r="F734" s="15" cm="1">
        <f t="array" ref="F734">Expense*INDEX(InflationFactor,A734)</f>
        <v>97.667815175442485</v>
      </c>
      <c r="G734" s="15"/>
      <c r="H734" s="28">
        <v>0.06</v>
      </c>
      <c r="I734" s="14" cm="1">
        <f t="array" ref="I734">1/POWER(1+INDEX(Yield,A734),1/12)</f>
        <v>0.9951560277146928</v>
      </c>
      <c r="J734" s="14"/>
      <c r="K734" s="29">
        <v>0.1</v>
      </c>
      <c r="L734" s="14" cm="1">
        <f t="array" ref="L734">1-POWER(1-INDEX(LapseRate,A734),1/12)</f>
        <v>8.7416109546967213E-3</v>
      </c>
      <c r="M734" s="14"/>
      <c r="N734" s="32">
        <v>0.01</v>
      </c>
      <c r="O734" s="32">
        <v>0.01</v>
      </c>
      <c r="Q734" s="16" cm="1">
        <f t="array" ref="Q734">INDEX(Inflation,A734)+0.02</f>
        <v>7.0000000000000007E-2</v>
      </c>
      <c r="R734" s="16" cm="1">
        <f t="array" ref="R734">INDEX(LapseRate,A734)*0.5</f>
        <v>0.05</v>
      </c>
      <c r="S734" s="16" cm="1">
        <f t="array" ref="S734">INDEX(LapseRate,A734)*1.5</f>
        <v>0.15000000000000002</v>
      </c>
      <c r="T734" s="16" cm="1">
        <f t="array" ref="T734">INDEX(Yield,A734)*INDEX(YieldUp,A734)</f>
        <v>5.9999999999999995E-4</v>
      </c>
      <c r="U734" s="16" cm="1">
        <f t="array" ref="U734">INDEX(Yield,A734)*INDEX(YieldDown,A734)</f>
        <v>5.9999999999999995E-4</v>
      </c>
    </row>
    <row r="735" spans="1:21" x14ac:dyDescent="0.2">
      <c r="A735" s="13">
        <v>733</v>
      </c>
      <c r="C735" s="28">
        <v>0.05</v>
      </c>
      <c r="D735" s="14">
        <f t="shared" si="11"/>
        <v>19.613145188829112</v>
      </c>
      <c r="E735" s="14"/>
      <c r="F735" s="15" cm="1">
        <f t="array" ref="F735">Expense*INDEX(InflationFactor,A735)</f>
        <v>98.065725944145555</v>
      </c>
      <c r="G735" s="15"/>
      <c r="H735" s="28">
        <v>0.06</v>
      </c>
      <c r="I735" s="14" cm="1">
        <f t="array" ref="I735">1/POWER(1+INDEX(Yield,A735),1/12)</f>
        <v>0.9951560277146928</v>
      </c>
      <c r="J735" s="14"/>
      <c r="K735" s="29">
        <v>0.1</v>
      </c>
      <c r="L735" s="14" cm="1">
        <f t="array" ref="L735">1-POWER(1-INDEX(LapseRate,A735),1/12)</f>
        <v>8.7416109546967213E-3</v>
      </c>
      <c r="M735" s="14"/>
      <c r="N735" s="32">
        <v>0.01</v>
      </c>
      <c r="O735" s="32">
        <v>0.01</v>
      </c>
      <c r="Q735" s="16" cm="1">
        <f t="array" ref="Q735">INDEX(Inflation,A735)+0.02</f>
        <v>7.0000000000000007E-2</v>
      </c>
      <c r="R735" s="16" cm="1">
        <f t="array" ref="R735">INDEX(LapseRate,A735)*0.5</f>
        <v>0.05</v>
      </c>
      <c r="S735" s="16" cm="1">
        <f t="array" ref="S735">INDEX(LapseRate,A735)*1.5</f>
        <v>0.15000000000000002</v>
      </c>
      <c r="T735" s="16" cm="1">
        <f t="array" ref="T735">INDEX(Yield,A735)*INDEX(YieldUp,A735)</f>
        <v>5.9999999999999995E-4</v>
      </c>
      <c r="U735" s="16" cm="1">
        <f t="array" ref="U735">INDEX(Yield,A735)*INDEX(YieldDown,A735)</f>
        <v>5.9999999999999995E-4</v>
      </c>
    </row>
    <row r="736" spans="1:21" x14ac:dyDescent="0.2">
      <c r="A736" s="13">
        <v>734</v>
      </c>
      <c r="C736" s="28">
        <v>0.05</v>
      </c>
      <c r="D736" s="14">
        <f t="shared" si="11"/>
        <v>19.693051570115109</v>
      </c>
      <c r="E736" s="14"/>
      <c r="F736" s="15" cm="1">
        <f t="array" ref="F736">Expense*INDEX(InflationFactor,A736)</f>
        <v>98.46525785057554</v>
      </c>
      <c r="G736" s="15"/>
      <c r="H736" s="28">
        <v>0.06</v>
      </c>
      <c r="I736" s="14" cm="1">
        <f t="array" ref="I736">1/POWER(1+INDEX(Yield,A736),1/12)</f>
        <v>0.9951560277146928</v>
      </c>
      <c r="J736" s="14"/>
      <c r="K736" s="29">
        <v>0.1</v>
      </c>
      <c r="L736" s="14" cm="1">
        <f t="array" ref="L736">1-POWER(1-INDEX(LapseRate,A736),1/12)</f>
        <v>8.7416109546967213E-3</v>
      </c>
      <c r="M736" s="14"/>
      <c r="N736" s="32">
        <v>0.01</v>
      </c>
      <c r="O736" s="32">
        <v>0.01</v>
      </c>
      <c r="Q736" s="16" cm="1">
        <f t="array" ref="Q736">INDEX(Inflation,A736)+0.02</f>
        <v>7.0000000000000007E-2</v>
      </c>
      <c r="R736" s="16" cm="1">
        <f t="array" ref="R736">INDEX(LapseRate,A736)*0.5</f>
        <v>0.05</v>
      </c>
      <c r="S736" s="16" cm="1">
        <f t="array" ref="S736">INDEX(LapseRate,A736)*1.5</f>
        <v>0.15000000000000002</v>
      </c>
      <c r="T736" s="16" cm="1">
        <f t="array" ref="T736">INDEX(Yield,A736)*INDEX(YieldUp,A736)</f>
        <v>5.9999999999999995E-4</v>
      </c>
      <c r="U736" s="16" cm="1">
        <f t="array" ref="U736">INDEX(Yield,A736)*INDEX(YieldDown,A736)</f>
        <v>5.9999999999999995E-4</v>
      </c>
    </row>
    <row r="737" spans="1:21" x14ac:dyDescent="0.2">
      <c r="A737" s="13">
        <v>735</v>
      </c>
      <c r="C737" s="28">
        <v>0.05</v>
      </c>
      <c r="D737" s="14">
        <f t="shared" si="11"/>
        <v>19.773283499889523</v>
      </c>
      <c r="E737" s="14"/>
      <c r="F737" s="15" cm="1">
        <f t="array" ref="F737">Expense*INDEX(InflationFactor,A737)</f>
        <v>98.866417499447607</v>
      </c>
      <c r="G737" s="15"/>
      <c r="H737" s="28">
        <v>0.06</v>
      </c>
      <c r="I737" s="14" cm="1">
        <f t="array" ref="I737">1/POWER(1+INDEX(Yield,A737),1/12)</f>
        <v>0.9951560277146928</v>
      </c>
      <c r="J737" s="14"/>
      <c r="K737" s="29">
        <v>0.1</v>
      </c>
      <c r="L737" s="14" cm="1">
        <f t="array" ref="L737">1-POWER(1-INDEX(LapseRate,A737),1/12)</f>
        <v>8.7416109546967213E-3</v>
      </c>
      <c r="M737" s="14"/>
      <c r="N737" s="32">
        <v>0.01</v>
      </c>
      <c r="O737" s="32">
        <v>0.01</v>
      </c>
      <c r="Q737" s="16" cm="1">
        <f t="array" ref="Q737">INDEX(Inflation,A737)+0.02</f>
        <v>7.0000000000000007E-2</v>
      </c>
      <c r="R737" s="16" cm="1">
        <f t="array" ref="R737">INDEX(LapseRate,A737)*0.5</f>
        <v>0.05</v>
      </c>
      <c r="S737" s="16" cm="1">
        <f t="array" ref="S737">INDEX(LapseRate,A737)*1.5</f>
        <v>0.15000000000000002</v>
      </c>
      <c r="T737" s="16" cm="1">
        <f t="array" ref="T737">INDEX(Yield,A737)*INDEX(YieldUp,A737)</f>
        <v>5.9999999999999995E-4</v>
      </c>
      <c r="U737" s="16" cm="1">
        <f t="array" ref="U737">INDEX(Yield,A737)*INDEX(YieldDown,A737)</f>
        <v>5.9999999999999995E-4</v>
      </c>
    </row>
    <row r="738" spans="1:21" x14ac:dyDescent="0.2">
      <c r="A738" s="13">
        <v>736</v>
      </c>
      <c r="C738" s="28">
        <v>0.05</v>
      </c>
      <c r="D738" s="14">
        <f t="shared" si="11"/>
        <v>19.853842304477247</v>
      </c>
      <c r="E738" s="14"/>
      <c r="F738" s="15" cm="1">
        <f t="array" ref="F738">Expense*INDEX(InflationFactor,A738)</f>
        <v>99.269211522386229</v>
      </c>
      <c r="G738" s="15"/>
      <c r="H738" s="28">
        <v>0.06</v>
      </c>
      <c r="I738" s="14" cm="1">
        <f t="array" ref="I738">1/POWER(1+INDEX(Yield,A738),1/12)</f>
        <v>0.9951560277146928</v>
      </c>
      <c r="J738" s="14"/>
      <c r="K738" s="29">
        <v>0.1</v>
      </c>
      <c r="L738" s="14" cm="1">
        <f t="array" ref="L738">1-POWER(1-INDEX(LapseRate,A738),1/12)</f>
        <v>8.7416109546967213E-3</v>
      </c>
      <c r="M738" s="14"/>
      <c r="N738" s="32">
        <v>0.01</v>
      </c>
      <c r="O738" s="32">
        <v>0.01</v>
      </c>
      <c r="Q738" s="16" cm="1">
        <f t="array" ref="Q738">INDEX(Inflation,A738)+0.02</f>
        <v>7.0000000000000007E-2</v>
      </c>
      <c r="R738" s="16" cm="1">
        <f t="array" ref="R738">INDEX(LapseRate,A738)*0.5</f>
        <v>0.05</v>
      </c>
      <c r="S738" s="16" cm="1">
        <f t="array" ref="S738">INDEX(LapseRate,A738)*1.5</f>
        <v>0.15000000000000002</v>
      </c>
      <c r="T738" s="16" cm="1">
        <f t="array" ref="T738">INDEX(Yield,A738)*INDEX(YieldUp,A738)</f>
        <v>5.9999999999999995E-4</v>
      </c>
      <c r="U738" s="16" cm="1">
        <f t="array" ref="U738">INDEX(Yield,A738)*INDEX(YieldDown,A738)</f>
        <v>5.9999999999999995E-4</v>
      </c>
    </row>
    <row r="739" spans="1:21" x14ac:dyDescent="0.2">
      <c r="A739" s="13">
        <v>737</v>
      </c>
      <c r="C739" s="28">
        <v>0.05</v>
      </c>
      <c r="D739" s="14">
        <f t="shared" si="11"/>
        <v>19.934729315606724</v>
      </c>
      <c r="E739" s="14"/>
      <c r="F739" s="15" cm="1">
        <f t="array" ref="F739">Expense*INDEX(InflationFactor,A739)</f>
        <v>99.673646578033612</v>
      </c>
      <c r="G739" s="15"/>
      <c r="H739" s="28">
        <v>0.06</v>
      </c>
      <c r="I739" s="14" cm="1">
        <f t="array" ref="I739">1/POWER(1+INDEX(Yield,A739),1/12)</f>
        <v>0.9951560277146928</v>
      </c>
      <c r="J739" s="14"/>
      <c r="K739" s="29">
        <v>0.1</v>
      </c>
      <c r="L739" s="14" cm="1">
        <f t="array" ref="L739">1-POWER(1-INDEX(LapseRate,A739),1/12)</f>
        <v>8.7416109546967213E-3</v>
      </c>
      <c r="M739" s="14"/>
      <c r="N739" s="32">
        <v>0.01</v>
      </c>
      <c r="O739" s="32">
        <v>0.01</v>
      </c>
      <c r="Q739" s="16" cm="1">
        <f t="array" ref="Q739">INDEX(Inflation,A739)+0.02</f>
        <v>7.0000000000000007E-2</v>
      </c>
      <c r="R739" s="16" cm="1">
        <f t="array" ref="R739">INDEX(LapseRate,A739)*0.5</f>
        <v>0.05</v>
      </c>
      <c r="S739" s="16" cm="1">
        <f t="array" ref="S739">INDEX(LapseRate,A739)*1.5</f>
        <v>0.15000000000000002</v>
      </c>
      <c r="T739" s="16" cm="1">
        <f t="array" ref="T739">INDEX(Yield,A739)*INDEX(YieldUp,A739)</f>
        <v>5.9999999999999995E-4</v>
      </c>
      <c r="U739" s="16" cm="1">
        <f t="array" ref="U739">INDEX(Yield,A739)*INDEX(YieldDown,A739)</f>
        <v>5.9999999999999995E-4</v>
      </c>
    </row>
    <row r="740" spans="1:21" x14ac:dyDescent="0.2">
      <c r="A740" s="13">
        <v>738</v>
      </c>
      <c r="C740" s="28">
        <v>0.05</v>
      </c>
      <c r="D740" s="14">
        <f t="shared" si="11"/>
        <v>20.01594587043202</v>
      </c>
      <c r="E740" s="14"/>
      <c r="F740" s="15" cm="1">
        <f t="array" ref="F740">Expense*INDEX(InflationFactor,A740)</f>
        <v>100.0797293521601</v>
      </c>
      <c r="G740" s="15"/>
      <c r="H740" s="28">
        <v>0.06</v>
      </c>
      <c r="I740" s="14" cm="1">
        <f t="array" ref="I740">1/POWER(1+INDEX(Yield,A740),1/12)</f>
        <v>0.9951560277146928</v>
      </c>
      <c r="J740" s="14"/>
      <c r="K740" s="29">
        <v>0.1</v>
      </c>
      <c r="L740" s="14" cm="1">
        <f t="array" ref="L740">1-POWER(1-INDEX(LapseRate,A740),1/12)</f>
        <v>8.7416109546967213E-3</v>
      </c>
      <c r="M740" s="14"/>
      <c r="N740" s="32">
        <v>0.01</v>
      </c>
      <c r="O740" s="32">
        <v>0.01</v>
      </c>
      <c r="Q740" s="16" cm="1">
        <f t="array" ref="Q740">INDEX(Inflation,A740)+0.02</f>
        <v>7.0000000000000007E-2</v>
      </c>
      <c r="R740" s="16" cm="1">
        <f t="array" ref="R740">INDEX(LapseRate,A740)*0.5</f>
        <v>0.05</v>
      </c>
      <c r="S740" s="16" cm="1">
        <f t="array" ref="S740">INDEX(LapseRate,A740)*1.5</f>
        <v>0.15000000000000002</v>
      </c>
      <c r="T740" s="16" cm="1">
        <f t="array" ref="T740">INDEX(Yield,A740)*INDEX(YieldUp,A740)</f>
        <v>5.9999999999999995E-4</v>
      </c>
      <c r="U740" s="16" cm="1">
        <f t="array" ref="U740">INDEX(Yield,A740)*INDEX(YieldDown,A740)</f>
        <v>5.9999999999999995E-4</v>
      </c>
    </row>
    <row r="741" spans="1:21" x14ac:dyDescent="0.2">
      <c r="A741" s="13">
        <v>739</v>
      </c>
      <c r="C741" s="28">
        <v>0.05</v>
      </c>
      <c r="D741" s="14">
        <f t="shared" si="11"/>
        <v>20.097493311554967</v>
      </c>
      <c r="E741" s="14"/>
      <c r="F741" s="15" cm="1">
        <f t="array" ref="F741">Expense*INDEX(InflationFactor,A741)</f>
        <v>100.48746655777484</v>
      </c>
      <c r="G741" s="15"/>
      <c r="H741" s="28">
        <v>0.06</v>
      </c>
      <c r="I741" s="14" cm="1">
        <f t="array" ref="I741">1/POWER(1+INDEX(Yield,A741),1/12)</f>
        <v>0.9951560277146928</v>
      </c>
      <c r="J741" s="14"/>
      <c r="K741" s="29">
        <v>0.1</v>
      </c>
      <c r="L741" s="14" cm="1">
        <f t="array" ref="L741">1-POWER(1-INDEX(LapseRate,A741),1/12)</f>
        <v>8.7416109546967213E-3</v>
      </c>
      <c r="M741" s="14"/>
      <c r="N741" s="32">
        <v>0.01</v>
      </c>
      <c r="O741" s="32">
        <v>0.01</v>
      </c>
      <c r="Q741" s="16" cm="1">
        <f t="array" ref="Q741">INDEX(Inflation,A741)+0.02</f>
        <v>7.0000000000000007E-2</v>
      </c>
      <c r="R741" s="16" cm="1">
        <f t="array" ref="R741">INDEX(LapseRate,A741)*0.5</f>
        <v>0.05</v>
      </c>
      <c r="S741" s="16" cm="1">
        <f t="array" ref="S741">INDEX(LapseRate,A741)*1.5</f>
        <v>0.15000000000000002</v>
      </c>
      <c r="T741" s="16" cm="1">
        <f t="array" ref="T741">INDEX(Yield,A741)*INDEX(YieldUp,A741)</f>
        <v>5.9999999999999995E-4</v>
      </c>
      <c r="U741" s="16" cm="1">
        <f t="array" ref="U741">INDEX(Yield,A741)*INDEX(YieldDown,A741)</f>
        <v>5.9999999999999995E-4</v>
      </c>
    </row>
    <row r="742" spans="1:21" x14ac:dyDescent="0.2">
      <c r="A742" s="13">
        <v>740</v>
      </c>
      <c r="C742" s="28">
        <v>0.05</v>
      </c>
      <c r="D742" s="14">
        <f t="shared" si="11"/>
        <v>20.179372987047291</v>
      </c>
      <c r="E742" s="14"/>
      <c r="F742" s="15" cm="1">
        <f t="array" ref="F742">Expense*INDEX(InflationFactor,A742)</f>
        <v>100.89686493523645</v>
      </c>
      <c r="G742" s="15"/>
      <c r="H742" s="28">
        <v>0.06</v>
      </c>
      <c r="I742" s="14" cm="1">
        <f t="array" ref="I742">1/POWER(1+INDEX(Yield,A742),1/12)</f>
        <v>0.9951560277146928</v>
      </c>
      <c r="J742" s="14"/>
      <c r="K742" s="29">
        <v>0.1</v>
      </c>
      <c r="L742" s="14" cm="1">
        <f t="array" ref="L742">1-POWER(1-INDEX(LapseRate,A742),1/12)</f>
        <v>8.7416109546967213E-3</v>
      </c>
      <c r="M742" s="14"/>
      <c r="N742" s="32">
        <v>0.01</v>
      </c>
      <c r="O742" s="32">
        <v>0.01</v>
      </c>
      <c r="Q742" s="16" cm="1">
        <f t="array" ref="Q742">INDEX(Inflation,A742)+0.02</f>
        <v>7.0000000000000007E-2</v>
      </c>
      <c r="R742" s="16" cm="1">
        <f t="array" ref="R742">INDEX(LapseRate,A742)*0.5</f>
        <v>0.05</v>
      </c>
      <c r="S742" s="16" cm="1">
        <f t="array" ref="S742">INDEX(LapseRate,A742)*1.5</f>
        <v>0.15000000000000002</v>
      </c>
      <c r="T742" s="16" cm="1">
        <f t="array" ref="T742">INDEX(Yield,A742)*INDEX(YieldUp,A742)</f>
        <v>5.9999999999999995E-4</v>
      </c>
      <c r="U742" s="16" cm="1">
        <f t="array" ref="U742">INDEX(Yield,A742)*INDEX(YieldDown,A742)</f>
        <v>5.9999999999999995E-4</v>
      </c>
    </row>
    <row r="743" spans="1:21" x14ac:dyDescent="0.2">
      <c r="A743" s="13">
        <v>741</v>
      </c>
      <c r="C743" s="28">
        <v>0.05</v>
      </c>
      <c r="D743" s="14">
        <f t="shared" si="11"/>
        <v>20.261586250472924</v>
      </c>
      <c r="E743" s="14"/>
      <c r="F743" s="15" cm="1">
        <f t="array" ref="F743">Expense*INDEX(InflationFactor,A743)</f>
        <v>101.30793125236463</v>
      </c>
      <c r="G743" s="15"/>
      <c r="H743" s="28">
        <v>0.06</v>
      </c>
      <c r="I743" s="14" cm="1">
        <f t="array" ref="I743">1/POWER(1+INDEX(Yield,A743),1/12)</f>
        <v>0.9951560277146928</v>
      </c>
      <c r="J743" s="14"/>
      <c r="K743" s="29">
        <v>0.1</v>
      </c>
      <c r="L743" s="14" cm="1">
        <f t="array" ref="L743">1-POWER(1-INDEX(LapseRate,A743),1/12)</f>
        <v>8.7416109546967213E-3</v>
      </c>
      <c r="M743" s="14"/>
      <c r="N743" s="32">
        <v>0.01</v>
      </c>
      <c r="O743" s="32">
        <v>0.01</v>
      </c>
      <c r="Q743" s="16" cm="1">
        <f t="array" ref="Q743">INDEX(Inflation,A743)+0.02</f>
        <v>7.0000000000000007E-2</v>
      </c>
      <c r="R743" s="16" cm="1">
        <f t="array" ref="R743">INDEX(LapseRate,A743)*0.5</f>
        <v>0.05</v>
      </c>
      <c r="S743" s="16" cm="1">
        <f t="array" ref="S743">INDEX(LapseRate,A743)*1.5</f>
        <v>0.15000000000000002</v>
      </c>
      <c r="T743" s="16" cm="1">
        <f t="array" ref="T743">INDEX(Yield,A743)*INDEX(YieldUp,A743)</f>
        <v>5.9999999999999995E-4</v>
      </c>
      <c r="U743" s="16" cm="1">
        <f t="array" ref="U743">INDEX(Yield,A743)*INDEX(YieldDown,A743)</f>
        <v>5.9999999999999995E-4</v>
      </c>
    </row>
    <row r="744" spans="1:21" x14ac:dyDescent="0.2">
      <c r="A744" s="13">
        <v>742</v>
      </c>
      <c r="C744" s="28">
        <v>0.05</v>
      </c>
      <c r="D744" s="14">
        <f t="shared" si="11"/>
        <v>20.344134460910421</v>
      </c>
      <c r="E744" s="14"/>
      <c r="F744" s="15" cm="1">
        <f t="array" ref="F744">Expense*INDEX(InflationFactor,A744)</f>
        <v>101.72067230455211</v>
      </c>
      <c r="G744" s="15"/>
      <c r="H744" s="28">
        <v>0.06</v>
      </c>
      <c r="I744" s="14" cm="1">
        <f t="array" ref="I744">1/POWER(1+INDEX(Yield,A744),1/12)</f>
        <v>0.9951560277146928</v>
      </c>
      <c r="J744" s="14"/>
      <c r="K744" s="29">
        <v>0.1</v>
      </c>
      <c r="L744" s="14" cm="1">
        <f t="array" ref="L744">1-POWER(1-INDEX(LapseRate,A744),1/12)</f>
        <v>8.7416109546967213E-3</v>
      </c>
      <c r="M744" s="14"/>
      <c r="N744" s="32">
        <v>0.01</v>
      </c>
      <c r="O744" s="32">
        <v>0.01</v>
      </c>
      <c r="Q744" s="16" cm="1">
        <f t="array" ref="Q744">INDEX(Inflation,A744)+0.02</f>
        <v>7.0000000000000007E-2</v>
      </c>
      <c r="R744" s="16" cm="1">
        <f t="array" ref="R744">INDEX(LapseRate,A744)*0.5</f>
        <v>0.05</v>
      </c>
      <c r="S744" s="16" cm="1">
        <f t="array" ref="S744">INDEX(LapseRate,A744)*1.5</f>
        <v>0.15000000000000002</v>
      </c>
      <c r="T744" s="16" cm="1">
        <f t="array" ref="T744">INDEX(Yield,A744)*INDEX(YieldUp,A744)</f>
        <v>5.9999999999999995E-4</v>
      </c>
      <c r="U744" s="16" cm="1">
        <f t="array" ref="U744">INDEX(Yield,A744)*INDEX(YieldDown,A744)</f>
        <v>5.9999999999999995E-4</v>
      </c>
    </row>
    <row r="745" spans="1:21" x14ac:dyDescent="0.2">
      <c r="A745" s="13">
        <v>743</v>
      </c>
      <c r="C745" s="28">
        <v>0.05</v>
      </c>
      <c r="D745" s="14">
        <f t="shared" si="11"/>
        <v>20.427018982975348</v>
      </c>
      <c r="E745" s="14"/>
      <c r="F745" s="15" cm="1">
        <f t="array" ref="F745">Expense*INDEX(InflationFactor,A745)</f>
        <v>102.13509491487673</v>
      </c>
      <c r="G745" s="15"/>
      <c r="H745" s="28">
        <v>0.06</v>
      </c>
      <c r="I745" s="14" cm="1">
        <f t="array" ref="I745">1/POWER(1+INDEX(Yield,A745),1/12)</f>
        <v>0.9951560277146928</v>
      </c>
      <c r="J745" s="14"/>
      <c r="K745" s="29">
        <v>0.1</v>
      </c>
      <c r="L745" s="14" cm="1">
        <f t="array" ref="L745">1-POWER(1-INDEX(LapseRate,A745),1/12)</f>
        <v>8.7416109546967213E-3</v>
      </c>
      <c r="M745" s="14"/>
      <c r="N745" s="32">
        <v>0.01</v>
      </c>
      <c r="O745" s="32">
        <v>0.01</v>
      </c>
      <c r="Q745" s="16" cm="1">
        <f t="array" ref="Q745">INDEX(Inflation,A745)+0.02</f>
        <v>7.0000000000000007E-2</v>
      </c>
      <c r="R745" s="16" cm="1">
        <f t="array" ref="R745">INDEX(LapseRate,A745)*0.5</f>
        <v>0.05</v>
      </c>
      <c r="S745" s="16" cm="1">
        <f t="array" ref="S745">INDEX(LapseRate,A745)*1.5</f>
        <v>0.15000000000000002</v>
      </c>
      <c r="T745" s="16" cm="1">
        <f t="array" ref="T745">INDEX(Yield,A745)*INDEX(YieldUp,A745)</f>
        <v>5.9999999999999995E-4</v>
      </c>
      <c r="U745" s="16" cm="1">
        <f t="array" ref="U745">INDEX(Yield,A745)*INDEX(YieldDown,A745)</f>
        <v>5.9999999999999995E-4</v>
      </c>
    </row>
    <row r="746" spans="1:21" x14ac:dyDescent="0.2">
      <c r="A746" s="13">
        <v>744</v>
      </c>
      <c r="C746" s="28">
        <v>0.05</v>
      </c>
      <c r="D746" s="14">
        <f t="shared" si="11"/>
        <v>20.510241186842926</v>
      </c>
      <c r="E746" s="14"/>
      <c r="F746" s="15" cm="1">
        <f t="array" ref="F746">Expense*INDEX(InflationFactor,A746)</f>
        <v>102.55120593421464</v>
      </c>
      <c r="G746" s="15"/>
      <c r="H746" s="28">
        <v>0.06</v>
      </c>
      <c r="I746" s="14" cm="1">
        <f t="array" ref="I746">1/POWER(1+INDEX(Yield,A746),1/12)</f>
        <v>0.9951560277146928</v>
      </c>
      <c r="J746" s="14"/>
      <c r="K746" s="29">
        <v>0.1</v>
      </c>
      <c r="L746" s="14" cm="1">
        <f t="array" ref="L746">1-POWER(1-INDEX(LapseRate,A746),1/12)</f>
        <v>8.7416109546967213E-3</v>
      </c>
      <c r="M746" s="14"/>
      <c r="N746" s="32">
        <v>0.01</v>
      </c>
      <c r="O746" s="32">
        <v>0.01</v>
      </c>
      <c r="Q746" s="16" cm="1">
        <f t="array" ref="Q746">INDEX(Inflation,A746)+0.02</f>
        <v>7.0000000000000007E-2</v>
      </c>
      <c r="R746" s="16" cm="1">
        <f t="array" ref="R746">INDEX(LapseRate,A746)*0.5</f>
        <v>0.05</v>
      </c>
      <c r="S746" s="16" cm="1">
        <f t="array" ref="S746">INDEX(LapseRate,A746)*1.5</f>
        <v>0.15000000000000002</v>
      </c>
      <c r="T746" s="16" cm="1">
        <f t="array" ref="T746">INDEX(Yield,A746)*INDEX(YieldUp,A746)</f>
        <v>5.9999999999999995E-4</v>
      </c>
      <c r="U746" s="16" cm="1">
        <f t="array" ref="U746">INDEX(Yield,A746)*INDEX(YieldDown,A746)</f>
        <v>5.9999999999999995E-4</v>
      </c>
    </row>
    <row r="747" spans="1:21" x14ac:dyDescent="0.2">
      <c r="A747" s="13">
        <v>745</v>
      </c>
      <c r="C747" s="28">
        <v>0.05</v>
      </c>
      <c r="D747" s="14">
        <f t="shared" si="11"/>
        <v>20.593802448270559</v>
      </c>
      <c r="E747" s="14"/>
      <c r="F747" s="15" cm="1">
        <f t="array" ref="F747">Expense*INDEX(InflationFactor,A747)</f>
        <v>102.9690122413528</v>
      </c>
      <c r="G747" s="15"/>
      <c r="H747" s="28">
        <v>0.06</v>
      </c>
      <c r="I747" s="14" cm="1">
        <f t="array" ref="I747">1/POWER(1+INDEX(Yield,A747),1/12)</f>
        <v>0.9951560277146928</v>
      </c>
      <c r="J747" s="14"/>
      <c r="K747" s="29">
        <v>0.1</v>
      </c>
      <c r="L747" s="14" cm="1">
        <f t="array" ref="L747">1-POWER(1-INDEX(LapseRate,A747),1/12)</f>
        <v>8.7416109546967213E-3</v>
      </c>
      <c r="M747" s="14"/>
      <c r="N747" s="32">
        <v>0.01</v>
      </c>
      <c r="O747" s="32">
        <v>0.01</v>
      </c>
      <c r="Q747" s="16" cm="1">
        <f t="array" ref="Q747">INDEX(Inflation,A747)+0.02</f>
        <v>7.0000000000000007E-2</v>
      </c>
      <c r="R747" s="16" cm="1">
        <f t="array" ref="R747">INDEX(LapseRate,A747)*0.5</f>
        <v>0.05</v>
      </c>
      <c r="S747" s="16" cm="1">
        <f t="array" ref="S747">INDEX(LapseRate,A747)*1.5</f>
        <v>0.15000000000000002</v>
      </c>
      <c r="T747" s="16" cm="1">
        <f t="array" ref="T747">INDEX(Yield,A747)*INDEX(YieldUp,A747)</f>
        <v>5.9999999999999995E-4</v>
      </c>
      <c r="U747" s="16" cm="1">
        <f t="array" ref="U747">INDEX(Yield,A747)*INDEX(YieldDown,A747)</f>
        <v>5.9999999999999995E-4</v>
      </c>
    </row>
    <row r="748" spans="1:21" x14ac:dyDescent="0.2">
      <c r="A748" s="13">
        <v>746</v>
      </c>
      <c r="C748" s="28">
        <v>0.05</v>
      </c>
      <c r="D748" s="14">
        <f t="shared" si="11"/>
        <v>20.677704148620858</v>
      </c>
      <c r="E748" s="14"/>
      <c r="F748" s="15" cm="1">
        <f t="array" ref="F748">Expense*INDEX(InflationFactor,A748)</f>
        <v>103.38852074310429</v>
      </c>
      <c r="G748" s="15"/>
      <c r="H748" s="28">
        <v>0.06</v>
      </c>
      <c r="I748" s="14" cm="1">
        <f t="array" ref="I748">1/POWER(1+INDEX(Yield,A748),1/12)</f>
        <v>0.9951560277146928</v>
      </c>
      <c r="J748" s="14"/>
      <c r="K748" s="29">
        <v>0.1</v>
      </c>
      <c r="L748" s="14" cm="1">
        <f t="array" ref="L748">1-POWER(1-INDEX(LapseRate,A748),1/12)</f>
        <v>8.7416109546967213E-3</v>
      </c>
      <c r="M748" s="14"/>
      <c r="N748" s="32">
        <v>0.01</v>
      </c>
      <c r="O748" s="32">
        <v>0.01</v>
      </c>
      <c r="Q748" s="16" cm="1">
        <f t="array" ref="Q748">INDEX(Inflation,A748)+0.02</f>
        <v>7.0000000000000007E-2</v>
      </c>
      <c r="R748" s="16" cm="1">
        <f t="array" ref="R748">INDEX(LapseRate,A748)*0.5</f>
        <v>0.05</v>
      </c>
      <c r="S748" s="16" cm="1">
        <f t="array" ref="S748">INDEX(LapseRate,A748)*1.5</f>
        <v>0.15000000000000002</v>
      </c>
      <c r="T748" s="16" cm="1">
        <f t="array" ref="T748">INDEX(Yield,A748)*INDEX(YieldUp,A748)</f>
        <v>5.9999999999999995E-4</v>
      </c>
      <c r="U748" s="16" cm="1">
        <f t="array" ref="U748">INDEX(Yield,A748)*INDEX(YieldDown,A748)</f>
        <v>5.9999999999999995E-4</v>
      </c>
    </row>
    <row r="749" spans="1:21" x14ac:dyDescent="0.2">
      <c r="A749" s="13">
        <v>747</v>
      </c>
      <c r="C749" s="28">
        <v>0.05</v>
      </c>
      <c r="D749" s="14">
        <f t="shared" si="11"/>
        <v>20.761947674884002</v>
      </c>
      <c r="E749" s="14"/>
      <c r="F749" s="15" cm="1">
        <f t="array" ref="F749">Expense*INDEX(InflationFactor,A749)</f>
        <v>103.80973837442001</v>
      </c>
      <c r="G749" s="15"/>
      <c r="H749" s="28">
        <v>0.06</v>
      </c>
      <c r="I749" s="14" cm="1">
        <f t="array" ref="I749">1/POWER(1+INDEX(Yield,A749),1/12)</f>
        <v>0.9951560277146928</v>
      </c>
      <c r="J749" s="14"/>
      <c r="K749" s="29">
        <v>0.1</v>
      </c>
      <c r="L749" s="14" cm="1">
        <f t="array" ref="L749">1-POWER(1-INDEX(LapseRate,A749),1/12)</f>
        <v>8.7416109546967213E-3</v>
      </c>
      <c r="M749" s="14"/>
      <c r="N749" s="32">
        <v>0.01</v>
      </c>
      <c r="O749" s="32">
        <v>0.01</v>
      </c>
      <c r="Q749" s="16" cm="1">
        <f t="array" ref="Q749">INDEX(Inflation,A749)+0.02</f>
        <v>7.0000000000000007E-2</v>
      </c>
      <c r="R749" s="16" cm="1">
        <f t="array" ref="R749">INDEX(LapseRate,A749)*0.5</f>
        <v>0.05</v>
      </c>
      <c r="S749" s="16" cm="1">
        <f t="array" ref="S749">INDEX(LapseRate,A749)*1.5</f>
        <v>0.15000000000000002</v>
      </c>
      <c r="T749" s="16" cm="1">
        <f t="array" ref="T749">INDEX(Yield,A749)*INDEX(YieldUp,A749)</f>
        <v>5.9999999999999995E-4</v>
      </c>
      <c r="U749" s="16" cm="1">
        <f t="array" ref="U749">INDEX(Yield,A749)*INDEX(YieldDown,A749)</f>
        <v>5.9999999999999995E-4</v>
      </c>
    </row>
    <row r="750" spans="1:21" x14ac:dyDescent="0.2">
      <c r="A750" s="13">
        <v>748</v>
      </c>
      <c r="C750" s="28">
        <v>0.05</v>
      </c>
      <c r="D750" s="14">
        <f t="shared" si="11"/>
        <v>20.846534419701101</v>
      </c>
      <c r="E750" s="14"/>
      <c r="F750" s="15" cm="1">
        <f t="array" ref="F750">Expense*INDEX(InflationFactor,A750)</f>
        <v>104.2326720985055</v>
      </c>
      <c r="G750" s="15"/>
      <c r="H750" s="28">
        <v>0.06</v>
      </c>
      <c r="I750" s="14" cm="1">
        <f t="array" ref="I750">1/POWER(1+INDEX(Yield,A750),1/12)</f>
        <v>0.9951560277146928</v>
      </c>
      <c r="J750" s="14"/>
      <c r="K750" s="29">
        <v>0.1</v>
      </c>
      <c r="L750" s="14" cm="1">
        <f t="array" ref="L750">1-POWER(1-INDEX(LapseRate,A750),1/12)</f>
        <v>8.7416109546967213E-3</v>
      </c>
      <c r="M750" s="14"/>
      <c r="N750" s="32">
        <v>0.01</v>
      </c>
      <c r="O750" s="32">
        <v>0.01</v>
      </c>
      <c r="Q750" s="16" cm="1">
        <f t="array" ref="Q750">INDEX(Inflation,A750)+0.02</f>
        <v>7.0000000000000007E-2</v>
      </c>
      <c r="R750" s="16" cm="1">
        <f t="array" ref="R750">INDEX(LapseRate,A750)*0.5</f>
        <v>0.05</v>
      </c>
      <c r="S750" s="16" cm="1">
        <f t="array" ref="S750">INDEX(LapseRate,A750)*1.5</f>
        <v>0.15000000000000002</v>
      </c>
      <c r="T750" s="16" cm="1">
        <f t="array" ref="T750">INDEX(Yield,A750)*INDEX(YieldUp,A750)</f>
        <v>5.9999999999999995E-4</v>
      </c>
      <c r="U750" s="16" cm="1">
        <f t="array" ref="U750">INDEX(Yield,A750)*INDEX(YieldDown,A750)</f>
        <v>5.9999999999999995E-4</v>
      </c>
    </row>
    <row r="751" spans="1:21" x14ac:dyDescent="0.2">
      <c r="A751" s="13">
        <v>749</v>
      </c>
      <c r="C751" s="28">
        <v>0.05</v>
      </c>
      <c r="D751" s="14">
        <f t="shared" si="11"/>
        <v>20.931465781387054</v>
      </c>
      <c r="E751" s="14"/>
      <c r="F751" s="15" cm="1">
        <f t="array" ref="F751">Expense*INDEX(InflationFactor,A751)</f>
        <v>104.65732890693528</v>
      </c>
      <c r="G751" s="15"/>
      <c r="H751" s="28">
        <v>0.06</v>
      </c>
      <c r="I751" s="14" cm="1">
        <f t="array" ref="I751">1/POWER(1+INDEX(Yield,A751),1/12)</f>
        <v>0.9951560277146928</v>
      </c>
      <c r="J751" s="14"/>
      <c r="K751" s="29">
        <v>0.1</v>
      </c>
      <c r="L751" s="14" cm="1">
        <f t="array" ref="L751">1-POWER(1-INDEX(LapseRate,A751),1/12)</f>
        <v>8.7416109546967213E-3</v>
      </c>
      <c r="M751" s="14"/>
      <c r="N751" s="32">
        <v>0.01</v>
      </c>
      <c r="O751" s="32">
        <v>0.01</v>
      </c>
      <c r="Q751" s="16" cm="1">
        <f t="array" ref="Q751">INDEX(Inflation,A751)+0.02</f>
        <v>7.0000000000000007E-2</v>
      </c>
      <c r="R751" s="16" cm="1">
        <f t="array" ref="R751">INDEX(LapseRate,A751)*0.5</f>
        <v>0.05</v>
      </c>
      <c r="S751" s="16" cm="1">
        <f t="array" ref="S751">INDEX(LapseRate,A751)*1.5</f>
        <v>0.15000000000000002</v>
      </c>
      <c r="T751" s="16" cm="1">
        <f t="array" ref="T751">INDEX(Yield,A751)*INDEX(YieldUp,A751)</f>
        <v>5.9999999999999995E-4</v>
      </c>
      <c r="U751" s="16" cm="1">
        <f t="array" ref="U751">INDEX(Yield,A751)*INDEX(YieldDown,A751)</f>
        <v>5.9999999999999995E-4</v>
      </c>
    </row>
    <row r="752" spans="1:21" x14ac:dyDescent="0.2">
      <c r="A752" s="13">
        <v>750</v>
      </c>
      <c r="C752" s="28">
        <v>0.05</v>
      </c>
      <c r="D752" s="14">
        <f t="shared" si="11"/>
        <v>21.016743163953617</v>
      </c>
      <c r="E752" s="14"/>
      <c r="F752" s="15" cm="1">
        <f t="array" ref="F752">Expense*INDEX(InflationFactor,A752)</f>
        <v>105.08371581976809</v>
      </c>
      <c r="G752" s="15"/>
      <c r="H752" s="28">
        <v>0.06</v>
      </c>
      <c r="I752" s="14" cm="1">
        <f t="array" ref="I752">1/POWER(1+INDEX(Yield,A752),1/12)</f>
        <v>0.9951560277146928</v>
      </c>
      <c r="J752" s="14"/>
      <c r="K752" s="29">
        <v>0.1</v>
      </c>
      <c r="L752" s="14" cm="1">
        <f t="array" ref="L752">1-POWER(1-INDEX(LapseRate,A752),1/12)</f>
        <v>8.7416109546967213E-3</v>
      </c>
      <c r="M752" s="14"/>
      <c r="N752" s="32">
        <v>0.01</v>
      </c>
      <c r="O752" s="32">
        <v>0.01</v>
      </c>
      <c r="Q752" s="16" cm="1">
        <f t="array" ref="Q752">INDEX(Inflation,A752)+0.02</f>
        <v>7.0000000000000007E-2</v>
      </c>
      <c r="R752" s="16" cm="1">
        <f t="array" ref="R752">INDEX(LapseRate,A752)*0.5</f>
        <v>0.05</v>
      </c>
      <c r="S752" s="16" cm="1">
        <f t="array" ref="S752">INDEX(LapseRate,A752)*1.5</f>
        <v>0.15000000000000002</v>
      </c>
      <c r="T752" s="16" cm="1">
        <f t="array" ref="T752">INDEX(Yield,A752)*INDEX(YieldUp,A752)</f>
        <v>5.9999999999999995E-4</v>
      </c>
      <c r="U752" s="16" cm="1">
        <f t="array" ref="U752">INDEX(Yield,A752)*INDEX(YieldDown,A752)</f>
        <v>5.9999999999999995E-4</v>
      </c>
    </row>
    <row r="753" spans="1:21" x14ac:dyDescent="0.2">
      <c r="A753" s="13">
        <v>751</v>
      </c>
      <c r="C753" s="28">
        <v>0.05</v>
      </c>
      <c r="D753" s="14">
        <f t="shared" si="11"/>
        <v>21.102367977132712</v>
      </c>
      <c r="E753" s="14"/>
      <c r="F753" s="15" cm="1">
        <f t="array" ref="F753">Expense*INDEX(InflationFactor,A753)</f>
        <v>105.51183988566356</v>
      </c>
      <c r="G753" s="15"/>
      <c r="H753" s="28">
        <v>0.06</v>
      </c>
      <c r="I753" s="14" cm="1">
        <f t="array" ref="I753">1/POWER(1+INDEX(Yield,A753),1/12)</f>
        <v>0.9951560277146928</v>
      </c>
      <c r="J753" s="14"/>
      <c r="K753" s="29">
        <v>0.1</v>
      </c>
      <c r="L753" s="14" cm="1">
        <f t="array" ref="L753">1-POWER(1-INDEX(LapseRate,A753),1/12)</f>
        <v>8.7416109546967213E-3</v>
      </c>
      <c r="M753" s="14"/>
      <c r="N753" s="32">
        <v>0.01</v>
      </c>
      <c r="O753" s="32">
        <v>0.01</v>
      </c>
      <c r="Q753" s="16" cm="1">
        <f t="array" ref="Q753">INDEX(Inflation,A753)+0.02</f>
        <v>7.0000000000000007E-2</v>
      </c>
      <c r="R753" s="16" cm="1">
        <f t="array" ref="R753">INDEX(LapseRate,A753)*0.5</f>
        <v>0.05</v>
      </c>
      <c r="S753" s="16" cm="1">
        <f t="array" ref="S753">INDEX(LapseRate,A753)*1.5</f>
        <v>0.15000000000000002</v>
      </c>
      <c r="T753" s="16" cm="1">
        <f t="array" ref="T753">INDEX(Yield,A753)*INDEX(YieldUp,A753)</f>
        <v>5.9999999999999995E-4</v>
      </c>
      <c r="U753" s="16" cm="1">
        <f t="array" ref="U753">INDEX(Yield,A753)*INDEX(YieldDown,A753)</f>
        <v>5.9999999999999995E-4</v>
      </c>
    </row>
    <row r="754" spans="1:21" x14ac:dyDescent="0.2">
      <c r="A754" s="13">
        <v>752</v>
      </c>
      <c r="C754" s="28">
        <v>0.05</v>
      </c>
      <c r="D754" s="14">
        <f t="shared" si="11"/>
        <v>21.188341636399649</v>
      </c>
      <c r="E754" s="14"/>
      <c r="F754" s="15" cm="1">
        <f t="array" ref="F754">Expense*INDEX(InflationFactor,A754)</f>
        <v>105.94170818199825</v>
      </c>
      <c r="G754" s="15"/>
      <c r="H754" s="28">
        <v>0.06</v>
      </c>
      <c r="I754" s="14" cm="1">
        <f t="array" ref="I754">1/POWER(1+INDEX(Yield,A754),1/12)</f>
        <v>0.9951560277146928</v>
      </c>
      <c r="J754" s="14"/>
      <c r="K754" s="29">
        <v>0.1</v>
      </c>
      <c r="L754" s="14" cm="1">
        <f t="array" ref="L754">1-POWER(1-INDEX(LapseRate,A754),1/12)</f>
        <v>8.7416109546967213E-3</v>
      </c>
      <c r="M754" s="14"/>
      <c r="N754" s="32">
        <v>0.01</v>
      </c>
      <c r="O754" s="32">
        <v>0.01</v>
      </c>
      <c r="Q754" s="16" cm="1">
        <f t="array" ref="Q754">INDEX(Inflation,A754)+0.02</f>
        <v>7.0000000000000007E-2</v>
      </c>
      <c r="R754" s="16" cm="1">
        <f t="array" ref="R754">INDEX(LapseRate,A754)*0.5</f>
        <v>0.05</v>
      </c>
      <c r="S754" s="16" cm="1">
        <f t="array" ref="S754">INDEX(LapseRate,A754)*1.5</f>
        <v>0.15000000000000002</v>
      </c>
      <c r="T754" s="16" cm="1">
        <f t="array" ref="T754">INDEX(Yield,A754)*INDEX(YieldUp,A754)</f>
        <v>5.9999999999999995E-4</v>
      </c>
      <c r="U754" s="16" cm="1">
        <f t="array" ref="U754">INDEX(Yield,A754)*INDEX(YieldDown,A754)</f>
        <v>5.9999999999999995E-4</v>
      </c>
    </row>
    <row r="755" spans="1:21" x14ac:dyDescent="0.2">
      <c r="A755" s="13">
        <v>753</v>
      </c>
      <c r="C755" s="28">
        <v>0.05</v>
      </c>
      <c r="D755" s="14">
        <f t="shared" si="11"/>
        <v>21.274665562996564</v>
      </c>
      <c r="E755" s="14"/>
      <c r="F755" s="15" cm="1">
        <f t="array" ref="F755">Expense*INDEX(InflationFactor,A755)</f>
        <v>106.37332781498282</v>
      </c>
      <c r="G755" s="15"/>
      <c r="H755" s="28">
        <v>0.06</v>
      </c>
      <c r="I755" s="14" cm="1">
        <f t="array" ref="I755">1/POWER(1+INDEX(Yield,A755),1/12)</f>
        <v>0.9951560277146928</v>
      </c>
      <c r="J755" s="14"/>
      <c r="K755" s="29">
        <v>0.1</v>
      </c>
      <c r="L755" s="14" cm="1">
        <f t="array" ref="L755">1-POWER(1-INDEX(LapseRate,A755),1/12)</f>
        <v>8.7416109546967213E-3</v>
      </c>
      <c r="M755" s="14"/>
      <c r="N755" s="32">
        <v>0.01</v>
      </c>
      <c r="O755" s="32">
        <v>0.01</v>
      </c>
      <c r="Q755" s="16" cm="1">
        <f t="array" ref="Q755">INDEX(Inflation,A755)+0.02</f>
        <v>7.0000000000000007E-2</v>
      </c>
      <c r="R755" s="16" cm="1">
        <f t="array" ref="R755">INDEX(LapseRate,A755)*0.5</f>
        <v>0.05</v>
      </c>
      <c r="S755" s="16" cm="1">
        <f t="array" ref="S755">INDEX(LapseRate,A755)*1.5</f>
        <v>0.15000000000000002</v>
      </c>
      <c r="T755" s="16" cm="1">
        <f t="array" ref="T755">INDEX(Yield,A755)*INDEX(YieldUp,A755)</f>
        <v>5.9999999999999995E-4</v>
      </c>
      <c r="U755" s="16" cm="1">
        <f t="array" ref="U755">INDEX(Yield,A755)*INDEX(YieldDown,A755)</f>
        <v>5.9999999999999995E-4</v>
      </c>
    </row>
    <row r="756" spans="1:21" x14ac:dyDescent="0.2">
      <c r="A756" s="13">
        <v>754</v>
      </c>
      <c r="C756" s="28">
        <v>0.05</v>
      </c>
      <c r="D756" s="14">
        <f t="shared" si="11"/>
        <v>21.361341183955936</v>
      </c>
      <c r="E756" s="14"/>
      <c r="F756" s="15" cm="1">
        <f t="array" ref="F756">Expense*INDEX(InflationFactor,A756)</f>
        <v>106.80670591977969</v>
      </c>
      <c r="G756" s="15"/>
      <c r="H756" s="28">
        <v>0.06</v>
      </c>
      <c r="I756" s="14" cm="1">
        <f t="array" ref="I756">1/POWER(1+INDEX(Yield,A756),1/12)</f>
        <v>0.9951560277146928</v>
      </c>
      <c r="J756" s="14"/>
      <c r="K756" s="29">
        <v>0.1</v>
      </c>
      <c r="L756" s="14" cm="1">
        <f t="array" ref="L756">1-POWER(1-INDEX(LapseRate,A756),1/12)</f>
        <v>8.7416109546967213E-3</v>
      </c>
      <c r="M756" s="14"/>
      <c r="N756" s="32">
        <v>0.01</v>
      </c>
      <c r="O756" s="32">
        <v>0.01</v>
      </c>
      <c r="Q756" s="16" cm="1">
        <f t="array" ref="Q756">INDEX(Inflation,A756)+0.02</f>
        <v>7.0000000000000007E-2</v>
      </c>
      <c r="R756" s="16" cm="1">
        <f t="array" ref="R756">INDEX(LapseRate,A756)*0.5</f>
        <v>0.05</v>
      </c>
      <c r="S756" s="16" cm="1">
        <f t="array" ref="S756">INDEX(LapseRate,A756)*1.5</f>
        <v>0.15000000000000002</v>
      </c>
      <c r="T756" s="16" cm="1">
        <f t="array" ref="T756">INDEX(Yield,A756)*INDEX(YieldUp,A756)</f>
        <v>5.9999999999999995E-4</v>
      </c>
      <c r="U756" s="16" cm="1">
        <f t="array" ref="U756">INDEX(Yield,A756)*INDEX(YieldDown,A756)</f>
        <v>5.9999999999999995E-4</v>
      </c>
    </row>
    <row r="757" spans="1:21" x14ac:dyDescent="0.2">
      <c r="A757" s="13">
        <v>755</v>
      </c>
      <c r="C757" s="28">
        <v>0.05</v>
      </c>
      <c r="D757" s="14">
        <f t="shared" si="11"/>
        <v>21.44836993212412</v>
      </c>
      <c r="E757" s="14"/>
      <c r="F757" s="15" cm="1">
        <f t="array" ref="F757">Expense*INDEX(InflationFactor,A757)</f>
        <v>107.2418496606206</v>
      </c>
      <c r="G757" s="15"/>
      <c r="H757" s="28">
        <v>0.06</v>
      </c>
      <c r="I757" s="14" cm="1">
        <f t="array" ref="I757">1/POWER(1+INDEX(Yield,A757),1/12)</f>
        <v>0.9951560277146928</v>
      </c>
      <c r="J757" s="14"/>
      <c r="K757" s="29">
        <v>0.1</v>
      </c>
      <c r="L757" s="14" cm="1">
        <f t="array" ref="L757">1-POWER(1-INDEX(LapseRate,A757),1/12)</f>
        <v>8.7416109546967213E-3</v>
      </c>
      <c r="M757" s="14"/>
      <c r="N757" s="32">
        <v>0.01</v>
      </c>
      <c r="O757" s="32">
        <v>0.01</v>
      </c>
      <c r="Q757" s="16" cm="1">
        <f t="array" ref="Q757">INDEX(Inflation,A757)+0.02</f>
        <v>7.0000000000000007E-2</v>
      </c>
      <c r="R757" s="16" cm="1">
        <f t="array" ref="R757">INDEX(LapseRate,A757)*0.5</f>
        <v>0.05</v>
      </c>
      <c r="S757" s="16" cm="1">
        <f t="array" ref="S757">INDEX(LapseRate,A757)*1.5</f>
        <v>0.15000000000000002</v>
      </c>
      <c r="T757" s="16" cm="1">
        <f t="array" ref="T757">INDEX(Yield,A757)*INDEX(YieldUp,A757)</f>
        <v>5.9999999999999995E-4</v>
      </c>
      <c r="U757" s="16" cm="1">
        <f t="array" ref="U757">INDEX(Yield,A757)*INDEX(YieldDown,A757)</f>
        <v>5.9999999999999995E-4</v>
      </c>
    </row>
    <row r="758" spans="1:21" x14ac:dyDescent="0.2">
      <c r="A758" s="13">
        <v>756</v>
      </c>
      <c r="C758" s="28">
        <v>0.05</v>
      </c>
      <c r="D758" s="14">
        <f t="shared" si="11"/>
        <v>21.535753246185067</v>
      </c>
      <c r="E758" s="14"/>
      <c r="F758" s="15" cm="1">
        <f t="array" ref="F758">Expense*INDEX(InflationFactor,A758)</f>
        <v>107.67876623092533</v>
      </c>
      <c r="G758" s="15"/>
      <c r="H758" s="28">
        <v>0.06</v>
      </c>
      <c r="I758" s="14" cm="1">
        <f t="array" ref="I758">1/POWER(1+INDEX(Yield,A758),1/12)</f>
        <v>0.9951560277146928</v>
      </c>
      <c r="J758" s="14"/>
      <c r="K758" s="29">
        <v>0.1</v>
      </c>
      <c r="L758" s="14" cm="1">
        <f t="array" ref="L758">1-POWER(1-INDEX(LapseRate,A758),1/12)</f>
        <v>8.7416109546967213E-3</v>
      </c>
      <c r="M758" s="14"/>
      <c r="N758" s="32">
        <v>0.01</v>
      </c>
      <c r="O758" s="32">
        <v>0.01</v>
      </c>
      <c r="Q758" s="16" cm="1">
        <f t="array" ref="Q758">INDEX(Inflation,A758)+0.02</f>
        <v>7.0000000000000007E-2</v>
      </c>
      <c r="R758" s="16" cm="1">
        <f t="array" ref="R758">INDEX(LapseRate,A758)*0.5</f>
        <v>0.05</v>
      </c>
      <c r="S758" s="16" cm="1">
        <f t="array" ref="S758">INDEX(LapseRate,A758)*1.5</f>
        <v>0.15000000000000002</v>
      </c>
      <c r="T758" s="16" cm="1">
        <f t="array" ref="T758">INDEX(Yield,A758)*INDEX(YieldUp,A758)</f>
        <v>5.9999999999999995E-4</v>
      </c>
      <c r="U758" s="16" cm="1">
        <f t="array" ref="U758">INDEX(Yield,A758)*INDEX(YieldDown,A758)</f>
        <v>5.9999999999999995E-4</v>
      </c>
    </row>
    <row r="759" spans="1:21" x14ac:dyDescent="0.2">
      <c r="A759" s="13">
        <v>757</v>
      </c>
      <c r="C759" s="28">
        <v>0.05</v>
      </c>
      <c r="D759" s="14">
        <f t="shared" si="11"/>
        <v>21.623492570684096</v>
      </c>
      <c r="E759" s="14"/>
      <c r="F759" s="15" cm="1">
        <f t="array" ref="F759">Expense*INDEX(InflationFactor,A759)</f>
        <v>108.11746285342048</v>
      </c>
      <c r="G759" s="15"/>
      <c r="H759" s="28">
        <v>0.06</v>
      </c>
      <c r="I759" s="14" cm="1">
        <f t="array" ref="I759">1/POWER(1+INDEX(Yield,A759),1/12)</f>
        <v>0.9951560277146928</v>
      </c>
      <c r="J759" s="14"/>
      <c r="K759" s="29">
        <v>0.1</v>
      </c>
      <c r="L759" s="14" cm="1">
        <f t="array" ref="L759">1-POWER(1-INDEX(LapseRate,A759),1/12)</f>
        <v>8.7416109546967213E-3</v>
      </c>
      <c r="M759" s="14"/>
      <c r="N759" s="32">
        <v>0.01</v>
      </c>
      <c r="O759" s="32">
        <v>0.01</v>
      </c>
      <c r="Q759" s="16" cm="1">
        <f t="array" ref="Q759">INDEX(Inflation,A759)+0.02</f>
        <v>7.0000000000000007E-2</v>
      </c>
      <c r="R759" s="16" cm="1">
        <f t="array" ref="R759">INDEX(LapseRate,A759)*0.5</f>
        <v>0.05</v>
      </c>
      <c r="S759" s="16" cm="1">
        <f t="array" ref="S759">INDEX(LapseRate,A759)*1.5</f>
        <v>0.15000000000000002</v>
      </c>
      <c r="T759" s="16" cm="1">
        <f t="array" ref="T759">INDEX(Yield,A759)*INDEX(YieldUp,A759)</f>
        <v>5.9999999999999995E-4</v>
      </c>
      <c r="U759" s="16" cm="1">
        <f t="array" ref="U759">INDEX(Yield,A759)*INDEX(YieldDown,A759)</f>
        <v>5.9999999999999995E-4</v>
      </c>
    </row>
    <row r="760" spans="1:21" x14ac:dyDescent="0.2">
      <c r="A760" s="13">
        <v>758</v>
      </c>
      <c r="C760" s="28">
        <v>0.05</v>
      </c>
      <c r="D760" s="14">
        <f t="shared" si="11"/>
        <v>21.711589356051906</v>
      </c>
      <c r="E760" s="14"/>
      <c r="F760" s="15" cm="1">
        <f t="array" ref="F760">Expense*INDEX(InflationFactor,A760)</f>
        <v>108.55794678025953</v>
      </c>
      <c r="G760" s="15"/>
      <c r="H760" s="28">
        <v>0.06</v>
      </c>
      <c r="I760" s="14" cm="1">
        <f t="array" ref="I760">1/POWER(1+INDEX(Yield,A760),1/12)</f>
        <v>0.9951560277146928</v>
      </c>
      <c r="J760" s="14"/>
      <c r="K760" s="29">
        <v>0.1</v>
      </c>
      <c r="L760" s="14" cm="1">
        <f t="array" ref="L760">1-POWER(1-INDEX(LapseRate,A760),1/12)</f>
        <v>8.7416109546967213E-3</v>
      </c>
      <c r="M760" s="14"/>
      <c r="N760" s="32">
        <v>0.01</v>
      </c>
      <c r="O760" s="32">
        <v>0.01</v>
      </c>
      <c r="Q760" s="16" cm="1">
        <f t="array" ref="Q760">INDEX(Inflation,A760)+0.02</f>
        <v>7.0000000000000007E-2</v>
      </c>
      <c r="R760" s="16" cm="1">
        <f t="array" ref="R760">INDEX(LapseRate,A760)*0.5</f>
        <v>0.05</v>
      </c>
      <c r="S760" s="16" cm="1">
        <f t="array" ref="S760">INDEX(LapseRate,A760)*1.5</f>
        <v>0.15000000000000002</v>
      </c>
      <c r="T760" s="16" cm="1">
        <f t="array" ref="T760">INDEX(Yield,A760)*INDEX(YieldUp,A760)</f>
        <v>5.9999999999999995E-4</v>
      </c>
      <c r="U760" s="16" cm="1">
        <f t="array" ref="U760">INDEX(Yield,A760)*INDEX(YieldDown,A760)</f>
        <v>5.9999999999999995E-4</v>
      </c>
    </row>
    <row r="761" spans="1:21" x14ac:dyDescent="0.2">
      <c r="A761" s="13">
        <v>759</v>
      </c>
      <c r="C761" s="28">
        <v>0.05</v>
      </c>
      <c r="D761" s="14">
        <f t="shared" si="11"/>
        <v>21.800045058628196</v>
      </c>
      <c r="E761" s="14"/>
      <c r="F761" s="15" cm="1">
        <f t="array" ref="F761">Expense*INDEX(InflationFactor,A761)</f>
        <v>109.00022529314099</v>
      </c>
      <c r="G761" s="15"/>
      <c r="H761" s="28">
        <v>0.06</v>
      </c>
      <c r="I761" s="14" cm="1">
        <f t="array" ref="I761">1/POWER(1+INDEX(Yield,A761),1/12)</f>
        <v>0.9951560277146928</v>
      </c>
      <c r="J761" s="14"/>
      <c r="K761" s="29">
        <v>0.1</v>
      </c>
      <c r="L761" s="14" cm="1">
        <f t="array" ref="L761">1-POWER(1-INDEX(LapseRate,A761),1/12)</f>
        <v>8.7416109546967213E-3</v>
      </c>
      <c r="M761" s="14"/>
      <c r="N761" s="32">
        <v>0.01</v>
      </c>
      <c r="O761" s="32">
        <v>0.01</v>
      </c>
      <c r="Q761" s="16" cm="1">
        <f t="array" ref="Q761">INDEX(Inflation,A761)+0.02</f>
        <v>7.0000000000000007E-2</v>
      </c>
      <c r="R761" s="16" cm="1">
        <f t="array" ref="R761">INDEX(LapseRate,A761)*0.5</f>
        <v>0.05</v>
      </c>
      <c r="S761" s="16" cm="1">
        <f t="array" ref="S761">INDEX(LapseRate,A761)*1.5</f>
        <v>0.15000000000000002</v>
      </c>
      <c r="T761" s="16" cm="1">
        <f t="array" ref="T761">INDEX(Yield,A761)*INDEX(YieldUp,A761)</f>
        <v>5.9999999999999995E-4</v>
      </c>
      <c r="U761" s="16" cm="1">
        <f t="array" ref="U761">INDEX(Yield,A761)*INDEX(YieldDown,A761)</f>
        <v>5.9999999999999995E-4</v>
      </c>
    </row>
    <row r="762" spans="1:21" x14ac:dyDescent="0.2">
      <c r="A762" s="13">
        <v>760</v>
      </c>
      <c r="C762" s="28">
        <v>0.05</v>
      </c>
      <c r="D762" s="14">
        <f t="shared" si="11"/>
        <v>21.88886114068616</v>
      </c>
      <c r="E762" s="14"/>
      <c r="F762" s="15" cm="1">
        <f t="array" ref="F762">Expense*INDEX(InflationFactor,A762)</f>
        <v>109.4443057034308</v>
      </c>
      <c r="G762" s="15"/>
      <c r="H762" s="28">
        <v>0.06</v>
      </c>
      <c r="I762" s="14" cm="1">
        <f t="array" ref="I762">1/POWER(1+INDEX(Yield,A762),1/12)</f>
        <v>0.9951560277146928</v>
      </c>
      <c r="J762" s="14"/>
      <c r="K762" s="29">
        <v>0.1</v>
      </c>
      <c r="L762" s="14" cm="1">
        <f t="array" ref="L762">1-POWER(1-INDEX(LapseRate,A762),1/12)</f>
        <v>8.7416109546967213E-3</v>
      </c>
      <c r="M762" s="14"/>
      <c r="N762" s="32">
        <v>0.01</v>
      </c>
      <c r="O762" s="32">
        <v>0.01</v>
      </c>
      <c r="Q762" s="16" cm="1">
        <f t="array" ref="Q762">INDEX(Inflation,A762)+0.02</f>
        <v>7.0000000000000007E-2</v>
      </c>
      <c r="R762" s="16" cm="1">
        <f t="array" ref="R762">INDEX(LapseRate,A762)*0.5</f>
        <v>0.05</v>
      </c>
      <c r="S762" s="16" cm="1">
        <f t="array" ref="S762">INDEX(LapseRate,A762)*1.5</f>
        <v>0.15000000000000002</v>
      </c>
      <c r="T762" s="16" cm="1">
        <f t="array" ref="T762">INDEX(Yield,A762)*INDEX(YieldUp,A762)</f>
        <v>5.9999999999999995E-4</v>
      </c>
      <c r="U762" s="16" cm="1">
        <f t="array" ref="U762">INDEX(Yield,A762)*INDEX(YieldDown,A762)</f>
        <v>5.9999999999999995E-4</v>
      </c>
    </row>
    <row r="763" spans="1:21" x14ac:dyDescent="0.2">
      <c r="A763" s="13">
        <v>761</v>
      </c>
      <c r="C763" s="28">
        <v>0.05</v>
      </c>
      <c r="D763" s="14">
        <f t="shared" si="11"/>
        <v>21.978039070456408</v>
      </c>
      <c r="E763" s="14"/>
      <c r="F763" s="15" cm="1">
        <f t="array" ref="F763">Expense*INDEX(InflationFactor,A763)</f>
        <v>109.89019535228203</v>
      </c>
      <c r="G763" s="15"/>
      <c r="H763" s="28">
        <v>0.06</v>
      </c>
      <c r="I763" s="14" cm="1">
        <f t="array" ref="I763">1/POWER(1+INDEX(Yield,A763),1/12)</f>
        <v>0.9951560277146928</v>
      </c>
      <c r="J763" s="14"/>
      <c r="K763" s="29">
        <v>0.1</v>
      </c>
      <c r="L763" s="14" cm="1">
        <f t="array" ref="L763">1-POWER(1-INDEX(LapseRate,A763),1/12)</f>
        <v>8.7416109546967213E-3</v>
      </c>
      <c r="M763" s="14"/>
      <c r="N763" s="32">
        <v>0.01</v>
      </c>
      <c r="O763" s="32">
        <v>0.01</v>
      </c>
      <c r="Q763" s="16" cm="1">
        <f t="array" ref="Q763">INDEX(Inflation,A763)+0.02</f>
        <v>7.0000000000000007E-2</v>
      </c>
      <c r="R763" s="16" cm="1">
        <f t="array" ref="R763">INDEX(LapseRate,A763)*0.5</f>
        <v>0.05</v>
      </c>
      <c r="S763" s="16" cm="1">
        <f t="array" ref="S763">INDEX(LapseRate,A763)*1.5</f>
        <v>0.15000000000000002</v>
      </c>
      <c r="T763" s="16" cm="1">
        <f t="array" ref="T763">INDEX(Yield,A763)*INDEX(YieldUp,A763)</f>
        <v>5.9999999999999995E-4</v>
      </c>
      <c r="U763" s="16" cm="1">
        <f t="array" ref="U763">INDEX(Yield,A763)*INDEX(YieldDown,A763)</f>
        <v>5.9999999999999995E-4</v>
      </c>
    </row>
    <row r="764" spans="1:21" x14ac:dyDescent="0.2">
      <c r="A764" s="13">
        <v>762</v>
      </c>
      <c r="C764" s="28">
        <v>0.05</v>
      </c>
      <c r="D764" s="14">
        <f t="shared" si="11"/>
        <v>22.067580322151301</v>
      </c>
      <c r="E764" s="14"/>
      <c r="F764" s="15" cm="1">
        <f t="array" ref="F764">Expense*INDEX(InflationFactor,A764)</f>
        <v>110.3379016107565</v>
      </c>
      <c r="G764" s="15"/>
      <c r="H764" s="28">
        <v>0.06</v>
      </c>
      <c r="I764" s="14" cm="1">
        <f t="array" ref="I764">1/POWER(1+INDEX(Yield,A764),1/12)</f>
        <v>0.9951560277146928</v>
      </c>
      <c r="J764" s="14"/>
      <c r="K764" s="29">
        <v>0.1</v>
      </c>
      <c r="L764" s="14" cm="1">
        <f t="array" ref="L764">1-POWER(1-INDEX(LapseRate,A764),1/12)</f>
        <v>8.7416109546967213E-3</v>
      </c>
      <c r="M764" s="14"/>
      <c r="N764" s="32">
        <v>0.01</v>
      </c>
      <c r="O764" s="32">
        <v>0.01</v>
      </c>
      <c r="Q764" s="16" cm="1">
        <f t="array" ref="Q764">INDEX(Inflation,A764)+0.02</f>
        <v>7.0000000000000007E-2</v>
      </c>
      <c r="R764" s="16" cm="1">
        <f t="array" ref="R764">INDEX(LapseRate,A764)*0.5</f>
        <v>0.05</v>
      </c>
      <c r="S764" s="16" cm="1">
        <f t="array" ref="S764">INDEX(LapseRate,A764)*1.5</f>
        <v>0.15000000000000002</v>
      </c>
      <c r="T764" s="16" cm="1">
        <f t="array" ref="T764">INDEX(Yield,A764)*INDEX(YieldUp,A764)</f>
        <v>5.9999999999999995E-4</v>
      </c>
      <c r="U764" s="16" cm="1">
        <f t="array" ref="U764">INDEX(Yield,A764)*INDEX(YieldDown,A764)</f>
        <v>5.9999999999999995E-4</v>
      </c>
    </row>
    <row r="765" spans="1:21" x14ac:dyDescent="0.2">
      <c r="A765" s="13">
        <v>763</v>
      </c>
      <c r="C765" s="28">
        <v>0.05</v>
      </c>
      <c r="D765" s="14">
        <f t="shared" si="11"/>
        <v>22.15748637598935</v>
      </c>
      <c r="E765" s="14"/>
      <c r="F765" s="15" cm="1">
        <f t="array" ref="F765">Expense*INDEX(InflationFactor,A765)</f>
        <v>110.78743187994675</v>
      </c>
      <c r="G765" s="15"/>
      <c r="H765" s="28">
        <v>0.06</v>
      </c>
      <c r="I765" s="14" cm="1">
        <f t="array" ref="I765">1/POWER(1+INDEX(Yield,A765),1/12)</f>
        <v>0.9951560277146928</v>
      </c>
      <c r="J765" s="14"/>
      <c r="K765" s="29">
        <v>0.1</v>
      </c>
      <c r="L765" s="14" cm="1">
        <f t="array" ref="L765">1-POWER(1-INDEX(LapseRate,A765),1/12)</f>
        <v>8.7416109546967213E-3</v>
      </c>
      <c r="M765" s="14"/>
      <c r="N765" s="32">
        <v>0.01</v>
      </c>
      <c r="O765" s="32">
        <v>0.01</v>
      </c>
      <c r="Q765" s="16" cm="1">
        <f t="array" ref="Q765">INDEX(Inflation,A765)+0.02</f>
        <v>7.0000000000000007E-2</v>
      </c>
      <c r="R765" s="16" cm="1">
        <f t="array" ref="R765">INDEX(LapseRate,A765)*0.5</f>
        <v>0.05</v>
      </c>
      <c r="S765" s="16" cm="1">
        <f t="array" ref="S765">INDEX(LapseRate,A765)*1.5</f>
        <v>0.15000000000000002</v>
      </c>
      <c r="T765" s="16" cm="1">
        <f t="array" ref="T765">INDEX(Yield,A765)*INDEX(YieldUp,A765)</f>
        <v>5.9999999999999995E-4</v>
      </c>
      <c r="U765" s="16" cm="1">
        <f t="array" ref="U765">INDEX(Yield,A765)*INDEX(YieldDown,A765)</f>
        <v>5.9999999999999995E-4</v>
      </c>
    </row>
    <row r="766" spans="1:21" x14ac:dyDescent="0.2">
      <c r="A766" s="13">
        <v>764</v>
      </c>
      <c r="C766" s="28">
        <v>0.05</v>
      </c>
      <c r="D766" s="14">
        <f t="shared" si="11"/>
        <v>22.247758718219636</v>
      </c>
      <c r="E766" s="14"/>
      <c r="F766" s="15" cm="1">
        <f t="array" ref="F766">Expense*INDEX(InflationFactor,A766)</f>
        <v>111.23879359109819</v>
      </c>
      <c r="G766" s="15"/>
      <c r="H766" s="28">
        <v>0.06</v>
      </c>
      <c r="I766" s="14" cm="1">
        <f t="array" ref="I766">1/POWER(1+INDEX(Yield,A766),1/12)</f>
        <v>0.9951560277146928</v>
      </c>
      <c r="J766" s="14"/>
      <c r="K766" s="29">
        <v>0.1</v>
      </c>
      <c r="L766" s="14" cm="1">
        <f t="array" ref="L766">1-POWER(1-INDEX(LapseRate,A766),1/12)</f>
        <v>8.7416109546967213E-3</v>
      </c>
      <c r="M766" s="14"/>
      <c r="N766" s="32">
        <v>0.01</v>
      </c>
      <c r="O766" s="32">
        <v>0.01</v>
      </c>
      <c r="Q766" s="16" cm="1">
        <f t="array" ref="Q766">INDEX(Inflation,A766)+0.02</f>
        <v>7.0000000000000007E-2</v>
      </c>
      <c r="R766" s="16" cm="1">
        <f t="array" ref="R766">INDEX(LapseRate,A766)*0.5</f>
        <v>0.05</v>
      </c>
      <c r="S766" s="16" cm="1">
        <f t="array" ref="S766">INDEX(LapseRate,A766)*1.5</f>
        <v>0.15000000000000002</v>
      </c>
      <c r="T766" s="16" cm="1">
        <f t="array" ref="T766">INDEX(Yield,A766)*INDEX(YieldUp,A766)</f>
        <v>5.9999999999999995E-4</v>
      </c>
      <c r="U766" s="16" cm="1">
        <f t="array" ref="U766">INDEX(Yield,A766)*INDEX(YieldDown,A766)</f>
        <v>5.9999999999999995E-4</v>
      </c>
    </row>
    <row r="767" spans="1:21" x14ac:dyDescent="0.2">
      <c r="A767" s="13">
        <v>765</v>
      </c>
      <c r="C767" s="28">
        <v>0.05</v>
      </c>
      <c r="D767" s="14">
        <f t="shared" si="11"/>
        <v>22.338398841146397</v>
      </c>
      <c r="E767" s="14"/>
      <c r="F767" s="15" cm="1">
        <f t="array" ref="F767">Expense*INDEX(InflationFactor,A767)</f>
        <v>111.69199420573199</v>
      </c>
      <c r="G767" s="15"/>
      <c r="H767" s="28">
        <v>0.06</v>
      </c>
      <c r="I767" s="14" cm="1">
        <f t="array" ref="I767">1/POWER(1+INDEX(Yield,A767),1/12)</f>
        <v>0.9951560277146928</v>
      </c>
      <c r="J767" s="14"/>
      <c r="K767" s="29">
        <v>0.1</v>
      </c>
      <c r="L767" s="14" cm="1">
        <f t="array" ref="L767">1-POWER(1-INDEX(LapseRate,A767),1/12)</f>
        <v>8.7416109546967213E-3</v>
      </c>
      <c r="M767" s="14"/>
      <c r="N767" s="32">
        <v>0.01</v>
      </c>
      <c r="O767" s="32">
        <v>0.01</v>
      </c>
      <c r="Q767" s="16" cm="1">
        <f t="array" ref="Q767">INDEX(Inflation,A767)+0.02</f>
        <v>7.0000000000000007E-2</v>
      </c>
      <c r="R767" s="16" cm="1">
        <f t="array" ref="R767">INDEX(LapseRate,A767)*0.5</f>
        <v>0.05</v>
      </c>
      <c r="S767" s="16" cm="1">
        <f t="array" ref="S767">INDEX(LapseRate,A767)*1.5</f>
        <v>0.15000000000000002</v>
      </c>
      <c r="T767" s="16" cm="1">
        <f t="array" ref="T767">INDEX(Yield,A767)*INDEX(YieldUp,A767)</f>
        <v>5.9999999999999995E-4</v>
      </c>
      <c r="U767" s="16" cm="1">
        <f t="array" ref="U767">INDEX(Yield,A767)*INDEX(YieldDown,A767)</f>
        <v>5.9999999999999995E-4</v>
      </c>
    </row>
    <row r="768" spans="1:21" x14ac:dyDescent="0.2">
      <c r="A768" s="13">
        <v>766</v>
      </c>
      <c r="C768" s="28">
        <v>0.05</v>
      </c>
      <c r="D768" s="14">
        <f t="shared" si="11"/>
        <v>22.429408243153734</v>
      </c>
      <c r="E768" s="14"/>
      <c r="F768" s="15" cm="1">
        <f t="array" ref="F768">Expense*INDEX(InflationFactor,A768)</f>
        <v>112.14704121576867</v>
      </c>
      <c r="G768" s="15"/>
      <c r="H768" s="28">
        <v>0.06</v>
      </c>
      <c r="I768" s="14" cm="1">
        <f t="array" ref="I768">1/POWER(1+INDEX(Yield,A768),1/12)</f>
        <v>0.9951560277146928</v>
      </c>
      <c r="J768" s="14"/>
      <c r="K768" s="29">
        <v>0.1</v>
      </c>
      <c r="L768" s="14" cm="1">
        <f t="array" ref="L768">1-POWER(1-INDEX(LapseRate,A768),1/12)</f>
        <v>8.7416109546967213E-3</v>
      </c>
      <c r="M768" s="14"/>
      <c r="N768" s="32">
        <v>0.01</v>
      </c>
      <c r="O768" s="32">
        <v>0.01</v>
      </c>
      <c r="Q768" s="16" cm="1">
        <f t="array" ref="Q768">INDEX(Inflation,A768)+0.02</f>
        <v>7.0000000000000007E-2</v>
      </c>
      <c r="R768" s="16" cm="1">
        <f t="array" ref="R768">INDEX(LapseRate,A768)*0.5</f>
        <v>0.05</v>
      </c>
      <c r="S768" s="16" cm="1">
        <f t="array" ref="S768">INDEX(LapseRate,A768)*1.5</f>
        <v>0.15000000000000002</v>
      </c>
      <c r="T768" s="16" cm="1">
        <f t="array" ref="T768">INDEX(Yield,A768)*INDEX(YieldUp,A768)</f>
        <v>5.9999999999999995E-4</v>
      </c>
      <c r="U768" s="16" cm="1">
        <f t="array" ref="U768">INDEX(Yield,A768)*INDEX(YieldDown,A768)</f>
        <v>5.9999999999999995E-4</v>
      </c>
    </row>
    <row r="769" spans="1:21" x14ac:dyDescent="0.2">
      <c r="A769" s="13">
        <v>767</v>
      </c>
      <c r="C769" s="28">
        <v>0.05</v>
      </c>
      <c r="D769" s="14">
        <f t="shared" si="11"/>
        <v>22.520788428730331</v>
      </c>
      <c r="E769" s="14"/>
      <c r="F769" s="15" cm="1">
        <f t="array" ref="F769">Expense*INDEX(InflationFactor,A769)</f>
        <v>112.60394214365165</v>
      </c>
      <c r="G769" s="15"/>
      <c r="H769" s="28">
        <v>0.06</v>
      </c>
      <c r="I769" s="14" cm="1">
        <f t="array" ref="I769">1/POWER(1+INDEX(Yield,A769),1/12)</f>
        <v>0.9951560277146928</v>
      </c>
      <c r="J769" s="14"/>
      <c r="K769" s="29">
        <v>0.1</v>
      </c>
      <c r="L769" s="14" cm="1">
        <f t="array" ref="L769">1-POWER(1-INDEX(LapseRate,A769),1/12)</f>
        <v>8.7416109546967213E-3</v>
      </c>
      <c r="M769" s="14"/>
      <c r="N769" s="32">
        <v>0.01</v>
      </c>
      <c r="O769" s="32">
        <v>0.01</v>
      </c>
      <c r="Q769" s="16" cm="1">
        <f t="array" ref="Q769">INDEX(Inflation,A769)+0.02</f>
        <v>7.0000000000000007E-2</v>
      </c>
      <c r="R769" s="16" cm="1">
        <f t="array" ref="R769">INDEX(LapseRate,A769)*0.5</f>
        <v>0.05</v>
      </c>
      <c r="S769" s="16" cm="1">
        <f t="array" ref="S769">INDEX(LapseRate,A769)*1.5</f>
        <v>0.15000000000000002</v>
      </c>
      <c r="T769" s="16" cm="1">
        <f t="array" ref="T769">INDEX(Yield,A769)*INDEX(YieldUp,A769)</f>
        <v>5.9999999999999995E-4</v>
      </c>
      <c r="U769" s="16" cm="1">
        <f t="array" ref="U769">INDEX(Yield,A769)*INDEX(YieldDown,A769)</f>
        <v>5.9999999999999995E-4</v>
      </c>
    </row>
    <row r="770" spans="1:21" x14ac:dyDescent="0.2">
      <c r="A770" s="13">
        <v>768</v>
      </c>
      <c r="C770" s="28">
        <v>0.05</v>
      </c>
      <c r="D770" s="14">
        <f t="shared" si="11"/>
        <v>22.612540908494324</v>
      </c>
      <c r="E770" s="14"/>
      <c r="F770" s="15" cm="1">
        <f t="array" ref="F770">Expense*INDEX(InflationFactor,A770)</f>
        <v>113.06270454247162</v>
      </c>
      <c r="G770" s="15"/>
      <c r="H770" s="28">
        <v>0.06</v>
      </c>
      <c r="I770" s="14" cm="1">
        <f t="array" ref="I770">1/POWER(1+INDEX(Yield,A770),1/12)</f>
        <v>0.9951560277146928</v>
      </c>
      <c r="J770" s="14"/>
      <c r="K770" s="29">
        <v>0.1</v>
      </c>
      <c r="L770" s="14" cm="1">
        <f t="array" ref="L770">1-POWER(1-INDEX(LapseRate,A770),1/12)</f>
        <v>8.7416109546967213E-3</v>
      </c>
      <c r="M770" s="14"/>
      <c r="N770" s="32">
        <v>0.01</v>
      </c>
      <c r="O770" s="32">
        <v>0.01</v>
      </c>
      <c r="Q770" s="16" cm="1">
        <f t="array" ref="Q770">INDEX(Inflation,A770)+0.02</f>
        <v>7.0000000000000007E-2</v>
      </c>
      <c r="R770" s="16" cm="1">
        <f t="array" ref="R770">INDEX(LapseRate,A770)*0.5</f>
        <v>0.05</v>
      </c>
      <c r="S770" s="16" cm="1">
        <f t="array" ref="S770">INDEX(LapseRate,A770)*1.5</f>
        <v>0.15000000000000002</v>
      </c>
      <c r="T770" s="16" cm="1">
        <f t="array" ref="T770">INDEX(Yield,A770)*INDEX(YieldUp,A770)</f>
        <v>5.9999999999999995E-4</v>
      </c>
      <c r="U770" s="16" cm="1">
        <f t="array" ref="U770">INDEX(Yield,A770)*INDEX(YieldDown,A770)</f>
        <v>5.9999999999999995E-4</v>
      </c>
    </row>
    <row r="771" spans="1:21" x14ac:dyDescent="0.2">
      <c r="A771" s="13">
        <v>769</v>
      </c>
      <c r="C771" s="28">
        <v>0.05</v>
      </c>
      <c r="D771" s="14">
        <f t="shared" ref="D771:D834" si="12">IF(A771=1,1,POWER(1+INDEX(Inflation,A771-1),(A771-1)/12))</f>
        <v>22.704667199218299</v>
      </c>
      <c r="E771" s="14"/>
      <c r="F771" s="15" cm="1">
        <f t="array" ref="F771">Expense*INDEX(InflationFactor,A771)</f>
        <v>113.5233359960915</v>
      </c>
      <c r="G771" s="15"/>
      <c r="H771" s="28">
        <v>0.06</v>
      </c>
      <c r="I771" s="14" cm="1">
        <f t="array" ref="I771">1/POWER(1+INDEX(Yield,A771),1/12)</f>
        <v>0.9951560277146928</v>
      </c>
      <c r="J771" s="14"/>
      <c r="K771" s="29">
        <v>0.1</v>
      </c>
      <c r="L771" s="14" cm="1">
        <f t="array" ref="L771">1-POWER(1-INDEX(LapseRate,A771),1/12)</f>
        <v>8.7416109546967213E-3</v>
      </c>
      <c r="M771" s="14"/>
      <c r="N771" s="32">
        <v>0.01</v>
      </c>
      <c r="O771" s="32">
        <v>0.01</v>
      </c>
      <c r="Q771" s="16" cm="1">
        <f t="array" ref="Q771">INDEX(Inflation,A771)+0.02</f>
        <v>7.0000000000000007E-2</v>
      </c>
      <c r="R771" s="16" cm="1">
        <f t="array" ref="R771">INDEX(LapseRate,A771)*0.5</f>
        <v>0.05</v>
      </c>
      <c r="S771" s="16" cm="1">
        <f t="array" ref="S771">INDEX(LapseRate,A771)*1.5</f>
        <v>0.15000000000000002</v>
      </c>
      <c r="T771" s="16" cm="1">
        <f t="array" ref="T771">INDEX(Yield,A771)*INDEX(YieldUp,A771)</f>
        <v>5.9999999999999995E-4</v>
      </c>
      <c r="U771" s="16" cm="1">
        <f t="array" ref="U771">INDEX(Yield,A771)*INDEX(YieldDown,A771)</f>
        <v>5.9999999999999995E-4</v>
      </c>
    </row>
    <row r="772" spans="1:21" x14ac:dyDescent="0.2">
      <c r="A772" s="13">
        <v>770</v>
      </c>
      <c r="C772" s="28">
        <v>0.05</v>
      </c>
      <c r="D772" s="14">
        <f t="shared" si="12"/>
        <v>22.797168823854495</v>
      </c>
      <c r="E772" s="14"/>
      <c r="F772" s="15" cm="1">
        <f t="array" ref="F772">Expense*INDEX(InflationFactor,A772)</f>
        <v>113.98584411927247</v>
      </c>
      <c r="G772" s="15"/>
      <c r="H772" s="28">
        <v>0.06</v>
      </c>
      <c r="I772" s="14" cm="1">
        <f t="array" ref="I772">1/POWER(1+INDEX(Yield,A772),1/12)</f>
        <v>0.9951560277146928</v>
      </c>
      <c r="J772" s="14"/>
      <c r="K772" s="29">
        <v>0.1</v>
      </c>
      <c r="L772" s="14" cm="1">
        <f t="array" ref="L772">1-POWER(1-INDEX(LapseRate,A772),1/12)</f>
        <v>8.7416109546967213E-3</v>
      </c>
      <c r="M772" s="14"/>
      <c r="N772" s="32">
        <v>0.01</v>
      </c>
      <c r="O772" s="32">
        <v>0.01</v>
      </c>
      <c r="Q772" s="16" cm="1">
        <f t="array" ref="Q772">INDEX(Inflation,A772)+0.02</f>
        <v>7.0000000000000007E-2</v>
      </c>
      <c r="R772" s="16" cm="1">
        <f t="array" ref="R772">INDEX(LapseRate,A772)*0.5</f>
        <v>0.05</v>
      </c>
      <c r="S772" s="16" cm="1">
        <f t="array" ref="S772">INDEX(LapseRate,A772)*1.5</f>
        <v>0.15000000000000002</v>
      </c>
      <c r="T772" s="16" cm="1">
        <f t="array" ref="T772">INDEX(Yield,A772)*INDEX(YieldUp,A772)</f>
        <v>5.9999999999999995E-4</v>
      </c>
      <c r="U772" s="16" cm="1">
        <f t="array" ref="U772">INDEX(Yield,A772)*INDEX(YieldDown,A772)</f>
        <v>5.9999999999999995E-4</v>
      </c>
    </row>
    <row r="773" spans="1:21" x14ac:dyDescent="0.2">
      <c r="A773" s="13">
        <v>771</v>
      </c>
      <c r="C773" s="28">
        <v>0.05</v>
      </c>
      <c r="D773" s="14">
        <f t="shared" si="12"/>
        <v>22.89004731155962</v>
      </c>
      <c r="E773" s="14"/>
      <c r="F773" s="15" cm="1">
        <f t="array" ref="F773">Expense*INDEX(InflationFactor,A773)</f>
        <v>114.45023655779809</v>
      </c>
      <c r="G773" s="15"/>
      <c r="H773" s="28">
        <v>0.06</v>
      </c>
      <c r="I773" s="14" cm="1">
        <f t="array" ref="I773">1/POWER(1+INDEX(Yield,A773),1/12)</f>
        <v>0.9951560277146928</v>
      </c>
      <c r="J773" s="14"/>
      <c r="K773" s="29">
        <v>0.1</v>
      </c>
      <c r="L773" s="14" cm="1">
        <f t="array" ref="L773">1-POWER(1-INDEX(LapseRate,A773),1/12)</f>
        <v>8.7416109546967213E-3</v>
      </c>
      <c r="M773" s="14"/>
      <c r="N773" s="32">
        <v>0.01</v>
      </c>
      <c r="O773" s="32">
        <v>0.01</v>
      </c>
      <c r="Q773" s="16" cm="1">
        <f t="array" ref="Q773">INDEX(Inflation,A773)+0.02</f>
        <v>7.0000000000000007E-2</v>
      </c>
      <c r="R773" s="16" cm="1">
        <f t="array" ref="R773">INDEX(LapseRate,A773)*0.5</f>
        <v>0.05</v>
      </c>
      <c r="S773" s="16" cm="1">
        <f t="array" ref="S773">INDEX(LapseRate,A773)*1.5</f>
        <v>0.15000000000000002</v>
      </c>
      <c r="T773" s="16" cm="1">
        <f t="array" ref="T773">INDEX(Yield,A773)*INDEX(YieldUp,A773)</f>
        <v>5.9999999999999995E-4</v>
      </c>
      <c r="U773" s="16" cm="1">
        <f t="array" ref="U773">INDEX(Yield,A773)*INDEX(YieldDown,A773)</f>
        <v>5.9999999999999995E-4</v>
      </c>
    </row>
    <row r="774" spans="1:21" x14ac:dyDescent="0.2">
      <c r="A774" s="13">
        <v>772</v>
      </c>
      <c r="C774" s="28">
        <v>0.05</v>
      </c>
      <c r="D774" s="14">
        <f t="shared" si="12"/>
        <v>22.983304197720472</v>
      </c>
      <c r="E774" s="14"/>
      <c r="F774" s="15" cm="1">
        <f t="array" ref="F774">Expense*INDEX(InflationFactor,A774)</f>
        <v>114.91652098860236</v>
      </c>
      <c r="G774" s="15"/>
      <c r="H774" s="28">
        <v>0.06</v>
      </c>
      <c r="I774" s="14" cm="1">
        <f t="array" ref="I774">1/POWER(1+INDEX(Yield,A774),1/12)</f>
        <v>0.9951560277146928</v>
      </c>
      <c r="J774" s="14"/>
      <c r="K774" s="29">
        <v>0.1</v>
      </c>
      <c r="L774" s="14" cm="1">
        <f t="array" ref="L774">1-POWER(1-INDEX(LapseRate,A774),1/12)</f>
        <v>8.7416109546967213E-3</v>
      </c>
      <c r="M774" s="14"/>
      <c r="N774" s="32">
        <v>0.01</v>
      </c>
      <c r="O774" s="32">
        <v>0.01</v>
      </c>
      <c r="Q774" s="16" cm="1">
        <f t="array" ref="Q774">INDEX(Inflation,A774)+0.02</f>
        <v>7.0000000000000007E-2</v>
      </c>
      <c r="R774" s="16" cm="1">
        <f t="array" ref="R774">INDEX(LapseRate,A774)*0.5</f>
        <v>0.05</v>
      </c>
      <c r="S774" s="16" cm="1">
        <f t="array" ref="S774">INDEX(LapseRate,A774)*1.5</f>
        <v>0.15000000000000002</v>
      </c>
      <c r="T774" s="16" cm="1">
        <f t="array" ref="T774">INDEX(Yield,A774)*INDEX(YieldUp,A774)</f>
        <v>5.9999999999999995E-4</v>
      </c>
      <c r="U774" s="16" cm="1">
        <f t="array" ref="U774">INDEX(Yield,A774)*INDEX(YieldDown,A774)</f>
        <v>5.9999999999999995E-4</v>
      </c>
    </row>
    <row r="775" spans="1:21" x14ac:dyDescent="0.2">
      <c r="A775" s="13">
        <v>773</v>
      </c>
      <c r="C775" s="28">
        <v>0.05</v>
      </c>
      <c r="D775" s="14">
        <f t="shared" si="12"/>
        <v>23.076941023979224</v>
      </c>
      <c r="E775" s="14"/>
      <c r="F775" s="15" cm="1">
        <f t="array" ref="F775">Expense*INDEX(InflationFactor,A775)</f>
        <v>115.38470511989613</v>
      </c>
      <c r="G775" s="15"/>
      <c r="H775" s="28">
        <v>0.06</v>
      </c>
      <c r="I775" s="14" cm="1">
        <f t="array" ref="I775">1/POWER(1+INDEX(Yield,A775),1/12)</f>
        <v>0.9951560277146928</v>
      </c>
      <c r="J775" s="14"/>
      <c r="K775" s="29">
        <v>0.1</v>
      </c>
      <c r="L775" s="14" cm="1">
        <f t="array" ref="L775">1-POWER(1-INDEX(LapseRate,A775),1/12)</f>
        <v>8.7416109546967213E-3</v>
      </c>
      <c r="M775" s="14"/>
      <c r="N775" s="32">
        <v>0.01</v>
      </c>
      <c r="O775" s="32">
        <v>0.01</v>
      </c>
      <c r="Q775" s="16" cm="1">
        <f t="array" ref="Q775">INDEX(Inflation,A775)+0.02</f>
        <v>7.0000000000000007E-2</v>
      </c>
      <c r="R775" s="16" cm="1">
        <f t="array" ref="R775">INDEX(LapseRate,A775)*0.5</f>
        <v>0.05</v>
      </c>
      <c r="S775" s="16" cm="1">
        <f t="array" ref="S775">INDEX(LapseRate,A775)*1.5</f>
        <v>0.15000000000000002</v>
      </c>
      <c r="T775" s="16" cm="1">
        <f t="array" ref="T775">INDEX(Yield,A775)*INDEX(YieldUp,A775)</f>
        <v>5.9999999999999995E-4</v>
      </c>
      <c r="U775" s="16" cm="1">
        <f t="array" ref="U775">INDEX(Yield,A775)*INDEX(YieldDown,A775)</f>
        <v>5.9999999999999995E-4</v>
      </c>
    </row>
    <row r="776" spans="1:21" x14ac:dyDescent="0.2">
      <c r="A776" s="13">
        <v>774</v>
      </c>
      <c r="C776" s="28">
        <v>0.05</v>
      </c>
      <c r="D776" s="14">
        <f t="shared" si="12"/>
        <v>23.170959338258879</v>
      </c>
      <c r="E776" s="14"/>
      <c r="F776" s="15" cm="1">
        <f t="array" ref="F776">Expense*INDEX(InflationFactor,A776)</f>
        <v>115.8547966912944</v>
      </c>
      <c r="G776" s="15"/>
      <c r="H776" s="28">
        <v>0.06</v>
      </c>
      <c r="I776" s="14" cm="1">
        <f t="array" ref="I776">1/POWER(1+INDEX(Yield,A776),1/12)</f>
        <v>0.9951560277146928</v>
      </c>
      <c r="J776" s="14"/>
      <c r="K776" s="29">
        <v>0.1</v>
      </c>
      <c r="L776" s="14" cm="1">
        <f t="array" ref="L776">1-POWER(1-INDEX(LapseRate,A776),1/12)</f>
        <v>8.7416109546967213E-3</v>
      </c>
      <c r="M776" s="14"/>
      <c r="N776" s="32">
        <v>0.01</v>
      </c>
      <c r="O776" s="32">
        <v>0.01</v>
      </c>
      <c r="Q776" s="16" cm="1">
        <f t="array" ref="Q776">INDEX(Inflation,A776)+0.02</f>
        <v>7.0000000000000007E-2</v>
      </c>
      <c r="R776" s="16" cm="1">
        <f t="array" ref="R776">INDEX(LapseRate,A776)*0.5</f>
        <v>0.05</v>
      </c>
      <c r="S776" s="16" cm="1">
        <f t="array" ref="S776">INDEX(LapseRate,A776)*1.5</f>
        <v>0.15000000000000002</v>
      </c>
      <c r="T776" s="16" cm="1">
        <f t="array" ref="T776">INDEX(Yield,A776)*INDEX(YieldUp,A776)</f>
        <v>5.9999999999999995E-4</v>
      </c>
      <c r="U776" s="16" cm="1">
        <f t="array" ref="U776">INDEX(Yield,A776)*INDEX(YieldDown,A776)</f>
        <v>5.9999999999999995E-4</v>
      </c>
    </row>
    <row r="777" spans="1:21" x14ac:dyDescent="0.2">
      <c r="A777" s="13">
        <v>775</v>
      </c>
      <c r="C777" s="28">
        <v>0.05</v>
      </c>
      <c r="D777" s="14">
        <f t="shared" si="12"/>
        <v>23.265360694788821</v>
      </c>
      <c r="E777" s="14"/>
      <c r="F777" s="15" cm="1">
        <f t="array" ref="F777">Expense*INDEX(InflationFactor,A777)</f>
        <v>116.32680347394411</v>
      </c>
      <c r="G777" s="15"/>
      <c r="H777" s="28">
        <v>0.06</v>
      </c>
      <c r="I777" s="14" cm="1">
        <f t="array" ref="I777">1/POWER(1+INDEX(Yield,A777),1/12)</f>
        <v>0.9951560277146928</v>
      </c>
      <c r="J777" s="14"/>
      <c r="K777" s="29">
        <v>0.1</v>
      </c>
      <c r="L777" s="14" cm="1">
        <f t="array" ref="L777">1-POWER(1-INDEX(LapseRate,A777),1/12)</f>
        <v>8.7416109546967213E-3</v>
      </c>
      <c r="M777" s="14"/>
      <c r="N777" s="32">
        <v>0.01</v>
      </c>
      <c r="O777" s="32">
        <v>0.01</v>
      </c>
      <c r="Q777" s="16" cm="1">
        <f t="array" ref="Q777">INDEX(Inflation,A777)+0.02</f>
        <v>7.0000000000000007E-2</v>
      </c>
      <c r="R777" s="16" cm="1">
        <f t="array" ref="R777">INDEX(LapseRate,A777)*0.5</f>
        <v>0.05</v>
      </c>
      <c r="S777" s="16" cm="1">
        <f t="array" ref="S777">INDEX(LapseRate,A777)*1.5</f>
        <v>0.15000000000000002</v>
      </c>
      <c r="T777" s="16" cm="1">
        <f t="array" ref="T777">INDEX(Yield,A777)*INDEX(YieldUp,A777)</f>
        <v>5.9999999999999995E-4</v>
      </c>
      <c r="U777" s="16" cm="1">
        <f t="array" ref="U777">INDEX(Yield,A777)*INDEX(YieldDown,A777)</f>
        <v>5.9999999999999995E-4</v>
      </c>
    </row>
    <row r="778" spans="1:21" x14ac:dyDescent="0.2">
      <c r="A778" s="13">
        <v>776</v>
      </c>
      <c r="C778" s="28">
        <v>0.05</v>
      </c>
      <c r="D778" s="14">
        <f t="shared" si="12"/>
        <v>23.36014665413061</v>
      </c>
      <c r="E778" s="14"/>
      <c r="F778" s="15" cm="1">
        <f t="array" ref="F778">Expense*INDEX(InflationFactor,A778)</f>
        <v>116.80073327065304</v>
      </c>
      <c r="G778" s="15"/>
      <c r="H778" s="28">
        <v>0.06</v>
      </c>
      <c r="I778" s="14" cm="1">
        <f t="array" ref="I778">1/POWER(1+INDEX(Yield,A778),1/12)</f>
        <v>0.9951560277146928</v>
      </c>
      <c r="J778" s="14"/>
      <c r="K778" s="29">
        <v>0.1</v>
      </c>
      <c r="L778" s="14" cm="1">
        <f t="array" ref="L778">1-POWER(1-INDEX(LapseRate,A778),1/12)</f>
        <v>8.7416109546967213E-3</v>
      </c>
      <c r="M778" s="14"/>
      <c r="N778" s="32">
        <v>0.01</v>
      </c>
      <c r="O778" s="32">
        <v>0.01</v>
      </c>
      <c r="Q778" s="16" cm="1">
        <f t="array" ref="Q778">INDEX(Inflation,A778)+0.02</f>
        <v>7.0000000000000007E-2</v>
      </c>
      <c r="R778" s="16" cm="1">
        <f t="array" ref="R778">INDEX(LapseRate,A778)*0.5</f>
        <v>0.05</v>
      </c>
      <c r="S778" s="16" cm="1">
        <f t="array" ref="S778">INDEX(LapseRate,A778)*1.5</f>
        <v>0.15000000000000002</v>
      </c>
      <c r="T778" s="16" cm="1">
        <f t="array" ref="T778">INDEX(Yield,A778)*INDEX(YieldUp,A778)</f>
        <v>5.9999999999999995E-4</v>
      </c>
      <c r="U778" s="16" cm="1">
        <f t="array" ref="U778">INDEX(Yield,A778)*INDEX(YieldDown,A778)</f>
        <v>5.9999999999999995E-4</v>
      </c>
    </row>
    <row r="779" spans="1:21" x14ac:dyDescent="0.2">
      <c r="A779" s="13">
        <v>777</v>
      </c>
      <c r="C779" s="28">
        <v>0.05</v>
      </c>
      <c r="D779" s="14">
        <f t="shared" si="12"/>
        <v>23.45531878320373</v>
      </c>
      <c r="E779" s="14"/>
      <c r="F779" s="15" cm="1">
        <f t="array" ref="F779">Expense*INDEX(InflationFactor,A779)</f>
        <v>117.27659391601864</v>
      </c>
      <c r="G779" s="15"/>
      <c r="H779" s="28">
        <v>0.06</v>
      </c>
      <c r="I779" s="14" cm="1">
        <f t="array" ref="I779">1/POWER(1+INDEX(Yield,A779),1/12)</f>
        <v>0.9951560277146928</v>
      </c>
      <c r="J779" s="14"/>
      <c r="K779" s="29">
        <v>0.1</v>
      </c>
      <c r="L779" s="14" cm="1">
        <f t="array" ref="L779">1-POWER(1-INDEX(LapseRate,A779),1/12)</f>
        <v>8.7416109546967213E-3</v>
      </c>
      <c r="M779" s="14"/>
      <c r="N779" s="32">
        <v>0.01</v>
      </c>
      <c r="O779" s="32">
        <v>0.01</v>
      </c>
      <c r="Q779" s="16" cm="1">
        <f t="array" ref="Q779">INDEX(Inflation,A779)+0.02</f>
        <v>7.0000000000000007E-2</v>
      </c>
      <c r="R779" s="16" cm="1">
        <f t="array" ref="R779">INDEX(LapseRate,A779)*0.5</f>
        <v>0.05</v>
      </c>
      <c r="S779" s="16" cm="1">
        <f t="array" ref="S779">INDEX(LapseRate,A779)*1.5</f>
        <v>0.15000000000000002</v>
      </c>
      <c r="T779" s="16" cm="1">
        <f t="array" ref="T779">INDEX(Yield,A779)*INDEX(YieldUp,A779)</f>
        <v>5.9999999999999995E-4</v>
      </c>
      <c r="U779" s="16" cm="1">
        <f t="array" ref="U779">INDEX(Yield,A779)*INDEX(YieldDown,A779)</f>
        <v>5.9999999999999995E-4</v>
      </c>
    </row>
    <row r="780" spans="1:21" x14ac:dyDescent="0.2">
      <c r="A780" s="13">
        <v>778</v>
      </c>
      <c r="C780" s="28">
        <v>0.05</v>
      </c>
      <c r="D780" s="14">
        <f t="shared" si="12"/>
        <v>23.550878655311426</v>
      </c>
      <c r="E780" s="14"/>
      <c r="F780" s="15" cm="1">
        <f t="array" ref="F780">Expense*INDEX(InflationFactor,A780)</f>
        <v>117.75439327655712</v>
      </c>
      <c r="G780" s="15"/>
      <c r="H780" s="28">
        <v>0.06</v>
      </c>
      <c r="I780" s="14" cm="1">
        <f t="array" ref="I780">1/POWER(1+INDEX(Yield,A780),1/12)</f>
        <v>0.9951560277146928</v>
      </c>
      <c r="J780" s="14"/>
      <c r="K780" s="29">
        <v>0.1</v>
      </c>
      <c r="L780" s="14" cm="1">
        <f t="array" ref="L780">1-POWER(1-INDEX(LapseRate,A780),1/12)</f>
        <v>8.7416109546967213E-3</v>
      </c>
      <c r="M780" s="14"/>
      <c r="N780" s="32">
        <v>0.01</v>
      </c>
      <c r="O780" s="32">
        <v>0.01</v>
      </c>
      <c r="Q780" s="16" cm="1">
        <f t="array" ref="Q780">INDEX(Inflation,A780)+0.02</f>
        <v>7.0000000000000007E-2</v>
      </c>
      <c r="R780" s="16" cm="1">
        <f t="array" ref="R780">INDEX(LapseRate,A780)*0.5</f>
        <v>0.05</v>
      </c>
      <c r="S780" s="16" cm="1">
        <f t="array" ref="S780">INDEX(LapseRate,A780)*1.5</f>
        <v>0.15000000000000002</v>
      </c>
      <c r="T780" s="16" cm="1">
        <f t="array" ref="T780">INDEX(Yield,A780)*INDEX(YieldUp,A780)</f>
        <v>5.9999999999999995E-4</v>
      </c>
      <c r="U780" s="16" cm="1">
        <f t="array" ref="U780">INDEX(Yield,A780)*INDEX(YieldDown,A780)</f>
        <v>5.9999999999999995E-4</v>
      </c>
    </row>
    <row r="781" spans="1:21" x14ac:dyDescent="0.2">
      <c r="A781" s="13">
        <v>779</v>
      </c>
      <c r="C781" s="28">
        <v>0.05</v>
      </c>
      <c r="D781" s="14">
        <f t="shared" si="12"/>
        <v>23.64682785016684</v>
      </c>
      <c r="E781" s="14"/>
      <c r="F781" s="15" cm="1">
        <f t="array" ref="F781">Expense*INDEX(InflationFactor,A781)</f>
        <v>118.2341392508342</v>
      </c>
      <c r="G781" s="15"/>
      <c r="H781" s="28">
        <v>0.06</v>
      </c>
      <c r="I781" s="14" cm="1">
        <f t="array" ref="I781">1/POWER(1+INDEX(Yield,A781),1/12)</f>
        <v>0.9951560277146928</v>
      </c>
      <c r="J781" s="14"/>
      <c r="K781" s="29">
        <v>0.1</v>
      </c>
      <c r="L781" s="14" cm="1">
        <f t="array" ref="L781">1-POWER(1-INDEX(LapseRate,A781),1/12)</f>
        <v>8.7416109546967213E-3</v>
      </c>
      <c r="M781" s="14"/>
      <c r="N781" s="32">
        <v>0.01</v>
      </c>
      <c r="O781" s="32">
        <v>0.01</v>
      </c>
      <c r="Q781" s="16" cm="1">
        <f t="array" ref="Q781">INDEX(Inflation,A781)+0.02</f>
        <v>7.0000000000000007E-2</v>
      </c>
      <c r="R781" s="16" cm="1">
        <f t="array" ref="R781">INDEX(LapseRate,A781)*0.5</f>
        <v>0.05</v>
      </c>
      <c r="S781" s="16" cm="1">
        <f t="array" ref="S781">INDEX(LapseRate,A781)*1.5</f>
        <v>0.15000000000000002</v>
      </c>
      <c r="T781" s="16" cm="1">
        <f t="array" ref="T781">INDEX(Yield,A781)*INDEX(YieldUp,A781)</f>
        <v>5.9999999999999995E-4</v>
      </c>
      <c r="U781" s="16" cm="1">
        <f t="array" ref="U781">INDEX(Yield,A781)*INDEX(YieldDown,A781)</f>
        <v>5.9999999999999995E-4</v>
      </c>
    </row>
    <row r="782" spans="1:21" x14ac:dyDescent="0.2">
      <c r="A782" s="13">
        <v>780</v>
      </c>
      <c r="C782" s="28">
        <v>0.05</v>
      </c>
      <c r="D782" s="14">
        <f t="shared" si="12"/>
        <v>23.743167953919055</v>
      </c>
      <c r="E782" s="14"/>
      <c r="F782" s="15" cm="1">
        <f t="array" ref="F782">Expense*INDEX(InflationFactor,A782)</f>
        <v>118.71583976959528</v>
      </c>
      <c r="G782" s="15"/>
      <c r="H782" s="28">
        <v>0.06</v>
      </c>
      <c r="I782" s="14" cm="1">
        <f t="array" ref="I782">1/POWER(1+INDEX(Yield,A782),1/12)</f>
        <v>0.9951560277146928</v>
      </c>
      <c r="J782" s="14"/>
      <c r="K782" s="29">
        <v>0.1</v>
      </c>
      <c r="L782" s="14" cm="1">
        <f t="array" ref="L782">1-POWER(1-INDEX(LapseRate,A782),1/12)</f>
        <v>8.7416109546967213E-3</v>
      </c>
      <c r="M782" s="14"/>
      <c r="N782" s="32">
        <v>0.01</v>
      </c>
      <c r="O782" s="32">
        <v>0.01</v>
      </c>
      <c r="Q782" s="16" cm="1">
        <f t="array" ref="Q782">INDEX(Inflation,A782)+0.02</f>
        <v>7.0000000000000007E-2</v>
      </c>
      <c r="R782" s="16" cm="1">
        <f t="array" ref="R782">INDEX(LapseRate,A782)*0.5</f>
        <v>0.05</v>
      </c>
      <c r="S782" s="16" cm="1">
        <f t="array" ref="S782">INDEX(LapseRate,A782)*1.5</f>
        <v>0.15000000000000002</v>
      </c>
      <c r="T782" s="16" cm="1">
        <f t="array" ref="T782">INDEX(Yield,A782)*INDEX(YieldUp,A782)</f>
        <v>5.9999999999999995E-4</v>
      </c>
      <c r="U782" s="16" cm="1">
        <f t="array" ref="U782">INDEX(Yield,A782)*INDEX(YieldDown,A782)</f>
        <v>5.9999999999999995E-4</v>
      </c>
    </row>
    <row r="783" spans="1:21" x14ac:dyDescent="0.2">
      <c r="A783" s="13">
        <v>781</v>
      </c>
      <c r="C783" s="28">
        <v>0.05</v>
      </c>
      <c r="D783" s="14">
        <f t="shared" si="12"/>
        <v>23.839900559179217</v>
      </c>
      <c r="E783" s="14"/>
      <c r="F783" s="15" cm="1">
        <f t="array" ref="F783">Expense*INDEX(InflationFactor,A783)</f>
        <v>119.19950279589608</v>
      </c>
      <c r="G783" s="15"/>
      <c r="H783" s="28">
        <v>0.06</v>
      </c>
      <c r="I783" s="14" cm="1">
        <f t="array" ref="I783">1/POWER(1+INDEX(Yield,A783),1/12)</f>
        <v>0.9951560277146928</v>
      </c>
      <c r="J783" s="14"/>
      <c r="K783" s="29">
        <v>0.1</v>
      </c>
      <c r="L783" s="14" cm="1">
        <f t="array" ref="L783">1-POWER(1-INDEX(LapseRate,A783),1/12)</f>
        <v>8.7416109546967213E-3</v>
      </c>
      <c r="M783" s="14"/>
      <c r="N783" s="32">
        <v>0.01</v>
      </c>
      <c r="O783" s="32">
        <v>0.01</v>
      </c>
      <c r="Q783" s="16" cm="1">
        <f t="array" ref="Q783">INDEX(Inflation,A783)+0.02</f>
        <v>7.0000000000000007E-2</v>
      </c>
      <c r="R783" s="16" cm="1">
        <f t="array" ref="R783">INDEX(LapseRate,A783)*0.5</f>
        <v>0.05</v>
      </c>
      <c r="S783" s="16" cm="1">
        <f t="array" ref="S783">INDEX(LapseRate,A783)*1.5</f>
        <v>0.15000000000000002</v>
      </c>
      <c r="T783" s="16" cm="1">
        <f t="array" ref="T783">INDEX(Yield,A783)*INDEX(YieldUp,A783)</f>
        <v>5.9999999999999995E-4</v>
      </c>
      <c r="U783" s="16" cm="1">
        <f t="array" ref="U783">INDEX(Yield,A783)*INDEX(YieldDown,A783)</f>
        <v>5.9999999999999995E-4</v>
      </c>
    </row>
    <row r="784" spans="1:21" x14ac:dyDescent="0.2">
      <c r="A784" s="13">
        <v>782</v>
      </c>
      <c r="C784" s="28">
        <v>0.05</v>
      </c>
      <c r="D784" s="14">
        <f t="shared" si="12"/>
        <v>23.93702726504722</v>
      </c>
      <c r="E784" s="14"/>
      <c r="F784" s="15" cm="1">
        <f t="array" ref="F784">Expense*INDEX(InflationFactor,A784)</f>
        <v>119.6851363252361</v>
      </c>
      <c r="G784" s="15"/>
      <c r="H784" s="28">
        <v>0.06</v>
      </c>
      <c r="I784" s="14" cm="1">
        <f t="array" ref="I784">1/POWER(1+INDEX(Yield,A784),1/12)</f>
        <v>0.9951560277146928</v>
      </c>
      <c r="J784" s="14"/>
      <c r="K784" s="29">
        <v>0.1</v>
      </c>
      <c r="L784" s="14" cm="1">
        <f t="array" ref="L784">1-POWER(1-INDEX(LapseRate,A784),1/12)</f>
        <v>8.7416109546967213E-3</v>
      </c>
      <c r="M784" s="14"/>
      <c r="N784" s="32">
        <v>0.01</v>
      </c>
      <c r="O784" s="32">
        <v>0.01</v>
      </c>
      <c r="Q784" s="16" cm="1">
        <f t="array" ref="Q784">INDEX(Inflation,A784)+0.02</f>
        <v>7.0000000000000007E-2</v>
      </c>
      <c r="R784" s="16" cm="1">
        <f t="array" ref="R784">INDEX(LapseRate,A784)*0.5</f>
        <v>0.05</v>
      </c>
      <c r="S784" s="16" cm="1">
        <f t="array" ref="S784">INDEX(LapseRate,A784)*1.5</f>
        <v>0.15000000000000002</v>
      </c>
      <c r="T784" s="16" cm="1">
        <f t="array" ref="T784">INDEX(Yield,A784)*INDEX(YieldUp,A784)</f>
        <v>5.9999999999999995E-4</v>
      </c>
      <c r="U784" s="16" cm="1">
        <f t="array" ref="U784">INDEX(Yield,A784)*INDEX(YieldDown,A784)</f>
        <v>5.9999999999999995E-4</v>
      </c>
    </row>
    <row r="785" spans="1:21" x14ac:dyDescent="0.2">
      <c r="A785" s="13">
        <v>783</v>
      </c>
      <c r="C785" s="28">
        <v>0.05</v>
      </c>
      <c r="D785" s="14">
        <f t="shared" si="12"/>
        <v>24.034549677137605</v>
      </c>
      <c r="E785" s="14"/>
      <c r="F785" s="15" cm="1">
        <f t="array" ref="F785">Expense*INDEX(InflationFactor,A785)</f>
        <v>120.17274838568802</v>
      </c>
      <c r="G785" s="15"/>
      <c r="H785" s="28">
        <v>0.06</v>
      </c>
      <c r="I785" s="14" cm="1">
        <f t="array" ref="I785">1/POWER(1+INDEX(Yield,A785),1/12)</f>
        <v>0.9951560277146928</v>
      </c>
      <c r="J785" s="14"/>
      <c r="K785" s="29">
        <v>0.1</v>
      </c>
      <c r="L785" s="14" cm="1">
        <f t="array" ref="L785">1-POWER(1-INDEX(LapseRate,A785),1/12)</f>
        <v>8.7416109546967213E-3</v>
      </c>
      <c r="M785" s="14"/>
      <c r="N785" s="32">
        <v>0.01</v>
      </c>
      <c r="O785" s="32">
        <v>0.01</v>
      </c>
      <c r="Q785" s="16" cm="1">
        <f t="array" ref="Q785">INDEX(Inflation,A785)+0.02</f>
        <v>7.0000000000000007E-2</v>
      </c>
      <c r="R785" s="16" cm="1">
        <f t="array" ref="R785">INDEX(LapseRate,A785)*0.5</f>
        <v>0.05</v>
      </c>
      <c r="S785" s="16" cm="1">
        <f t="array" ref="S785">INDEX(LapseRate,A785)*1.5</f>
        <v>0.15000000000000002</v>
      </c>
      <c r="T785" s="16" cm="1">
        <f t="array" ref="T785">INDEX(Yield,A785)*INDEX(YieldUp,A785)</f>
        <v>5.9999999999999995E-4</v>
      </c>
      <c r="U785" s="16" cm="1">
        <f t="array" ref="U785">INDEX(Yield,A785)*INDEX(YieldDown,A785)</f>
        <v>5.9999999999999995E-4</v>
      </c>
    </row>
    <row r="786" spans="1:21" x14ac:dyDescent="0.2">
      <c r="A786" s="13">
        <v>784</v>
      </c>
      <c r="C786" s="28">
        <v>0.05</v>
      </c>
      <c r="D786" s="14">
        <f t="shared" si="12"/>
        <v>24.1324694076065</v>
      </c>
      <c r="E786" s="14"/>
      <c r="F786" s="15" cm="1">
        <f t="array" ref="F786">Expense*INDEX(InflationFactor,A786)</f>
        <v>120.66234703803249</v>
      </c>
      <c r="G786" s="15"/>
      <c r="H786" s="28">
        <v>0.06</v>
      </c>
      <c r="I786" s="14" cm="1">
        <f t="array" ref="I786">1/POWER(1+INDEX(Yield,A786),1/12)</f>
        <v>0.9951560277146928</v>
      </c>
      <c r="J786" s="14"/>
      <c r="K786" s="29">
        <v>0.1</v>
      </c>
      <c r="L786" s="14" cm="1">
        <f t="array" ref="L786">1-POWER(1-INDEX(LapseRate,A786),1/12)</f>
        <v>8.7416109546967213E-3</v>
      </c>
      <c r="M786" s="14"/>
      <c r="N786" s="32">
        <v>0.01</v>
      </c>
      <c r="O786" s="32">
        <v>0.01</v>
      </c>
      <c r="Q786" s="16" cm="1">
        <f t="array" ref="Q786">INDEX(Inflation,A786)+0.02</f>
        <v>7.0000000000000007E-2</v>
      </c>
      <c r="R786" s="16" cm="1">
        <f t="array" ref="R786">INDEX(LapseRate,A786)*0.5</f>
        <v>0.05</v>
      </c>
      <c r="S786" s="16" cm="1">
        <f t="array" ref="S786">INDEX(LapseRate,A786)*1.5</f>
        <v>0.15000000000000002</v>
      </c>
      <c r="T786" s="16" cm="1">
        <f t="array" ref="T786">INDEX(Yield,A786)*INDEX(YieldUp,A786)</f>
        <v>5.9999999999999995E-4</v>
      </c>
      <c r="U786" s="16" cm="1">
        <f t="array" ref="U786">INDEX(Yield,A786)*INDEX(YieldDown,A786)</f>
        <v>5.9999999999999995E-4</v>
      </c>
    </row>
    <row r="787" spans="1:21" x14ac:dyDescent="0.2">
      <c r="A787" s="13">
        <v>785</v>
      </c>
      <c r="C787" s="28">
        <v>0.05</v>
      </c>
      <c r="D787" s="14">
        <f t="shared" si="12"/>
        <v>24.230788075178186</v>
      </c>
      <c r="E787" s="14"/>
      <c r="F787" s="15" cm="1">
        <f t="array" ref="F787">Expense*INDEX(InflationFactor,A787)</f>
        <v>121.15394037589093</v>
      </c>
      <c r="G787" s="15"/>
      <c r="H787" s="28">
        <v>0.06</v>
      </c>
      <c r="I787" s="14" cm="1">
        <f t="array" ref="I787">1/POWER(1+INDEX(Yield,A787),1/12)</f>
        <v>0.9951560277146928</v>
      </c>
      <c r="J787" s="14"/>
      <c r="K787" s="29">
        <v>0.1</v>
      </c>
      <c r="L787" s="14" cm="1">
        <f t="array" ref="L787">1-POWER(1-INDEX(LapseRate,A787),1/12)</f>
        <v>8.7416109546967213E-3</v>
      </c>
      <c r="M787" s="14"/>
      <c r="N787" s="32">
        <v>0.01</v>
      </c>
      <c r="O787" s="32">
        <v>0.01</v>
      </c>
      <c r="Q787" s="16" cm="1">
        <f t="array" ref="Q787">INDEX(Inflation,A787)+0.02</f>
        <v>7.0000000000000007E-2</v>
      </c>
      <c r="R787" s="16" cm="1">
        <f t="array" ref="R787">INDEX(LapseRate,A787)*0.5</f>
        <v>0.05</v>
      </c>
      <c r="S787" s="16" cm="1">
        <f t="array" ref="S787">INDEX(LapseRate,A787)*1.5</f>
        <v>0.15000000000000002</v>
      </c>
      <c r="T787" s="16" cm="1">
        <f t="array" ref="T787">INDEX(Yield,A787)*INDEX(YieldUp,A787)</f>
        <v>5.9999999999999995E-4</v>
      </c>
      <c r="U787" s="16" cm="1">
        <f t="array" ref="U787">INDEX(Yield,A787)*INDEX(YieldDown,A787)</f>
        <v>5.9999999999999995E-4</v>
      </c>
    </row>
    <row r="788" spans="1:21" x14ac:dyDescent="0.2">
      <c r="A788" s="13">
        <v>786</v>
      </c>
      <c r="C788" s="28">
        <v>0.05</v>
      </c>
      <c r="D788" s="14">
        <f t="shared" si="12"/>
        <v>24.329507305171816</v>
      </c>
      <c r="E788" s="14"/>
      <c r="F788" s="15" cm="1">
        <f t="array" ref="F788">Expense*INDEX(InflationFactor,A788)</f>
        <v>121.64753652585908</v>
      </c>
      <c r="G788" s="15"/>
      <c r="H788" s="28">
        <v>0.06</v>
      </c>
      <c r="I788" s="14" cm="1">
        <f t="array" ref="I788">1/POWER(1+INDEX(Yield,A788),1/12)</f>
        <v>0.9951560277146928</v>
      </c>
      <c r="J788" s="14"/>
      <c r="K788" s="29">
        <v>0.1</v>
      </c>
      <c r="L788" s="14" cm="1">
        <f t="array" ref="L788">1-POWER(1-INDEX(LapseRate,A788),1/12)</f>
        <v>8.7416109546967213E-3</v>
      </c>
      <c r="M788" s="14"/>
      <c r="N788" s="32">
        <v>0.01</v>
      </c>
      <c r="O788" s="32">
        <v>0.01</v>
      </c>
      <c r="Q788" s="16" cm="1">
        <f t="array" ref="Q788">INDEX(Inflation,A788)+0.02</f>
        <v>7.0000000000000007E-2</v>
      </c>
      <c r="R788" s="16" cm="1">
        <f t="array" ref="R788">INDEX(LapseRate,A788)*0.5</f>
        <v>0.05</v>
      </c>
      <c r="S788" s="16" cm="1">
        <f t="array" ref="S788">INDEX(LapseRate,A788)*1.5</f>
        <v>0.15000000000000002</v>
      </c>
      <c r="T788" s="16" cm="1">
        <f t="array" ref="T788">INDEX(Yield,A788)*INDEX(YieldUp,A788)</f>
        <v>5.9999999999999995E-4</v>
      </c>
      <c r="U788" s="16" cm="1">
        <f t="array" ref="U788">INDEX(Yield,A788)*INDEX(YieldDown,A788)</f>
        <v>5.9999999999999995E-4</v>
      </c>
    </row>
    <row r="789" spans="1:21" x14ac:dyDescent="0.2">
      <c r="A789" s="13">
        <v>787</v>
      </c>
      <c r="C789" s="28">
        <v>0.05</v>
      </c>
      <c r="D789" s="14">
        <f t="shared" si="12"/>
        <v>24.428628729528267</v>
      </c>
      <c r="E789" s="14"/>
      <c r="F789" s="15" cm="1">
        <f t="array" ref="F789">Expense*INDEX(InflationFactor,A789)</f>
        <v>122.14314364764134</v>
      </c>
      <c r="G789" s="15"/>
      <c r="H789" s="28">
        <v>0.06</v>
      </c>
      <c r="I789" s="14" cm="1">
        <f t="array" ref="I789">1/POWER(1+INDEX(Yield,A789),1/12)</f>
        <v>0.9951560277146928</v>
      </c>
      <c r="J789" s="14"/>
      <c r="K789" s="29">
        <v>0.1</v>
      </c>
      <c r="L789" s="14" cm="1">
        <f t="array" ref="L789">1-POWER(1-INDEX(LapseRate,A789),1/12)</f>
        <v>8.7416109546967213E-3</v>
      </c>
      <c r="M789" s="14"/>
      <c r="N789" s="32">
        <v>0.01</v>
      </c>
      <c r="O789" s="32">
        <v>0.01</v>
      </c>
      <c r="Q789" s="16" cm="1">
        <f t="array" ref="Q789">INDEX(Inflation,A789)+0.02</f>
        <v>7.0000000000000007E-2</v>
      </c>
      <c r="R789" s="16" cm="1">
        <f t="array" ref="R789">INDEX(LapseRate,A789)*0.5</f>
        <v>0.05</v>
      </c>
      <c r="S789" s="16" cm="1">
        <f t="array" ref="S789">INDEX(LapseRate,A789)*1.5</f>
        <v>0.15000000000000002</v>
      </c>
      <c r="T789" s="16" cm="1">
        <f t="array" ref="T789">INDEX(Yield,A789)*INDEX(YieldUp,A789)</f>
        <v>5.9999999999999995E-4</v>
      </c>
      <c r="U789" s="16" cm="1">
        <f t="array" ref="U789">INDEX(Yield,A789)*INDEX(YieldDown,A789)</f>
        <v>5.9999999999999995E-4</v>
      </c>
    </row>
    <row r="790" spans="1:21" x14ac:dyDescent="0.2">
      <c r="A790" s="13">
        <v>788</v>
      </c>
      <c r="C790" s="28">
        <v>0.05</v>
      </c>
      <c r="D790" s="14">
        <f t="shared" si="12"/>
        <v>24.528153986837143</v>
      </c>
      <c r="E790" s="14"/>
      <c r="F790" s="15" cm="1">
        <f t="array" ref="F790">Expense*INDEX(InflationFactor,A790)</f>
        <v>122.64076993418571</v>
      </c>
      <c r="G790" s="15"/>
      <c r="H790" s="28">
        <v>0.06</v>
      </c>
      <c r="I790" s="14" cm="1">
        <f t="array" ref="I790">1/POWER(1+INDEX(Yield,A790),1/12)</f>
        <v>0.9951560277146928</v>
      </c>
      <c r="J790" s="14"/>
      <c r="K790" s="29">
        <v>0.1</v>
      </c>
      <c r="L790" s="14" cm="1">
        <f t="array" ref="L790">1-POWER(1-INDEX(LapseRate,A790),1/12)</f>
        <v>8.7416109546967213E-3</v>
      </c>
      <c r="M790" s="14"/>
      <c r="N790" s="32">
        <v>0.01</v>
      </c>
      <c r="O790" s="32">
        <v>0.01</v>
      </c>
      <c r="Q790" s="16" cm="1">
        <f t="array" ref="Q790">INDEX(Inflation,A790)+0.02</f>
        <v>7.0000000000000007E-2</v>
      </c>
      <c r="R790" s="16" cm="1">
        <f t="array" ref="R790">INDEX(LapseRate,A790)*0.5</f>
        <v>0.05</v>
      </c>
      <c r="S790" s="16" cm="1">
        <f t="array" ref="S790">INDEX(LapseRate,A790)*1.5</f>
        <v>0.15000000000000002</v>
      </c>
      <c r="T790" s="16" cm="1">
        <f t="array" ref="T790">INDEX(Yield,A790)*INDEX(YieldUp,A790)</f>
        <v>5.9999999999999995E-4</v>
      </c>
      <c r="U790" s="16" cm="1">
        <f t="array" ref="U790">INDEX(Yield,A790)*INDEX(YieldDown,A790)</f>
        <v>5.9999999999999995E-4</v>
      </c>
    </row>
    <row r="791" spans="1:21" x14ac:dyDescent="0.2">
      <c r="A791" s="13">
        <v>789</v>
      </c>
      <c r="C791" s="28">
        <v>0.05</v>
      </c>
      <c r="D791" s="14">
        <f t="shared" si="12"/>
        <v>24.628084722363909</v>
      </c>
      <c r="E791" s="14"/>
      <c r="F791" s="15" cm="1">
        <f t="array" ref="F791">Expense*INDEX(InflationFactor,A791)</f>
        <v>123.14042361181954</v>
      </c>
      <c r="G791" s="15"/>
      <c r="H791" s="28">
        <v>0.06</v>
      </c>
      <c r="I791" s="14" cm="1">
        <f t="array" ref="I791">1/POWER(1+INDEX(Yield,A791),1/12)</f>
        <v>0.9951560277146928</v>
      </c>
      <c r="J791" s="14"/>
      <c r="K791" s="29">
        <v>0.1</v>
      </c>
      <c r="L791" s="14" cm="1">
        <f t="array" ref="L791">1-POWER(1-INDEX(LapseRate,A791),1/12)</f>
        <v>8.7416109546967213E-3</v>
      </c>
      <c r="M791" s="14"/>
      <c r="N791" s="32">
        <v>0.01</v>
      </c>
      <c r="O791" s="32">
        <v>0.01</v>
      </c>
      <c r="Q791" s="16" cm="1">
        <f t="array" ref="Q791">INDEX(Inflation,A791)+0.02</f>
        <v>7.0000000000000007E-2</v>
      </c>
      <c r="R791" s="16" cm="1">
        <f t="array" ref="R791">INDEX(LapseRate,A791)*0.5</f>
        <v>0.05</v>
      </c>
      <c r="S791" s="16" cm="1">
        <f t="array" ref="S791">INDEX(LapseRate,A791)*1.5</f>
        <v>0.15000000000000002</v>
      </c>
      <c r="T791" s="16" cm="1">
        <f t="array" ref="T791">INDEX(Yield,A791)*INDEX(YieldUp,A791)</f>
        <v>5.9999999999999995E-4</v>
      </c>
      <c r="U791" s="16" cm="1">
        <f t="array" ref="U791">INDEX(Yield,A791)*INDEX(YieldDown,A791)</f>
        <v>5.9999999999999995E-4</v>
      </c>
    </row>
    <row r="792" spans="1:21" x14ac:dyDescent="0.2">
      <c r="A792" s="13">
        <v>790</v>
      </c>
      <c r="C792" s="28">
        <v>0.05</v>
      </c>
      <c r="D792" s="14">
        <f t="shared" si="12"/>
        <v>24.728422588077002</v>
      </c>
      <c r="E792" s="14"/>
      <c r="F792" s="15" cm="1">
        <f t="array" ref="F792">Expense*INDEX(InflationFactor,A792)</f>
        <v>123.642112940385</v>
      </c>
      <c r="G792" s="15"/>
      <c r="H792" s="28">
        <v>0.06</v>
      </c>
      <c r="I792" s="14" cm="1">
        <f t="array" ref="I792">1/POWER(1+INDEX(Yield,A792),1/12)</f>
        <v>0.9951560277146928</v>
      </c>
      <c r="J792" s="14"/>
      <c r="K792" s="29">
        <v>0.1</v>
      </c>
      <c r="L792" s="14" cm="1">
        <f t="array" ref="L792">1-POWER(1-INDEX(LapseRate,A792),1/12)</f>
        <v>8.7416109546967213E-3</v>
      </c>
      <c r="M792" s="14"/>
      <c r="N792" s="32">
        <v>0.01</v>
      </c>
      <c r="O792" s="32">
        <v>0.01</v>
      </c>
      <c r="Q792" s="16" cm="1">
        <f t="array" ref="Q792">INDEX(Inflation,A792)+0.02</f>
        <v>7.0000000000000007E-2</v>
      </c>
      <c r="R792" s="16" cm="1">
        <f t="array" ref="R792">INDEX(LapseRate,A792)*0.5</f>
        <v>0.05</v>
      </c>
      <c r="S792" s="16" cm="1">
        <f t="array" ref="S792">INDEX(LapseRate,A792)*1.5</f>
        <v>0.15000000000000002</v>
      </c>
      <c r="T792" s="16" cm="1">
        <f t="array" ref="T792">INDEX(Yield,A792)*INDEX(YieldUp,A792)</f>
        <v>5.9999999999999995E-4</v>
      </c>
      <c r="U792" s="16" cm="1">
        <f t="array" ref="U792">INDEX(Yield,A792)*INDEX(YieldDown,A792)</f>
        <v>5.9999999999999995E-4</v>
      </c>
    </row>
    <row r="793" spans="1:21" x14ac:dyDescent="0.2">
      <c r="A793" s="13">
        <v>791</v>
      </c>
      <c r="C793" s="28">
        <v>0.05</v>
      </c>
      <c r="D793" s="14">
        <f t="shared" si="12"/>
        <v>24.829169242675185</v>
      </c>
      <c r="E793" s="14"/>
      <c r="F793" s="15" cm="1">
        <f t="array" ref="F793">Expense*INDEX(InflationFactor,A793)</f>
        <v>124.14584621337593</v>
      </c>
      <c r="G793" s="15"/>
      <c r="H793" s="28">
        <v>0.06</v>
      </c>
      <c r="I793" s="14" cm="1">
        <f t="array" ref="I793">1/POWER(1+INDEX(Yield,A793),1/12)</f>
        <v>0.9951560277146928</v>
      </c>
      <c r="J793" s="14"/>
      <c r="K793" s="29">
        <v>0.1</v>
      </c>
      <c r="L793" s="14" cm="1">
        <f t="array" ref="L793">1-POWER(1-INDEX(LapseRate,A793),1/12)</f>
        <v>8.7416109546967213E-3</v>
      </c>
      <c r="M793" s="14"/>
      <c r="N793" s="32">
        <v>0.01</v>
      </c>
      <c r="O793" s="32">
        <v>0.01</v>
      </c>
      <c r="Q793" s="16" cm="1">
        <f t="array" ref="Q793">INDEX(Inflation,A793)+0.02</f>
        <v>7.0000000000000007E-2</v>
      </c>
      <c r="R793" s="16" cm="1">
        <f t="array" ref="R793">INDEX(LapseRate,A793)*0.5</f>
        <v>0.05</v>
      </c>
      <c r="S793" s="16" cm="1">
        <f t="array" ref="S793">INDEX(LapseRate,A793)*1.5</f>
        <v>0.15000000000000002</v>
      </c>
      <c r="T793" s="16" cm="1">
        <f t="array" ref="T793">INDEX(Yield,A793)*INDEX(YieldUp,A793)</f>
        <v>5.9999999999999995E-4</v>
      </c>
      <c r="U793" s="16" cm="1">
        <f t="array" ref="U793">INDEX(Yield,A793)*INDEX(YieldDown,A793)</f>
        <v>5.9999999999999995E-4</v>
      </c>
    </row>
    <row r="794" spans="1:21" x14ac:dyDescent="0.2">
      <c r="A794" s="13">
        <v>792</v>
      </c>
      <c r="C794" s="28">
        <v>0.05</v>
      </c>
      <c r="D794" s="14">
        <f t="shared" si="12"/>
        <v>24.930326351615001</v>
      </c>
      <c r="E794" s="14"/>
      <c r="F794" s="15" cm="1">
        <f t="array" ref="F794">Expense*INDEX(InflationFactor,A794)</f>
        <v>124.65163175807501</v>
      </c>
      <c r="G794" s="15"/>
      <c r="H794" s="28">
        <v>0.06</v>
      </c>
      <c r="I794" s="14" cm="1">
        <f t="array" ref="I794">1/POWER(1+INDEX(Yield,A794),1/12)</f>
        <v>0.9951560277146928</v>
      </c>
      <c r="J794" s="14"/>
      <c r="K794" s="29">
        <v>0.1</v>
      </c>
      <c r="L794" s="14" cm="1">
        <f t="array" ref="L794">1-POWER(1-INDEX(LapseRate,A794),1/12)</f>
        <v>8.7416109546967213E-3</v>
      </c>
      <c r="M794" s="14"/>
      <c r="N794" s="32">
        <v>0.01</v>
      </c>
      <c r="O794" s="32">
        <v>0.01</v>
      </c>
      <c r="Q794" s="16" cm="1">
        <f t="array" ref="Q794">INDEX(Inflation,A794)+0.02</f>
        <v>7.0000000000000007E-2</v>
      </c>
      <c r="R794" s="16" cm="1">
        <f t="array" ref="R794">INDEX(LapseRate,A794)*0.5</f>
        <v>0.05</v>
      </c>
      <c r="S794" s="16" cm="1">
        <f t="array" ref="S794">INDEX(LapseRate,A794)*1.5</f>
        <v>0.15000000000000002</v>
      </c>
      <c r="T794" s="16" cm="1">
        <f t="array" ref="T794">INDEX(Yield,A794)*INDEX(YieldUp,A794)</f>
        <v>5.9999999999999995E-4</v>
      </c>
      <c r="U794" s="16" cm="1">
        <f t="array" ref="U794">INDEX(Yield,A794)*INDEX(YieldDown,A794)</f>
        <v>5.9999999999999995E-4</v>
      </c>
    </row>
    <row r="795" spans="1:21" x14ac:dyDescent="0.2">
      <c r="A795" s="13">
        <v>793</v>
      </c>
      <c r="C795" s="28">
        <v>0.05</v>
      </c>
      <c r="D795" s="14">
        <f t="shared" si="12"/>
        <v>25.031895587138177</v>
      </c>
      <c r="E795" s="14"/>
      <c r="F795" s="15" cm="1">
        <f t="array" ref="F795">Expense*INDEX(InflationFactor,A795)</f>
        <v>125.15947793569089</v>
      </c>
      <c r="G795" s="15"/>
      <c r="H795" s="28">
        <v>0.06</v>
      </c>
      <c r="I795" s="14" cm="1">
        <f t="array" ref="I795">1/POWER(1+INDEX(Yield,A795),1/12)</f>
        <v>0.9951560277146928</v>
      </c>
      <c r="J795" s="14"/>
      <c r="K795" s="29">
        <v>0.1</v>
      </c>
      <c r="L795" s="14" cm="1">
        <f t="array" ref="L795">1-POWER(1-INDEX(LapseRate,A795),1/12)</f>
        <v>8.7416109546967213E-3</v>
      </c>
      <c r="M795" s="14"/>
      <c r="N795" s="32">
        <v>0.01</v>
      </c>
      <c r="O795" s="32">
        <v>0.01</v>
      </c>
      <c r="Q795" s="16" cm="1">
        <f t="array" ref="Q795">INDEX(Inflation,A795)+0.02</f>
        <v>7.0000000000000007E-2</v>
      </c>
      <c r="R795" s="16" cm="1">
        <f t="array" ref="R795">INDEX(LapseRate,A795)*0.5</f>
        <v>0.05</v>
      </c>
      <c r="S795" s="16" cm="1">
        <f t="array" ref="S795">INDEX(LapseRate,A795)*1.5</f>
        <v>0.15000000000000002</v>
      </c>
      <c r="T795" s="16" cm="1">
        <f t="array" ref="T795">INDEX(Yield,A795)*INDEX(YieldUp,A795)</f>
        <v>5.9999999999999995E-4</v>
      </c>
      <c r="U795" s="16" cm="1">
        <f t="array" ref="U795">INDEX(Yield,A795)*INDEX(YieldDown,A795)</f>
        <v>5.9999999999999995E-4</v>
      </c>
    </row>
    <row r="796" spans="1:21" x14ac:dyDescent="0.2">
      <c r="A796" s="13">
        <v>794</v>
      </c>
      <c r="C796" s="28">
        <v>0.05</v>
      </c>
      <c r="D796" s="14">
        <f t="shared" si="12"/>
        <v>25.133878628299588</v>
      </c>
      <c r="E796" s="14"/>
      <c r="F796" s="15" cm="1">
        <f t="array" ref="F796">Expense*INDEX(InflationFactor,A796)</f>
        <v>125.66939314149793</v>
      </c>
      <c r="G796" s="15"/>
      <c r="H796" s="28">
        <v>0.06</v>
      </c>
      <c r="I796" s="14" cm="1">
        <f t="array" ref="I796">1/POWER(1+INDEX(Yield,A796),1/12)</f>
        <v>0.9951560277146928</v>
      </c>
      <c r="J796" s="14"/>
      <c r="K796" s="29">
        <v>0.1</v>
      </c>
      <c r="L796" s="14" cm="1">
        <f t="array" ref="L796">1-POWER(1-INDEX(LapseRate,A796),1/12)</f>
        <v>8.7416109546967213E-3</v>
      </c>
      <c r="M796" s="14"/>
      <c r="N796" s="32">
        <v>0.01</v>
      </c>
      <c r="O796" s="32">
        <v>0.01</v>
      </c>
      <c r="Q796" s="16" cm="1">
        <f t="array" ref="Q796">INDEX(Inflation,A796)+0.02</f>
        <v>7.0000000000000007E-2</v>
      </c>
      <c r="R796" s="16" cm="1">
        <f t="array" ref="R796">INDEX(LapseRate,A796)*0.5</f>
        <v>0.05</v>
      </c>
      <c r="S796" s="16" cm="1">
        <f t="array" ref="S796">INDEX(LapseRate,A796)*1.5</f>
        <v>0.15000000000000002</v>
      </c>
      <c r="T796" s="16" cm="1">
        <f t="array" ref="T796">INDEX(Yield,A796)*INDEX(YieldUp,A796)</f>
        <v>5.9999999999999995E-4</v>
      </c>
      <c r="U796" s="16" cm="1">
        <f t="array" ref="U796">INDEX(Yield,A796)*INDEX(YieldDown,A796)</f>
        <v>5.9999999999999995E-4</v>
      </c>
    </row>
    <row r="797" spans="1:21" x14ac:dyDescent="0.2">
      <c r="A797" s="13">
        <v>795</v>
      </c>
      <c r="C797" s="28">
        <v>0.05</v>
      </c>
      <c r="D797" s="14">
        <f t="shared" si="12"/>
        <v>25.236277160994476</v>
      </c>
      <c r="E797" s="14"/>
      <c r="F797" s="15" cm="1">
        <f t="array" ref="F797">Expense*INDEX(InflationFactor,A797)</f>
        <v>126.18138580497238</v>
      </c>
      <c r="G797" s="15"/>
      <c r="H797" s="28">
        <v>0.06</v>
      </c>
      <c r="I797" s="14" cm="1">
        <f t="array" ref="I797">1/POWER(1+INDEX(Yield,A797),1/12)</f>
        <v>0.9951560277146928</v>
      </c>
      <c r="J797" s="14"/>
      <c r="K797" s="29">
        <v>0.1</v>
      </c>
      <c r="L797" s="14" cm="1">
        <f t="array" ref="L797">1-POWER(1-INDEX(LapseRate,A797),1/12)</f>
        <v>8.7416109546967213E-3</v>
      </c>
      <c r="M797" s="14"/>
      <c r="N797" s="32">
        <v>0.01</v>
      </c>
      <c r="O797" s="32">
        <v>0.01</v>
      </c>
      <c r="Q797" s="16" cm="1">
        <f t="array" ref="Q797">INDEX(Inflation,A797)+0.02</f>
        <v>7.0000000000000007E-2</v>
      </c>
      <c r="R797" s="16" cm="1">
        <f t="array" ref="R797">INDEX(LapseRate,A797)*0.5</f>
        <v>0.05</v>
      </c>
      <c r="S797" s="16" cm="1">
        <f t="array" ref="S797">INDEX(LapseRate,A797)*1.5</f>
        <v>0.15000000000000002</v>
      </c>
      <c r="T797" s="16" cm="1">
        <f t="array" ref="T797">INDEX(Yield,A797)*INDEX(YieldUp,A797)</f>
        <v>5.9999999999999995E-4</v>
      </c>
      <c r="U797" s="16" cm="1">
        <f t="array" ref="U797">INDEX(Yield,A797)*INDEX(YieldDown,A797)</f>
        <v>5.9999999999999995E-4</v>
      </c>
    </row>
    <row r="798" spans="1:21" x14ac:dyDescent="0.2">
      <c r="A798" s="13">
        <v>796</v>
      </c>
      <c r="C798" s="28">
        <v>0.05</v>
      </c>
      <c r="D798" s="14">
        <f t="shared" si="12"/>
        <v>25.339092877986818</v>
      </c>
      <c r="E798" s="14"/>
      <c r="F798" s="15" cm="1">
        <f t="array" ref="F798">Expense*INDEX(InflationFactor,A798)</f>
        <v>126.69546438993409</v>
      </c>
      <c r="G798" s="15"/>
      <c r="H798" s="28">
        <v>0.06</v>
      </c>
      <c r="I798" s="14" cm="1">
        <f t="array" ref="I798">1/POWER(1+INDEX(Yield,A798),1/12)</f>
        <v>0.9951560277146928</v>
      </c>
      <c r="J798" s="14"/>
      <c r="K798" s="29">
        <v>0.1</v>
      </c>
      <c r="L798" s="14" cm="1">
        <f t="array" ref="L798">1-POWER(1-INDEX(LapseRate,A798),1/12)</f>
        <v>8.7416109546967213E-3</v>
      </c>
      <c r="M798" s="14"/>
      <c r="N798" s="32">
        <v>0.01</v>
      </c>
      <c r="O798" s="32">
        <v>0.01</v>
      </c>
      <c r="Q798" s="16" cm="1">
        <f t="array" ref="Q798">INDEX(Inflation,A798)+0.02</f>
        <v>7.0000000000000007E-2</v>
      </c>
      <c r="R798" s="16" cm="1">
        <f t="array" ref="R798">INDEX(LapseRate,A798)*0.5</f>
        <v>0.05</v>
      </c>
      <c r="S798" s="16" cm="1">
        <f t="array" ref="S798">INDEX(LapseRate,A798)*1.5</f>
        <v>0.15000000000000002</v>
      </c>
      <c r="T798" s="16" cm="1">
        <f t="array" ref="T798">INDEX(Yield,A798)*INDEX(YieldUp,A798)</f>
        <v>5.9999999999999995E-4</v>
      </c>
      <c r="U798" s="16" cm="1">
        <f t="array" ref="U798">INDEX(Yield,A798)*INDEX(YieldDown,A798)</f>
        <v>5.9999999999999995E-4</v>
      </c>
    </row>
    <row r="799" spans="1:21" x14ac:dyDescent="0.2">
      <c r="A799" s="13">
        <v>797</v>
      </c>
      <c r="C799" s="28">
        <v>0.05</v>
      </c>
      <c r="D799" s="14">
        <f t="shared" si="12"/>
        <v>25.442327478937102</v>
      </c>
      <c r="E799" s="14"/>
      <c r="F799" s="15" cm="1">
        <f t="array" ref="F799">Expense*INDEX(InflationFactor,A799)</f>
        <v>127.21163739468551</v>
      </c>
      <c r="G799" s="15"/>
      <c r="H799" s="28">
        <v>0.06</v>
      </c>
      <c r="I799" s="14" cm="1">
        <f t="array" ref="I799">1/POWER(1+INDEX(Yield,A799),1/12)</f>
        <v>0.9951560277146928</v>
      </c>
      <c r="J799" s="14"/>
      <c r="K799" s="29">
        <v>0.1</v>
      </c>
      <c r="L799" s="14" cm="1">
        <f t="array" ref="L799">1-POWER(1-INDEX(LapseRate,A799),1/12)</f>
        <v>8.7416109546967213E-3</v>
      </c>
      <c r="M799" s="14"/>
      <c r="N799" s="32">
        <v>0.01</v>
      </c>
      <c r="O799" s="32">
        <v>0.01</v>
      </c>
      <c r="Q799" s="16" cm="1">
        <f t="array" ref="Q799">INDEX(Inflation,A799)+0.02</f>
        <v>7.0000000000000007E-2</v>
      </c>
      <c r="R799" s="16" cm="1">
        <f t="array" ref="R799">INDEX(LapseRate,A799)*0.5</f>
        <v>0.05</v>
      </c>
      <c r="S799" s="16" cm="1">
        <f t="array" ref="S799">INDEX(LapseRate,A799)*1.5</f>
        <v>0.15000000000000002</v>
      </c>
      <c r="T799" s="16" cm="1">
        <f t="array" ref="T799">INDEX(Yield,A799)*INDEX(YieldUp,A799)</f>
        <v>5.9999999999999995E-4</v>
      </c>
      <c r="U799" s="16" cm="1">
        <f t="array" ref="U799">INDEX(Yield,A799)*INDEX(YieldDown,A799)</f>
        <v>5.9999999999999995E-4</v>
      </c>
    </row>
    <row r="800" spans="1:21" x14ac:dyDescent="0.2">
      <c r="A800" s="13">
        <v>798</v>
      </c>
      <c r="C800" s="28">
        <v>0.05</v>
      </c>
      <c r="D800" s="14">
        <f t="shared" si="12"/>
        <v>25.545982670430412</v>
      </c>
      <c r="E800" s="14"/>
      <c r="F800" s="15" cm="1">
        <f t="array" ref="F800">Expense*INDEX(InflationFactor,A800)</f>
        <v>127.72991335215207</v>
      </c>
      <c r="G800" s="15"/>
      <c r="H800" s="28">
        <v>0.06</v>
      </c>
      <c r="I800" s="14" cm="1">
        <f t="array" ref="I800">1/POWER(1+INDEX(Yield,A800),1/12)</f>
        <v>0.9951560277146928</v>
      </c>
      <c r="J800" s="14"/>
      <c r="K800" s="29">
        <v>0.1</v>
      </c>
      <c r="L800" s="14" cm="1">
        <f t="array" ref="L800">1-POWER(1-INDEX(LapseRate,A800),1/12)</f>
        <v>8.7416109546967213E-3</v>
      </c>
      <c r="M800" s="14"/>
      <c r="N800" s="32">
        <v>0.01</v>
      </c>
      <c r="O800" s="32">
        <v>0.01</v>
      </c>
      <c r="Q800" s="16" cm="1">
        <f t="array" ref="Q800">INDEX(Inflation,A800)+0.02</f>
        <v>7.0000000000000007E-2</v>
      </c>
      <c r="R800" s="16" cm="1">
        <f t="array" ref="R800">INDEX(LapseRate,A800)*0.5</f>
        <v>0.05</v>
      </c>
      <c r="S800" s="16" cm="1">
        <f t="array" ref="S800">INDEX(LapseRate,A800)*1.5</f>
        <v>0.15000000000000002</v>
      </c>
      <c r="T800" s="16" cm="1">
        <f t="array" ref="T800">INDEX(Yield,A800)*INDEX(YieldUp,A800)</f>
        <v>5.9999999999999995E-4</v>
      </c>
      <c r="U800" s="16" cm="1">
        <f t="array" ref="U800">INDEX(Yield,A800)*INDEX(YieldDown,A800)</f>
        <v>5.9999999999999995E-4</v>
      </c>
    </row>
    <row r="801" spans="1:21" x14ac:dyDescent="0.2">
      <c r="A801" s="13">
        <v>799</v>
      </c>
      <c r="C801" s="28">
        <v>0.05</v>
      </c>
      <c r="D801" s="14">
        <f t="shared" si="12"/>
        <v>25.650060166004671</v>
      </c>
      <c r="E801" s="14"/>
      <c r="F801" s="15" cm="1">
        <f t="array" ref="F801">Expense*INDEX(InflationFactor,A801)</f>
        <v>128.25030083002335</v>
      </c>
      <c r="G801" s="15"/>
      <c r="H801" s="28">
        <v>0.06</v>
      </c>
      <c r="I801" s="14" cm="1">
        <f t="array" ref="I801">1/POWER(1+INDEX(Yield,A801),1/12)</f>
        <v>0.9951560277146928</v>
      </c>
      <c r="J801" s="14"/>
      <c r="K801" s="29">
        <v>0.1</v>
      </c>
      <c r="L801" s="14" cm="1">
        <f t="array" ref="L801">1-POWER(1-INDEX(LapseRate,A801),1/12)</f>
        <v>8.7416109546967213E-3</v>
      </c>
      <c r="M801" s="14"/>
      <c r="N801" s="32">
        <v>0.01</v>
      </c>
      <c r="O801" s="32">
        <v>0.01</v>
      </c>
      <c r="Q801" s="16" cm="1">
        <f t="array" ref="Q801">INDEX(Inflation,A801)+0.02</f>
        <v>7.0000000000000007E-2</v>
      </c>
      <c r="R801" s="16" cm="1">
        <f t="array" ref="R801">INDEX(LapseRate,A801)*0.5</f>
        <v>0.05</v>
      </c>
      <c r="S801" s="16" cm="1">
        <f t="array" ref="S801">INDEX(LapseRate,A801)*1.5</f>
        <v>0.15000000000000002</v>
      </c>
      <c r="T801" s="16" cm="1">
        <f t="array" ref="T801">INDEX(Yield,A801)*INDEX(YieldUp,A801)</f>
        <v>5.9999999999999995E-4</v>
      </c>
      <c r="U801" s="16" cm="1">
        <f t="array" ref="U801">INDEX(Yield,A801)*INDEX(YieldDown,A801)</f>
        <v>5.9999999999999995E-4</v>
      </c>
    </row>
    <row r="802" spans="1:21" x14ac:dyDescent="0.2">
      <c r="A802" s="13">
        <v>800</v>
      </c>
      <c r="C802" s="28">
        <v>0.05</v>
      </c>
      <c r="D802" s="14">
        <f t="shared" si="12"/>
        <v>25.754561686179006</v>
      </c>
      <c r="E802" s="14"/>
      <c r="F802" s="15" cm="1">
        <f t="array" ref="F802">Expense*INDEX(InflationFactor,A802)</f>
        <v>128.77280843089503</v>
      </c>
      <c r="G802" s="15"/>
      <c r="H802" s="28">
        <v>0.06</v>
      </c>
      <c r="I802" s="14" cm="1">
        <f t="array" ref="I802">1/POWER(1+INDEX(Yield,A802),1/12)</f>
        <v>0.9951560277146928</v>
      </c>
      <c r="J802" s="14"/>
      <c r="K802" s="29">
        <v>0.1</v>
      </c>
      <c r="L802" s="14" cm="1">
        <f t="array" ref="L802">1-POWER(1-INDEX(LapseRate,A802),1/12)</f>
        <v>8.7416109546967213E-3</v>
      </c>
      <c r="M802" s="14"/>
      <c r="N802" s="32">
        <v>0.01</v>
      </c>
      <c r="O802" s="32">
        <v>0.01</v>
      </c>
      <c r="Q802" s="16" cm="1">
        <f t="array" ref="Q802">INDEX(Inflation,A802)+0.02</f>
        <v>7.0000000000000007E-2</v>
      </c>
      <c r="R802" s="16" cm="1">
        <f t="array" ref="R802">INDEX(LapseRate,A802)*0.5</f>
        <v>0.05</v>
      </c>
      <c r="S802" s="16" cm="1">
        <f t="array" ref="S802">INDEX(LapseRate,A802)*1.5</f>
        <v>0.15000000000000002</v>
      </c>
      <c r="T802" s="16" cm="1">
        <f t="array" ref="T802">INDEX(Yield,A802)*INDEX(YieldUp,A802)</f>
        <v>5.9999999999999995E-4</v>
      </c>
      <c r="U802" s="16" cm="1">
        <f t="array" ref="U802">INDEX(Yield,A802)*INDEX(YieldDown,A802)</f>
        <v>5.9999999999999995E-4</v>
      </c>
    </row>
    <row r="803" spans="1:21" x14ac:dyDescent="0.2">
      <c r="A803" s="13">
        <v>801</v>
      </c>
      <c r="C803" s="28">
        <v>0.05</v>
      </c>
      <c r="D803" s="14">
        <f t="shared" si="12"/>
        <v>25.85948895848211</v>
      </c>
      <c r="E803" s="14"/>
      <c r="F803" s="15" cm="1">
        <f t="array" ref="F803">Expense*INDEX(InflationFactor,A803)</f>
        <v>129.29744479241054</v>
      </c>
      <c r="G803" s="15"/>
      <c r="H803" s="28">
        <v>0.06</v>
      </c>
      <c r="I803" s="14" cm="1">
        <f t="array" ref="I803">1/POWER(1+INDEX(Yield,A803),1/12)</f>
        <v>0.9951560277146928</v>
      </c>
      <c r="J803" s="14"/>
      <c r="K803" s="29">
        <v>0.1</v>
      </c>
      <c r="L803" s="14" cm="1">
        <f t="array" ref="L803">1-POWER(1-INDEX(LapseRate,A803),1/12)</f>
        <v>8.7416109546967213E-3</v>
      </c>
      <c r="M803" s="14"/>
      <c r="N803" s="32">
        <v>0.01</v>
      </c>
      <c r="O803" s="32">
        <v>0.01</v>
      </c>
      <c r="Q803" s="16" cm="1">
        <f t="array" ref="Q803">INDEX(Inflation,A803)+0.02</f>
        <v>7.0000000000000007E-2</v>
      </c>
      <c r="R803" s="16" cm="1">
        <f t="array" ref="R803">INDEX(LapseRate,A803)*0.5</f>
        <v>0.05</v>
      </c>
      <c r="S803" s="16" cm="1">
        <f t="array" ref="S803">INDEX(LapseRate,A803)*1.5</f>
        <v>0.15000000000000002</v>
      </c>
      <c r="T803" s="16" cm="1">
        <f t="array" ref="T803">INDEX(Yield,A803)*INDEX(YieldUp,A803)</f>
        <v>5.9999999999999995E-4</v>
      </c>
      <c r="U803" s="16" cm="1">
        <f t="array" ref="U803">INDEX(Yield,A803)*INDEX(YieldDown,A803)</f>
        <v>5.9999999999999995E-4</v>
      </c>
    </row>
    <row r="804" spans="1:21" x14ac:dyDescent="0.2">
      <c r="A804" s="13">
        <v>802</v>
      </c>
      <c r="C804" s="28">
        <v>0.05</v>
      </c>
      <c r="D804" s="14">
        <f t="shared" si="12"/>
        <v>25.964843717480843</v>
      </c>
      <c r="E804" s="14"/>
      <c r="F804" s="15" cm="1">
        <f t="array" ref="F804">Expense*INDEX(InflationFactor,A804)</f>
        <v>129.8242185874042</v>
      </c>
      <c r="G804" s="15"/>
      <c r="H804" s="28">
        <v>0.06</v>
      </c>
      <c r="I804" s="14" cm="1">
        <f t="array" ref="I804">1/POWER(1+INDEX(Yield,A804),1/12)</f>
        <v>0.9951560277146928</v>
      </c>
      <c r="J804" s="14"/>
      <c r="K804" s="29">
        <v>0.1</v>
      </c>
      <c r="L804" s="14" cm="1">
        <f t="array" ref="L804">1-POWER(1-INDEX(LapseRate,A804),1/12)</f>
        <v>8.7416109546967213E-3</v>
      </c>
      <c r="M804" s="14"/>
      <c r="N804" s="32">
        <v>0.01</v>
      </c>
      <c r="O804" s="32">
        <v>0.01</v>
      </c>
      <c r="Q804" s="16" cm="1">
        <f t="array" ref="Q804">INDEX(Inflation,A804)+0.02</f>
        <v>7.0000000000000007E-2</v>
      </c>
      <c r="R804" s="16" cm="1">
        <f t="array" ref="R804">INDEX(LapseRate,A804)*0.5</f>
        <v>0.05</v>
      </c>
      <c r="S804" s="16" cm="1">
        <f t="array" ref="S804">INDEX(LapseRate,A804)*1.5</f>
        <v>0.15000000000000002</v>
      </c>
      <c r="T804" s="16" cm="1">
        <f t="array" ref="T804">INDEX(Yield,A804)*INDEX(YieldUp,A804)</f>
        <v>5.9999999999999995E-4</v>
      </c>
      <c r="U804" s="16" cm="1">
        <f t="array" ref="U804">INDEX(Yield,A804)*INDEX(YieldDown,A804)</f>
        <v>5.9999999999999995E-4</v>
      </c>
    </row>
    <row r="805" spans="1:21" x14ac:dyDescent="0.2">
      <c r="A805" s="13">
        <v>803</v>
      </c>
      <c r="C805" s="28">
        <v>0.05</v>
      </c>
      <c r="D805" s="14">
        <f t="shared" si="12"/>
        <v>26.070627704808935</v>
      </c>
      <c r="E805" s="14"/>
      <c r="F805" s="15" cm="1">
        <f t="array" ref="F805">Expense*INDEX(InflationFactor,A805)</f>
        <v>130.35313852404468</v>
      </c>
      <c r="G805" s="15"/>
      <c r="H805" s="28">
        <v>0.06</v>
      </c>
      <c r="I805" s="14" cm="1">
        <f t="array" ref="I805">1/POWER(1+INDEX(Yield,A805),1/12)</f>
        <v>0.9951560277146928</v>
      </c>
      <c r="J805" s="14"/>
      <c r="K805" s="29">
        <v>0.1</v>
      </c>
      <c r="L805" s="14" cm="1">
        <f t="array" ref="L805">1-POWER(1-INDEX(LapseRate,A805),1/12)</f>
        <v>8.7416109546967213E-3</v>
      </c>
      <c r="M805" s="14"/>
      <c r="N805" s="32">
        <v>0.01</v>
      </c>
      <c r="O805" s="32">
        <v>0.01</v>
      </c>
      <c r="Q805" s="16" cm="1">
        <f t="array" ref="Q805">INDEX(Inflation,A805)+0.02</f>
        <v>7.0000000000000007E-2</v>
      </c>
      <c r="R805" s="16" cm="1">
        <f t="array" ref="R805">INDEX(LapseRate,A805)*0.5</f>
        <v>0.05</v>
      </c>
      <c r="S805" s="16" cm="1">
        <f t="array" ref="S805">INDEX(LapseRate,A805)*1.5</f>
        <v>0.15000000000000002</v>
      </c>
      <c r="T805" s="16" cm="1">
        <f t="array" ref="T805">INDEX(Yield,A805)*INDEX(YieldUp,A805)</f>
        <v>5.9999999999999995E-4</v>
      </c>
      <c r="U805" s="16" cm="1">
        <f t="array" ref="U805">INDEX(Yield,A805)*INDEX(YieldDown,A805)</f>
        <v>5.9999999999999995E-4</v>
      </c>
    </row>
    <row r="806" spans="1:21" x14ac:dyDescent="0.2">
      <c r="A806" s="13">
        <v>804</v>
      </c>
      <c r="C806" s="28">
        <v>0.05</v>
      </c>
      <c r="D806" s="14">
        <f t="shared" si="12"/>
        <v>26.176842669195754</v>
      </c>
      <c r="E806" s="14"/>
      <c r="F806" s="15" cm="1">
        <f t="array" ref="F806">Expense*INDEX(InflationFactor,A806)</f>
        <v>130.88421334597876</v>
      </c>
      <c r="G806" s="15"/>
      <c r="H806" s="28">
        <v>0.06</v>
      </c>
      <c r="I806" s="14" cm="1">
        <f t="array" ref="I806">1/POWER(1+INDEX(Yield,A806),1/12)</f>
        <v>0.9951560277146928</v>
      </c>
      <c r="J806" s="14"/>
      <c r="K806" s="29">
        <v>0.1</v>
      </c>
      <c r="L806" s="14" cm="1">
        <f t="array" ref="L806">1-POWER(1-INDEX(LapseRate,A806),1/12)</f>
        <v>8.7416109546967213E-3</v>
      </c>
      <c r="M806" s="14"/>
      <c r="N806" s="32">
        <v>0.01</v>
      </c>
      <c r="O806" s="32">
        <v>0.01</v>
      </c>
      <c r="Q806" s="16" cm="1">
        <f t="array" ref="Q806">INDEX(Inflation,A806)+0.02</f>
        <v>7.0000000000000007E-2</v>
      </c>
      <c r="R806" s="16" cm="1">
        <f t="array" ref="R806">INDEX(LapseRate,A806)*0.5</f>
        <v>0.05</v>
      </c>
      <c r="S806" s="16" cm="1">
        <f t="array" ref="S806">INDEX(LapseRate,A806)*1.5</f>
        <v>0.15000000000000002</v>
      </c>
      <c r="T806" s="16" cm="1">
        <f t="array" ref="T806">INDEX(Yield,A806)*INDEX(YieldUp,A806)</f>
        <v>5.9999999999999995E-4</v>
      </c>
      <c r="U806" s="16" cm="1">
        <f t="array" ref="U806">INDEX(Yield,A806)*INDEX(YieldDown,A806)</f>
        <v>5.9999999999999995E-4</v>
      </c>
    </row>
    <row r="807" spans="1:21" x14ac:dyDescent="0.2">
      <c r="A807" s="13">
        <v>805</v>
      </c>
      <c r="C807" s="28">
        <v>0.05</v>
      </c>
      <c r="D807" s="14">
        <f t="shared" si="12"/>
        <v>26.283490366495087</v>
      </c>
      <c r="E807" s="14"/>
      <c r="F807" s="15" cm="1">
        <f t="array" ref="F807">Expense*INDEX(InflationFactor,A807)</f>
        <v>131.41745183247542</v>
      </c>
      <c r="G807" s="15"/>
      <c r="H807" s="28">
        <v>0.06</v>
      </c>
      <c r="I807" s="14" cm="1">
        <f t="array" ref="I807">1/POWER(1+INDEX(Yield,A807),1/12)</f>
        <v>0.9951560277146928</v>
      </c>
      <c r="J807" s="14"/>
      <c r="K807" s="29">
        <v>0.1</v>
      </c>
      <c r="L807" s="14" cm="1">
        <f t="array" ref="L807">1-POWER(1-INDEX(LapseRate,A807),1/12)</f>
        <v>8.7416109546967213E-3</v>
      </c>
      <c r="M807" s="14"/>
      <c r="N807" s="32">
        <v>0.01</v>
      </c>
      <c r="O807" s="32">
        <v>0.01</v>
      </c>
      <c r="Q807" s="16" cm="1">
        <f t="array" ref="Q807">INDEX(Inflation,A807)+0.02</f>
        <v>7.0000000000000007E-2</v>
      </c>
      <c r="R807" s="16" cm="1">
        <f t="array" ref="R807">INDEX(LapseRate,A807)*0.5</f>
        <v>0.05</v>
      </c>
      <c r="S807" s="16" cm="1">
        <f t="array" ref="S807">INDEX(LapseRate,A807)*1.5</f>
        <v>0.15000000000000002</v>
      </c>
      <c r="T807" s="16" cm="1">
        <f t="array" ref="T807">INDEX(Yield,A807)*INDEX(YieldUp,A807)</f>
        <v>5.9999999999999995E-4</v>
      </c>
      <c r="U807" s="16" cm="1">
        <f t="array" ref="U807">INDEX(Yield,A807)*INDEX(YieldDown,A807)</f>
        <v>5.9999999999999995E-4</v>
      </c>
    </row>
    <row r="808" spans="1:21" x14ac:dyDescent="0.2">
      <c r="A808" s="13">
        <v>806</v>
      </c>
      <c r="C808" s="28">
        <v>0.05</v>
      </c>
      <c r="D808" s="14">
        <f t="shared" si="12"/>
        <v>26.39057255971456</v>
      </c>
      <c r="E808" s="14"/>
      <c r="F808" s="15" cm="1">
        <f t="array" ref="F808">Expense*INDEX(InflationFactor,A808)</f>
        <v>131.9528627985728</v>
      </c>
      <c r="G808" s="15"/>
      <c r="H808" s="28">
        <v>0.06</v>
      </c>
      <c r="I808" s="14" cm="1">
        <f t="array" ref="I808">1/POWER(1+INDEX(Yield,A808),1/12)</f>
        <v>0.9951560277146928</v>
      </c>
      <c r="J808" s="14"/>
      <c r="K808" s="29">
        <v>0.1</v>
      </c>
      <c r="L808" s="14" cm="1">
        <f t="array" ref="L808">1-POWER(1-INDEX(LapseRate,A808),1/12)</f>
        <v>8.7416109546967213E-3</v>
      </c>
      <c r="M808" s="14"/>
      <c r="N808" s="32">
        <v>0.01</v>
      </c>
      <c r="O808" s="32">
        <v>0.01</v>
      </c>
      <c r="Q808" s="16" cm="1">
        <f t="array" ref="Q808">INDEX(Inflation,A808)+0.02</f>
        <v>7.0000000000000007E-2</v>
      </c>
      <c r="R808" s="16" cm="1">
        <f t="array" ref="R808">INDEX(LapseRate,A808)*0.5</f>
        <v>0.05</v>
      </c>
      <c r="S808" s="16" cm="1">
        <f t="array" ref="S808">INDEX(LapseRate,A808)*1.5</f>
        <v>0.15000000000000002</v>
      </c>
      <c r="T808" s="16" cm="1">
        <f t="array" ref="T808">INDEX(Yield,A808)*INDEX(YieldUp,A808)</f>
        <v>5.9999999999999995E-4</v>
      </c>
      <c r="U808" s="16" cm="1">
        <f t="array" ref="U808">INDEX(Yield,A808)*INDEX(YieldDown,A808)</f>
        <v>5.9999999999999995E-4</v>
      </c>
    </row>
    <row r="809" spans="1:21" x14ac:dyDescent="0.2">
      <c r="A809" s="13">
        <v>807</v>
      </c>
      <c r="C809" s="28">
        <v>0.05</v>
      </c>
      <c r="D809" s="14">
        <f t="shared" si="12"/>
        <v>26.498091019044203</v>
      </c>
      <c r="E809" s="14"/>
      <c r="F809" s="15" cm="1">
        <f t="array" ref="F809">Expense*INDEX(InflationFactor,A809)</f>
        <v>132.49045509522102</v>
      </c>
      <c r="G809" s="15"/>
      <c r="H809" s="28">
        <v>0.06</v>
      </c>
      <c r="I809" s="14" cm="1">
        <f t="array" ref="I809">1/POWER(1+INDEX(Yield,A809),1/12)</f>
        <v>0.9951560277146928</v>
      </c>
      <c r="J809" s="14"/>
      <c r="K809" s="29">
        <v>0.1</v>
      </c>
      <c r="L809" s="14" cm="1">
        <f t="array" ref="L809">1-POWER(1-INDEX(LapseRate,A809),1/12)</f>
        <v>8.7416109546967213E-3</v>
      </c>
      <c r="M809" s="14"/>
      <c r="N809" s="32">
        <v>0.01</v>
      </c>
      <c r="O809" s="32">
        <v>0.01</v>
      </c>
      <c r="Q809" s="16" cm="1">
        <f t="array" ref="Q809">INDEX(Inflation,A809)+0.02</f>
        <v>7.0000000000000007E-2</v>
      </c>
      <c r="R809" s="16" cm="1">
        <f t="array" ref="R809">INDEX(LapseRate,A809)*0.5</f>
        <v>0.05</v>
      </c>
      <c r="S809" s="16" cm="1">
        <f t="array" ref="S809">INDEX(LapseRate,A809)*1.5</f>
        <v>0.15000000000000002</v>
      </c>
      <c r="T809" s="16" cm="1">
        <f t="array" ref="T809">INDEX(Yield,A809)*INDEX(YieldUp,A809)</f>
        <v>5.9999999999999995E-4</v>
      </c>
      <c r="U809" s="16" cm="1">
        <f t="array" ref="U809">INDEX(Yield,A809)*INDEX(YieldDown,A809)</f>
        <v>5.9999999999999995E-4</v>
      </c>
    </row>
    <row r="810" spans="1:21" x14ac:dyDescent="0.2">
      <c r="A810" s="13">
        <v>808</v>
      </c>
      <c r="C810" s="28">
        <v>0.05</v>
      </c>
      <c r="D810" s="14">
        <f t="shared" si="12"/>
        <v>26.606047521886161</v>
      </c>
      <c r="E810" s="14"/>
      <c r="F810" s="15" cm="1">
        <f t="array" ref="F810">Expense*INDEX(InflationFactor,A810)</f>
        <v>133.0302376094308</v>
      </c>
      <c r="G810" s="15"/>
      <c r="H810" s="28">
        <v>0.06</v>
      </c>
      <c r="I810" s="14" cm="1">
        <f t="array" ref="I810">1/POWER(1+INDEX(Yield,A810),1/12)</f>
        <v>0.9951560277146928</v>
      </c>
      <c r="J810" s="14"/>
      <c r="K810" s="29">
        <v>0.1</v>
      </c>
      <c r="L810" s="14" cm="1">
        <f t="array" ref="L810">1-POWER(1-INDEX(LapseRate,A810),1/12)</f>
        <v>8.7416109546967213E-3</v>
      </c>
      <c r="M810" s="14"/>
      <c r="N810" s="32">
        <v>0.01</v>
      </c>
      <c r="O810" s="32">
        <v>0.01</v>
      </c>
      <c r="Q810" s="16" cm="1">
        <f t="array" ref="Q810">INDEX(Inflation,A810)+0.02</f>
        <v>7.0000000000000007E-2</v>
      </c>
      <c r="R810" s="16" cm="1">
        <f t="array" ref="R810">INDEX(LapseRate,A810)*0.5</f>
        <v>0.05</v>
      </c>
      <c r="S810" s="16" cm="1">
        <f t="array" ref="S810">INDEX(LapseRate,A810)*1.5</f>
        <v>0.15000000000000002</v>
      </c>
      <c r="T810" s="16" cm="1">
        <f t="array" ref="T810">INDEX(Yield,A810)*INDEX(YieldUp,A810)</f>
        <v>5.9999999999999995E-4</v>
      </c>
      <c r="U810" s="16" cm="1">
        <f t="array" ref="U810">INDEX(Yield,A810)*INDEX(YieldDown,A810)</f>
        <v>5.9999999999999995E-4</v>
      </c>
    </row>
    <row r="811" spans="1:21" x14ac:dyDescent="0.2">
      <c r="A811" s="13">
        <v>809</v>
      </c>
      <c r="C811" s="28">
        <v>0.05</v>
      </c>
      <c r="D811" s="14">
        <f t="shared" si="12"/>
        <v>26.714443852883949</v>
      </c>
      <c r="E811" s="14"/>
      <c r="F811" s="15" cm="1">
        <f t="array" ref="F811">Expense*INDEX(InflationFactor,A811)</f>
        <v>133.57221926441974</v>
      </c>
      <c r="G811" s="15"/>
      <c r="H811" s="28">
        <v>0.06</v>
      </c>
      <c r="I811" s="14" cm="1">
        <f t="array" ref="I811">1/POWER(1+INDEX(Yield,A811),1/12)</f>
        <v>0.9951560277146928</v>
      </c>
      <c r="J811" s="14"/>
      <c r="K811" s="29">
        <v>0.1</v>
      </c>
      <c r="L811" s="14" cm="1">
        <f t="array" ref="L811">1-POWER(1-INDEX(LapseRate,A811),1/12)</f>
        <v>8.7416109546967213E-3</v>
      </c>
      <c r="M811" s="14"/>
      <c r="N811" s="32">
        <v>0.01</v>
      </c>
      <c r="O811" s="32">
        <v>0.01</v>
      </c>
      <c r="Q811" s="16" cm="1">
        <f t="array" ref="Q811">INDEX(Inflation,A811)+0.02</f>
        <v>7.0000000000000007E-2</v>
      </c>
      <c r="R811" s="16" cm="1">
        <f t="array" ref="R811">INDEX(LapseRate,A811)*0.5</f>
        <v>0.05</v>
      </c>
      <c r="S811" s="16" cm="1">
        <f t="array" ref="S811">INDEX(LapseRate,A811)*1.5</f>
        <v>0.15000000000000002</v>
      </c>
      <c r="T811" s="16" cm="1">
        <f t="array" ref="T811">INDEX(Yield,A811)*INDEX(YieldUp,A811)</f>
        <v>5.9999999999999995E-4</v>
      </c>
      <c r="U811" s="16" cm="1">
        <f t="array" ref="U811">INDEX(Yield,A811)*INDEX(YieldDown,A811)</f>
        <v>5.9999999999999995E-4</v>
      </c>
    </row>
    <row r="812" spans="1:21" x14ac:dyDescent="0.2">
      <c r="A812" s="13">
        <v>810</v>
      </c>
      <c r="C812" s="28">
        <v>0.05</v>
      </c>
      <c r="D812" s="14">
        <f t="shared" si="12"/>
        <v>26.823281803951936</v>
      </c>
      <c r="E812" s="14"/>
      <c r="F812" s="15" cm="1">
        <f t="array" ref="F812">Expense*INDEX(InflationFactor,A812)</f>
        <v>134.11640901975969</v>
      </c>
      <c r="G812" s="15"/>
      <c r="H812" s="28">
        <v>0.06</v>
      </c>
      <c r="I812" s="14" cm="1">
        <f t="array" ref="I812">1/POWER(1+INDEX(Yield,A812),1/12)</f>
        <v>0.9951560277146928</v>
      </c>
      <c r="J812" s="14"/>
      <c r="K812" s="29">
        <v>0.1</v>
      </c>
      <c r="L812" s="14" cm="1">
        <f t="array" ref="L812">1-POWER(1-INDEX(LapseRate,A812),1/12)</f>
        <v>8.7416109546967213E-3</v>
      </c>
      <c r="M812" s="14"/>
      <c r="N812" s="32">
        <v>0.01</v>
      </c>
      <c r="O812" s="32">
        <v>0.01</v>
      </c>
      <c r="Q812" s="16" cm="1">
        <f t="array" ref="Q812">INDEX(Inflation,A812)+0.02</f>
        <v>7.0000000000000007E-2</v>
      </c>
      <c r="R812" s="16" cm="1">
        <f t="array" ref="R812">INDEX(LapseRate,A812)*0.5</f>
        <v>0.05</v>
      </c>
      <c r="S812" s="16" cm="1">
        <f t="array" ref="S812">INDEX(LapseRate,A812)*1.5</f>
        <v>0.15000000000000002</v>
      </c>
      <c r="T812" s="16" cm="1">
        <f t="array" ref="T812">INDEX(Yield,A812)*INDEX(YieldUp,A812)</f>
        <v>5.9999999999999995E-4</v>
      </c>
      <c r="U812" s="16" cm="1">
        <f t="array" ref="U812">INDEX(Yield,A812)*INDEX(YieldDown,A812)</f>
        <v>5.9999999999999995E-4</v>
      </c>
    </row>
    <row r="813" spans="1:21" x14ac:dyDescent="0.2">
      <c r="A813" s="13">
        <v>811</v>
      </c>
      <c r="C813" s="28">
        <v>0.05</v>
      </c>
      <c r="D813" s="14">
        <f t="shared" si="12"/>
        <v>26.93256317430491</v>
      </c>
      <c r="E813" s="14"/>
      <c r="F813" s="15" cm="1">
        <f t="array" ref="F813">Expense*INDEX(InflationFactor,A813)</f>
        <v>134.66281587152454</v>
      </c>
      <c r="G813" s="15"/>
      <c r="H813" s="28">
        <v>0.06</v>
      </c>
      <c r="I813" s="14" cm="1">
        <f t="array" ref="I813">1/POWER(1+INDEX(Yield,A813),1/12)</f>
        <v>0.9951560277146928</v>
      </c>
      <c r="J813" s="14"/>
      <c r="K813" s="29">
        <v>0.1</v>
      </c>
      <c r="L813" s="14" cm="1">
        <f t="array" ref="L813">1-POWER(1-INDEX(LapseRate,A813),1/12)</f>
        <v>8.7416109546967213E-3</v>
      </c>
      <c r="M813" s="14"/>
      <c r="N813" s="32">
        <v>0.01</v>
      </c>
      <c r="O813" s="32">
        <v>0.01</v>
      </c>
      <c r="Q813" s="16" cm="1">
        <f t="array" ref="Q813">INDEX(Inflation,A813)+0.02</f>
        <v>7.0000000000000007E-2</v>
      </c>
      <c r="R813" s="16" cm="1">
        <f t="array" ref="R813">INDEX(LapseRate,A813)*0.5</f>
        <v>0.05</v>
      </c>
      <c r="S813" s="16" cm="1">
        <f t="array" ref="S813">INDEX(LapseRate,A813)*1.5</f>
        <v>0.15000000000000002</v>
      </c>
      <c r="T813" s="16" cm="1">
        <f t="array" ref="T813">INDEX(Yield,A813)*INDEX(YieldUp,A813)</f>
        <v>5.9999999999999995E-4</v>
      </c>
      <c r="U813" s="16" cm="1">
        <f t="array" ref="U813">INDEX(Yield,A813)*INDEX(YieldDown,A813)</f>
        <v>5.9999999999999995E-4</v>
      </c>
    </row>
    <row r="814" spans="1:21" x14ac:dyDescent="0.2">
      <c r="A814" s="13">
        <v>812</v>
      </c>
      <c r="C814" s="28">
        <v>0.05</v>
      </c>
      <c r="D814" s="14">
        <f t="shared" si="12"/>
        <v>27.042289770487947</v>
      </c>
      <c r="E814" s="14"/>
      <c r="F814" s="15" cm="1">
        <f t="array" ref="F814">Expense*INDEX(InflationFactor,A814)</f>
        <v>135.21144885243973</v>
      </c>
      <c r="G814" s="15"/>
      <c r="H814" s="28">
        <v>0.06</v>
      </c>
      <c r="I814" s="14" cm="1">
        <f t="array" ref="I814">1/POWER(1+INDEX(Yield,A814),1/12)</f>
        <v>0.9951560277146928</v>
      </c>
      <c r="J814" s="14"/>
      <c r="K814" s="29">
        <v>0.1</v>
      </c>
      <c r="L814" s="14" cm="1">
        <f t="array" ref="L814">1-POWER(1-INDEX(LapseRate,A814),1/12)</f>
        <v>8.7416109546967213E-3</v>
      </c>
      <c r="M814" s="14"/>
      <c r="N814" s="32">
        <v>0.01</v>
      </c>
      <c r="O814" s="32">
        <v>0.01</v>
      </c>
      <c r="Q814" s="16" cm="1">
        <f t="array" ref="Q814">INDEX(Inflation,A814)+0.02</f>
        <v>7.0000000000000007E-2</v>
      </c>
      <c r="R814" s="16" cm="1">
        <f t="array" ref="R814">INDEX(LapseRate,A814)*0.5</f>
        <v>0.05</v>
      </c>
      <c r="S814" s="16" cm="1">
        <f t="array" ref="S814">INDEX(LapseRate,A814)*1.5</f>
        <v>0.15000000000000002</v>
      </c>
      <c r="T814" s="16" cm="1">
        <f t="array" ref="T814">INDEX(Yield,A814)*INDEX(YieldUp,A814)</f>
        <v>5.9999999999999995E-4</v>
      </c>
      <c r="U814" s="16" cm="1">
        <f t="array" ref="U814">INDEX(Yield,A814)*INDEX(YieldDown,A814)</f>
        <v>5.9999999999999995E-4</v>
      </c>
    </row>
    <row r="815" spans="1:21" x14ac:dyDescent="0.2">
      <c r="A815" s="13">
        <v>813</v>
      </c>
      <c r="C815" s="28">
        <v>0.05</v>
      </c>
      <c r="D815" s="14">
        <f t="shared" si="12"/>
        <v>27.15246340640622</v>
      </c>
      <c r="E815" s="14"/>
      <c r="F815" s="15" cm="1">
        <f t="array" ref="F815">Expense*INDEX(InflationFactor,A815)</f>
        <v>135.76231703203109</v>
      </c>
      <c r="G815" s="15"/>
      <c r="H815" s="28">
        <v>0.06</v>
      </c>
      <c r="I815" s="14" cm="1">
        <f t="array" ref="I815">1/POWER(1+INDEX(Yield,A815),1/12)</f>
        <v>0.9951560277146928</v>
      </c>
      <c r="J815" s="14"/>
      <c r="K815" s="29">
        <v>0.1</v>
      </c>
      <c r="L815" s="14" cm="1">
        <f t="array" ref="L815">1-POWER(1-INDEX(LapseRate,A815),1/12)</f>
        <v>8.7416109546967213E-3</v>
      </c>
      <c r="M815" s="14"/>
      <c r="N815" s="32">
        <v>0.01</v>
      </c>
      <c r="O815" s="32">
        <v>0.01</v>
      </c>
      <c r="Q815" s="16" cm="1">
        <f t="array" ref="Q815">INDEX(Inflation,A815)+0.02</f>
        <v>7.0000000000000007E-2</v>
      </c>
      <c r="R815" s="16" cm="1">
        <f t="array" ref="R815">INDEX(LapseRate,A815)*0.5</f>
        <v>0.05</v>
      </c>
      <c r="S815" s="16" cm="1">
        <f t="array" ref="S815">INDEX(LapseRate,A815)*1.5</f>
        <v>0.15000000000000002</v>
      </c>
      <c r="T815" s="16" cm="1">
        <f t="array" ref="T815">INDEX(Yield,A815)*INDEX(YieldUp,A815)</f>
        <v>5.9999999999999995E-4</v>
      </c>
      <c r="U815" s="16" cm="1">
        <f t="array" ref="U815">INDEX(Yield,A815)*INDEX(YieldDown,A815)</f>
        <v>5.9999999999999995E-4</v>
      </c>
    </row>
    <row r="816" spans="1:21" x14ac:dyDescent="0.2">
      <c r="A816" s="13">
        <v>814</v>
      </c>
      <c r="C816" s="28">
        <v>0.05</v>
      </c>
      <c r="D816" s="14">
        <f t="shared" si="12"/>
        <v>27.263085903354892</v>
      </c>
      <c r="E816" s="14"/>
      <c r="F816" s="15" cm="1">
        <f t="array" ref="F816">Expense*INDEX(InflationFactor,A816)</f>
        <v>136.31542951677446</v>
      </c>
      <c r="G816" s="15"/>
      <c r="H816" s="28">
        <v>0.06</v>
      </c>
      <c r="I816" s="14" cm="1">
        <f t="array" ref="I816">1/POWER(1+INDEX(Yield,A816),1/12)</f>
        <v>0.9951560277146928</v>
      </c>
      <c r="J816" s="14"/>
      <c r="K816" s="29">
        <v>0.1</v>
      </c>
      <c r="L816" s="14" cm="1">
        <f t="array" ref="L816">1-POWER(1-INDEX(LapseRate,A816),1/12)</f>
        <v>8.7416109546967213E-3</v>
      </c>
      <c r="M816" s="14"/>
      <c r="N816" s="32">
        <v>0.01</v>
      </c>
      <c r="O816" s="32">
        <v>0.01</v>
      </c>
      <c r="Q816" s="16" cm="1">
        <f t="array" ref="Q816">INDEX(Inflation,A816)+0.02</f>
        <v>7.0000000000000007E-2</v>
      </c>
      <c r="R816" s="16" cm="1">
        <f t="array" ref="R816">INDEX(LapseRate,A816)*0.5</f>
        <v>0.05</v>
      </c>
      <c r="S816" s="16" cm="1">
        <f t="array" ref="S816">INDEX(LapseRate,A816)*1.5</f>
        <v>0.15000000000000002</v>
      </c>
      <c r="T816" s="16" cm="1">
        <f t="array" ref="T816">INDEX(Yield,A816)*INDEX(YieldUp,A816)</f>
        <v>5.9999999999999995E-4</v>
      </c>
      <c r="U816" s="16" cm="1">
        <f t="array" ref="U816">INDEX(Yield,A816)*INDEX(YieldDown,A816)</f>
        <v>5.9999999999999995E-4</v>
      </c>
    </row>
    <row r="817" spans="1:21" x14ac:dyDescent="0.2">
      <c r="A817" s="13">
        <v>815</v>
      </c>
      <c r="C817" s="28">
        <v>0.05</v>
      </c>
      <c r="D817" s="14">
        <f t="shared" si="12"/>
        <v>27.374159090049389</v>
      </c>
      <c r="E817" s="14"/>
      <c r="F817" s="15" cm="1">
        <f t="array" ref="F817">Expense*INDEX(InflationFactor,A817)</f>
        <v>136.87079545024693</v>
      </c>
      <c r="G817" s="15"/>
      <c r="H817" s="28">
        <v>0.06</v>
      </c>
      <c r="I817" s="14" cm="1">
        <f t="array" ref="I817">1/POWER(1+INDEX(Yield,A817),1/12)</f>
        <v>0.9951560277146928</v>
      </c>
      <c r="J817" s="14"/>
      <c r="K817" s="29">
        <v>0.1</v>
      </c>
      <c r="L817" s="14" cm="1">
        <f t="array" ref="L817">1-POWER(1-INDEX(LapseRate,A817),1/12)</f>
        <v>8.7416109546967213E-3</v>
      </c>
      <c r="M817" s="14"/>
      <c r="N817" s="32">
        <v>0.01</v>
      </c>
      <c r="O817" s="32">
        <v>0.01</v>
      </c>
      <c r="Q817" s="16" cm="1">
        <f t="array" ref="Q817">INDEX(Inflation,A817)+0.02</f>
        <v>7.0000000000000007E-2</v>
      </c>
      <c r="R817" s="16" cm="1">
        <f t="array" ref="R817">INDEX(LapseRate,A817)*0.5</f>
        <v>0.05</v>
      </c>
      <c r="S817" s="16" cm="1">
        <f t="array" ref="S817">INDEX(LapseRate,A817)*1.5</f>
        <v>0.15000000000000002</v>
      </c>
      <c r="T817" s="16" cm="1">
        <f t="array" ref="T817">INDEX(Yield,A817)*INDEX(YieldUp,A817)</f>
        <v>5.9999999999999995E-4</v>
      </c>
      <c r="U817" s="16" cm="1">
        <f t="array" ref="U817">INDEX(Yield,A817)*INDEX(YieldDown,A817)</f>
        <v>5.9999999999999995E-4</v>
      </c>
    </row>
    <row r="818" spans="1:21" x14ac:dyDescent="0.2">
      <c r="A818" s="13">
        <v>816</v>
      </c>
      <c r="C818" s="28">
        <v>0.05</v>
      </c>
      <c r="D818" s="14">
        <f t="shared" si="12"/>
        <v>27.485684802655548</v>
      </c>
      <c r="E818" s="14"/>
      <c r="F818" s="15" cm="1">
        <f t="array" ref="F818">Expense*INDEX(InflationFactor,A818)</f>
        <v>137.42842401327775</v>
      </c>
      <c r="G818" s="15"/>
      <c r="H818" s="28">
        <v>0.06</v>
      </c>
      <c r="I818" s="14" cm="1">
        <f t="array" ref="I818">1/POWER(1+INDEX(Yield,A818),1/12)</f>
        <v>0.9951560277146928</v>
      </c>
      <c r="J818" s="14"/>
      <c r="K818" s="29">
        <v>0.1</v>
      </c>
      <c r="L818" s="14" cm="1">
        <f t="array" ref="L818">1-POWER(1-INDEX(LapseRate,A818),1/12)</f>
        <v>8.7416109546967213E-3</v>
      </c>
      <c r="M818" s="14"/>
      <c r="N818" s="32">
        <v>0.01</v>
      </c>
      <c r="O818" s="32">
        <v>0.01</v>
      </c>
      <c r="Q818" s="16" cm="1">
        <f t="array" ref="Q818">INDEX(Inflation,A818)+0.02</f>
        <v>7.0000000000000007E-2</v>
      </c>
      <c r="R818" s="16" cm="1">
        <f t="array" ref="R818">INDEX(LapseRate,A818)*0.5</f>
        <v>0.05</v>
      </c>
      <c r="S818" s="16" cm="1">
        <f t="array" ref="S818">INDEX(LapseRate,A818)*1.5</f>
        <v>0.15000000000000002</v>
      </c>
      <c r="T818" s="16" cm="1">
        <f t="array" ref="T818">INDEX(Yield,A818)*INDEX(YieldUp,A818)</f>
        <v>5.9999999999999995E-4</v>
      </c>
      <c r="U818" s="16" cm="1">
        <f t="array" ref="U818">INDEX(Yield,A818)*INDEX(YieldDown,A818)</f>
        <v>5.9999999999999995E-4</v>
      </c>
    </row>
    <row r="819" spans="1:21" x14ac:dyDescent="0.2">
      <c r="A819" s="13">
        <v>817</v>
      </c>
      <c r="C819" s="28">
        <v>0.05</v>
      </c>
      <c r="D819" s="14">
        <f t="shared" si="12"/>
        <v>27.597664884819839</v>
      </c>
      <c r="E819" s="14"/>
      <c r="F819" s="15" cm="1">
        <f t="array" ref="F819">Expense*INDEX(InflationFactor,A819)</f>
        <v>137.9883244240992</v>
      </c>
      <c r="G819" s="15"/>
      <c r="H819" s="28">
        <v>0.06</v>
      </c>
      <c r="I819" s="14" cm="1">
        <f t="array" ref="I819">1/POWER(1+INDEX(Yield,A819),1/12)</f>
        <v>0.9951560277146928</v>
      </c>
      <c r="J819" s="14"/>
      <c r="K819" s="29">
        <v>0.1</v>
      </c>
      <c r="L819" s="14" cm="1">
        <f t="array" ref="L819">1-POWER(1-INDEX(LapseRate,A819),1/12)</f>
        <v>8.7416109546967213E-3</v>
      </c>
      <c r="M819" s="14"/>
      <c r="N819" s="32">
        <v>0.01</v>
      </c>
      <c r="O819" s="32">
        <v>0.01</v>
      </c>
      <c r="Q819" s="16" cm="1">
        <f t="array" ref="Q819">INDEX(Inflation,A819)+0.02</f>
        <v>7.0000000000000007E-2</v>
      </c>
      <c r="R819" s="16" cm="1">
        <f t="array" ref="R819">INDEX(LapseRate,A819)*0.5</f>
        <v>0.05</v>
      </c>
      <c r="S819" s="16" cm="1">
        <f t="array" ref="S819">INDEX(LapseRate,A819)*1.5</f>
        <v>0.15000000000000002</v>
      </c>
      <c r="T819" s="16" cm="1">
        <f t="array" ref="T819">INDEX(Yield,A819)*INDEX(YieldUp,A819)</f>
        <v>5.9999999999999995E-4</v>
      </c>
      <c r="U819" s="16" cm="1">
        <f t="array" ref="U819">INDEX(Yield,A819)*INDEX(YieldDown,A819)</f>
        <v>5.9999999999999995E-4</v>
      </c>
    </row>
    <row r="820" spans="1:21" x14ac:dyDescent="0.2">
      <c r="A820" s="13">
        <v>818</v>
      </c>
      <c r="C820" s="28">
        <v>0.05</v>
      </c>
      <c r="D820" s="14">
        <f t="shared" si="12"/>
        <v>27.710101187700293</v>
      </c>
      <c r="E820" s="14"/>
      <c r="F820" s="15" cm="1">
        <f t="array" ref="F820">Expense*INDEX(InflationFactor,A820)</f>
        <v>138.55050593850146</v>
      </c>
      <c r="G820" s="15"/>
      <c r="H820" s="28">
        <v>0.06</v>
      </c>
      <c r="I820" s="14" cm="1">
        <f t="array" ref="I820">1/POWER(1+INDEX(Yield,A820),1/12)</f>
        <v>0.9951560277146928</v>
      </c>
      <c r="J820" s="14"/>
      <c r="K820" s="29">
        <v>0.1</v>
      </c>
      <c r="L820" s="14" cm="1">
        <f t="array" ref="L820">1-POWER(1-INDEX(LapseRate,A820),1/12)</f>
        <v>8.7416109546967213E-3</v>
      </c>
      <c r="M820" s="14"/>
      <c r="N820" s="32">
        <v>0.01</v>
      </c>
      <c r="O820" s="32">
        <v>0.01</v>
      </c>
      <c r="Q820" s="16" cm="1">
        <f t="array" ref="Q820">INDEX(Inflation,A820)+0.02</f>
        <v>7.0000000000000007E-2</v>
      </c>
      <c r="R820" s="16" cm="1">
        <f t="array" ref="R820">INDEX(LapseRate,A820)*0.5</f>
        <v>0.05</v>
      </c>
      <c r="S820" s="16" cm="1">
        <f t="array" ref="S820">INDEX(LapseRate,A820)*1.5</f>
        <v>0.15000000000000002</v>
      </c>
      <c r="T820" s="16" cm="1">
        <f t="array" ref="T820">INDEX(Yield,A820)*INDEX(YieldUp,A820)</f>
        <v>5.9999999999999995E-4</v>
      </c>
      <c r="U820" s="16" cm="1">
        <f t="array" ref="U820">INDEX(Yield,A820)*INDEX(YieldDown,A820)</f>
        <v>5.9999999999999995E-4</v>
      </c>
    </row>
    <row r="821" spans="1:21" x14ac:dyDescent="0.2">
      <c r="A821" s="13">
        <v>819</v>
      </c>
      <c r="C821" s="28">
        <v>0.05</v>
      </c>
      <c r="D821" s="14">
        <f t="shared" si="12"/>
        <v>27.822995569996419</v>
      </c>
      <c r="E821" s="14"/>
      <c r="F821" s="15" cm="1">
        <f t="array" ref="F821">Expense*INDEX(InflationFactor,A821)</f>
        <v>139.1149778499821</v>
      </c>
      <c r="G821" s="15"/>
      <c r="H821" s="28">
        <v>0.06</v>
      </c>
      <c r="I821" s="14" cm="1">
        <f t="array" ref="I821">1/POWER(1+INDEX(Yield,A821),1/12)</f>
        <v>0.9951560277146928</v>
      </c>
      <c r="J821" s="14"/>
      <c r="K821" s="29">
        <v>0.1</v>
      </c>
      <c r="L821" s="14" cm="1">
        <f t="array" ref="L821">1-POWER(1-INDEX(LapseRate,A821),1/12)</f>
        <v>8.7416109546967213E-3</v>
      </c>
      <c r="M821" s="14"/>
      <c r="N821" s="32">
        <v>0.01</v>
      </c>
      <c r="O821" s="32">
        <v>0.01</v>
      </c>
      <c r="Q821" s="16" cm="1">
        <f t="array" ref="Q821">INDEX(Inflation,A821)+0.02</f>
        <v>7.0000000000000007E-2</v>
      </c>
      <c r="R821" s="16" cm="1">
        <f t="array" ref="R821">INDEX(LapseRate,A821)*0.5</f>
        <v>0.05</v>
      </c>
      <c r="S821" s="16" cm="1">
        <f t="array" ref="S821">INDEX(LapseRate,A821)*1.5</f>
        <v>0.15000000000000002</v>
      </c>
      <c r="T821" s="16" cm="1">
        <f t="array" ref="T821">INDEX(Yield,A821)*INDEX(YieldUp,A821)</f>
        <v>5.9999999999999995E-4</v>
      </c>
      <c r="U821" s="16" cm="1">
        <f t="array" ref="U821">INDEX(Yield,A821)*INDEX(YieldDown,A821)</f>
        <v>5.9999999999999995E-4</v>
      </c>
    </row>
    <row r="822" spans="1:21" x14ac:dyDescent="0.2">
      <c r="A822" s="13">
        <v>820</v>
      </c>
      <c r="C822" s="28">
        <v>0.05</v>
      </c>
      <c r="D822" s="14">
        <f t="shared" si="12"/>
        <v>27.936349897980474</v>
      </c>
      <c r="E822" s="14"/>
      <c r="F822" s="15" cm="1">
        <f t="array" ref="F822">Expense*INDEX(InflationFactor,A822)</f>
        <v>139.68174948990236</v>
      </c>
      <c r="G822" s="15"/>
      <c r="H822" s="28">
        <v>0.06</v>
      </c>
      <c r="I822" s="14" cm="1">
        <f t="array" ref="I822">1/POWER(1+INDEX(Yield,A822),1/12)</f>
        <v>0.9951560277146928</v>
      </c>
      <c r="J822" s="14"/>
      <c r="K822" s="29">
        <v>0.1</v>
      </c>
      <c r="L822" s="14" cm="1">
        <f t="array" ref="L822">1-POWER(1-INDEX(LapseRate,A822),1/12)</f>
        <v>8.7416109546967213E-3</v>
      </c>
      <c r="M822" s="14"/>
      <c r="N822" s="32">
        <v>0.01</v>
      </c>
      <c r="O822" s="32">
        <v>0.01</v>
      </c>
      <c r="Q822" s="16" cm="1">
        <f t="array" ref="Q822">INDEX(Inflation,A822)+0.02</f>
        <v>7.0000000000000007E-2</v>
      </c>
      <c r="R822" s="16" cm="1">
        <f t="array" ref="R822">INDEX(LapseRate,A822)*0.5</f>
        <v>0.05</v>
      </c>
      <c r="S822" s="16" cm="1">
        <f t="array" ref="S822">INDEX(LapseRate,A822)*1.5</f>
        <v>0.15000000000000002</v>
      </c>
      <c r="T822" s="16" cm="1">
        <f t="array" ref="T822">INDEX(Yield,A822)*INDEX(YieldUp,A822)</f>
        <v>5.9999999999999995E-4</v>
      </c>
      <c r="U822" s="16" cm="1">
        <f t="array" ref="U822">INDEX(Yield,A822)*INDEX(YieldDown,A822)</f>
        <v>5.9999999999999995E-4</v>
      </c>
    </row>
    <row r="823" spans="1:21" x14ac:dyDescent="0.2">
      <c r="A823" s="13">
        <v>821</v>
      </c>
      <c r="C823" s="28">
        <v>0.05</v>
      </c>
      <c r="D823" s="14">
        <f t="shared" si="12"/>
        <v>28.050166045528151</v>
      </c>
      <c r="E823" s="14"/>
      <c r="F823" s="15" cm="1">
        <f t="array" ref="F823">Expense*INDEX(InflationFactor,A823)</f>
        <v>140.25083022764076</v>
      </c>
      <c r="G823" s="15"/>
      <c r="H823" s="28">
        <v>0.06</v>
      </c>
      <c r="I823" s="14" cm="1">
        <f t="array" ref="I823">1/POWER(1+INDEX(Yield,A823),1/12)</f>
        <v>0.9951560277146928</v>
      </c>
      <c r="J823" s="14"/>
      <c r="K823" s="29">
        <v>0.1</v>
      </c>
      <c r="L823" s="14" cm="1">
        <f t="array" ref="L823">1-POWER(1-INDEX(LapseRate,A823),1/12)</f>
        <v>8.7416109546967213E-3</v>
      </c>
      <c r="M823" s="14"/>
      <c r="N823" s="32">
        <v>0.01</v>
      </c>
      <c r="O823" s="32">
        <v>0.01</v>
      </c>
      <c r="Q823" s="16" cm="1">
        <f t="array" ref="Q823">INDEX(Inflation,A823)+0.02</f>
        <v>7.0000000000000007E-2</v>
      </c>
      <c r="R823" s="16" cm="1">
        <f t="array" ref="R823">INDEX(LapseRate,A823)*0.5</f>
        <v>0.05</v>
      </c>
      <c r="S823" s="16" cm="1">
        <f t="array" ref="S823">INDEX(LapseRate,A823)*1.5</f>
        <v>0.15000000000000002</v>
      </c>
      <c r="T823" s="16" cm="1">
        <f t="array" ref="T823">INDEX(Yield,A823)*INDEX(YieldUp,A823)</f>
        <v>5.9999999999999995E-4</v>
      </c>
      <c r="U823" s="16" cm="1">
        <f t="array" ref="U823">INDEX(Yield,A823)*INDEX(YieldDown,A823)</f>
        <v>5.9999999999999995E-4</v>
      </c>
    </row>
    <row r="824" spans="1:21" x14ac:dyDescent="0.2">
      <c r="A824" s="13">
        <v>822</v>
      </c>
      <c r="C824" s="28">
        <v>0.05</v>
      </c>
      <c r="D824" s="14">
        <f t="shared" si="12"/>
        <v>28.164445894149537</v>
      </c>
      <c r="E824" s="14"/>
      <c r="F824" s="15" cm="1">
        <f t="array" ref="F824">Expense*INDEX(InflationFactor,A824)</f>
        <v>140.82222947074769</v>
      </c>
      <c r="G824" s="15"/>
      <c r="H824" s="28">
        <v>0.06</v>
      </c>
      <c r="I824" s="14" cm="1">
        <f t="array" ref="I824">1/POWER(1+INDEX(Yield,A824),1/12)</f>
        <v>0.9951560277146928</v>
      </c>
      <c r="J824" s="14"/>
      <c r="K824" s="29">
        <v>0.1</v>
      </c>
      <c r="L824" s="14" cm="1">
        <f t="array" ref="L824">1-POWER(1-INDEX(LapseRate,A824),1/12)</f>
        <v>8.7416109546967213E-3</v>
      </c>
      <c r="M824" s="14"/>
      <c r="N824" s="32">
        <v>0.01</v>
      </c>
      <c r="O824" s="32">
        <v>0.01</v>
      </c>
      <c r="Q824" s="16" cm="1">
        <f t="array" ref="Q824">INDEX(Inflation,A824)+0.02</f>
        <v>7.0000000000000007E-2</v>
      </c>
      <c r="R824" s="16" cm="1">
        <f t="array" ref="R824">INDEX(LapseRate,A824)*0.5</f>
        <v>0.05</v>
      </c>
      <c r="S824" s="16" cm="1">
        <f t="array" ref="S824">INDEX(LapseRate,A824)*1.5</f>
        <v>0.15000000000000002</v>
      </c>
      <c r="T824" s="16" cm="1">
        <f t="array" ref="T824">INDEX(Yield,A824)*INDEX(YieldUp,A824)</f>
        <v>5.9999999999999995E-4</v>
      </c>
      <c r="U824" s="16" cm="1">
        <f t="array" ref="U824">INDEX(Yield,A824)*INDEX(YieldDown,A824)</f>
        <v>5.9999999999999995E-4</v>
      </c>
    </row>
    <row r="825" spans="1:21" x14ac:dyDescent="0.2">
      <c r="A825" s="13">
        <v>823</v>
      </c>
      <c r="C825" s="28">
        <v>0.05</v>
      </c>
      <c r="D825" s="14">
        <f t="shared" si="12"/>
        <v>28.279191333020158</v>
      </c>
      <c r="E825" s="14"/>
      <c r="F825" s="15" cm="1">
        <f t="array" ref="F825">Expense*INDEX(InflationFactor,A825)</f>
        <v>141.39595666510078</v>
      </c>
      <c r="G825" s="15"/>
      <c r="H825" s="28">
        <v>0.06</v>
      </c>
      <c r="I825" s="14" cm="1">
        <f t="array" ref="I825">1/POWER(1+INDEX(Yield,A825),1/12)</f>
        <v>0.9951560277146928</v>
      </c>
      <c r="J825" s="14"/>
      <c r="K825" s="29">
        <v>0.1</v>
      </c>
      <c r="L825" s="14" cm="1">
        <f t="array" ref="L825">1-POWER(1-INDEX(LapseRate,A825),1/12)</f>
        <v>8.7416109546967213E-3</v>
      </c>
      <c r="M825" s="14"/>
      <c r="N825" s="32">
        <v>0.01</v>
      </c>
      <c r="O825" s="32">
        <v>0.01</v>
      </c>
      <c r="Q825" s="16" cm="1">
        <f t="array" ref="Q825">INDEX(Inflation,A825)+0.02</f>
        <v>7.0000000000000007E-2</v>
      </c>
      <c r="R825" s="16" cm="1">
        <f t="array" ref="R825">INDEX(LapseRate,A825)*0.5</f>
        <v>0.05</v>
      </c>
      <c r="S825" s="16" cm="1">
        <f t="array" ref="S825">INDEX(LapseRate,A825)*1.5</f>
        <v>0.15000000000000002</v>
      </c>
      <c r="T825" s="16" cm="1">
        <f t="array" ref="T825">INDEX(Yield,A825)*INDEX(YieldUp,A825)</f>
        <v>5.9999999999999995E-4</v>
      </c>
      <c r="U825" s="16" cm="1">
        <f t="array" ref="U825">INDEX(Yield,A825)*INDEX(YieldDown,A825)</f>
        <v>5.9999999999999995E-4</v>
      </c>
    </row>
    <row r="826" spans="1:21" x14ac:dyDescent="0.2">
      <c r="A826" s="13">
        <v>824</v>
      </c>
      <c r="C826" s="28">
        <v>0.05</v>
      </c>
      <c r="D826" s="14">
        <f t="shared" si="12"/>
        <v>28.394404259012351</v>
      </c>
      <c r="E826" s="14"/>
      <c r="F826" s="15" cm="1">
        <f t="array" ref="F826">Expense*INDEX(InflationFactor,A826)</f>
        <v>141.97202129506175</v>
      </c>
      <c r="G826" s="15"/>
      <c r="H826" s="28">
        <v>0.06</v>
      </c>
      <c r="I826" s="14" cm="1">
        <f t="array" ref="I826">1/POWER(1+INDEX(Yield,A826),1/12)</f>
        <v>0.9951560277146928</v>
      </c>
      <c r="J826" s="14"/>
      <c r="K826" s="29">
        <v>0.1</v>
      </c>
      <c r="L826" s="14" cm="1">
        <f t="array" ref="L826">1-POWER(1-INDEX(LapseRate,A826),1/12)</f>
        <v>8.7416109546967213E-3</v>
      </c>
      <c r="M826" s="14"/>
      <c r="N826" s="32">
        <v>0.01</v>
      </c>
      <c r="O826" s="32">
        <v>0.01</v>
      </c>
      <c r="Q826" s="16" cm="1">
        <f t="array" ref="Q826">INDEX(Inflation,A826)+0.02</f>
        <v>7.0000000000000007E-2</v>
      </c>
      <c r="R826" s="16" cm="1">
        <f t="array" ref="R826">INDEX(LapseRate,A826)*0.5</f>
        <v>0.05</v>
      </c>
      <c r="S826" s="16" cm="1">
        <f t="array" ref="S826">INDEX(LapseRate,A826)*1.5</f>
        <v>0.15000000000000002</v>
      </c>
      <c r="T826" s="16" cm="1">
        <f t="array" ref="T826">INDEX(Yield,A826)*INDEX(YieldUp,A826)</f>
        <v>5.9999999999999995E-4</v>
      </c>
      <c r="U826" s="16" cm="1">
        <f t="array" ref="U826">INDEX(Yield,A826)*INDEX(YieldDown,A826)</f>
        <v>5.9999999999999995E-4</v>
      </c>
    </row>
    <row r="827" spans="1:21" x14ac:dyDescent="0.2">
      <c r="A827" s="13">
        <v>825</v>
      </c>
      <c r="C827" s="28">
        <v>0.05</v>
      </c>
      <c r="D827" s="14">
        <f t="shared" si="12"/>
        <v>28.510086576726533</v>
      </c>
      <c r="E827" s="14"/>
      <c r="F827" s="15" cm="1">
        <f t="array" ref="F827">Expense*INDEX(InflationFactor,A827)</f>
        <v>142.55043288363265</v>
      </c>
      <c r="G827" s="15"/>
      <c r="H827" s="28">
        <v>0.06</v>
      </c>
      <c r="I827" s="14" cm="1">
        <f t="array" ref="I827">1/POWER(1+INDEX(Yield,A827),1/12)</f>
        <v>0.9951560277146928</v>
      </c>
      <c r="J827" s="14"/>
      <c r="K827" s="29">
        <v>0.1</v>
      </c>
      <c r="L827" s="14" cm="1">
        <f t="array" ref="L827">1-POWER(1-INDEX(LapseRate,A827),1/12)</f>
        <v>8.7416109546967213E-3</v>
      </c>
      <c r="M827" s="14"/>
      <c r="N827" s="32">
        <v>0.01</v>
      </c>
      <c r="O827" s="32">
        <v>0.01</v>
      </c>
      <c r="Q827" s="16" cm="1">
        <f t="array" ref="Q827">INDEX(Inflation,A827)+0.02</f>
        <v>7.0000000000000007E-2</v>
      </c>
      <c r="R827" s="16" cm="1">
        <f t="array" ref="R827">INDEX(LapseRate,A827)*0.5</f>
        <v>0.05</v>
      </c>
      <c r="S827" s="16" cm="1">
        <f t="array" ref="S827">INDEX(LapseRate,A827)*1.5</f>
        <v>0.15000000000000002</v>
      </c>
      <c r="T827" s="16" cm="1">
        <f t="array" ref="T827">INDEX(Yield,A827)*INDEX(YieldUp,A827)</f>
        <v>5.9999999999999995E-4</v>
      </c>
      <c r="U827" s="16" cm="1">
        <f t="array" ref="U827">INDEX(Yield,A827)*INDEX(YieldDown,A827)</f>
        <v>5.9999999999999995E-4</v>
      </c>
    </row>
    <row r="828" spans="1:21" x14ac:dyDescent="0.2">
      <c r="A828" s="13">
        <v>826</v>
      </c>
      <c r="C828" s="28">
        <v>0.05</v>
      </c>
      <c r="D828" s="14">
        <f t="shared" si="12"/>
        <v>28.626240198522641</v>
      </c>
      <c r="E828" s="14"/>
      <c r="F828" s="15" cm="1">
        <f t="array" ref="F828">Expense*INDEX(InflationFactor,A828)</f>
        <v>143.1312009926132</v>
      </c>
      <c r="G828" s="15"/>
      <c r="H828" s="28">
        <v>0.06</v>
      </c>
      <c r="I828" s="14" cm="1">
        <f t="array" ref="I828">1/POWER(1+INDEX(Yield,A828),1/12)</f>
        <v>0.9951560277146928</v>
      </c>
      <c r="J828" s="14"/>
      <c r="K828" s="29">
        <v>0.1</v>
      </c>
      <c r="L828" s="14" cm="1">
        <f t="array" ref="L828">1-POWER(1-INDEX(LapseRate,A828),1/12)</f>
        <v>8.7416109546967213E-3</v>
      </c>
      <c r="M828" s="14"/>
      <c r="N828" s="32">
        <v>0.01</v>
      </c>
      <c r="O828" s="32">
        <v>0.01</v>
      </c>
      <c r="Q828" s="16" cm="1">
        <f t="array" ref="Q828">INDEX(Inflation,A828)+0.02</f>
        <v>7.0000000000000007E-2</v>
      </c>
      <c r="R828" s="16" cm="1">
        <f t="array" ref="R828">INDEX(LapseRate,A828)*0.5</f>
        <v>0.05</v>
      </c>
      <c r="S828" s="16" cm="1">
        <f t="array" ref="S828">INDEX(LapseRate,A828)*1.5</f>
        <v>0.15000000000000002</v>
      </c>
      <c r="T828" s="16" cm="1">
        <f t="array" ref="T828">INDEX(Yield,A828)*INDEX(YieldUp,A828)</f>
        <v>5.9999999999999995E-4</v>
      </c>
      <c r="U828" s="16" cm="1">
        <f t="array" ref="U828">INDEX(Yield,A828)*INDEX(YieldDown,A828)</f>
        <v>5.9999999999999995E-4</v>
      </c>
    </row>
    <row r="829" spans="1:21" x14ac:dyDescent="0.2">
      <c r="A829" s="13">
        <v>827</v>
      </c>
      <c r="C829" s="28">
        <v>0.05</v>
      </c>
      <c r="D829" s="14">
        <f t="shared" si="12"/>
        <v>28.742867044551861</v>
      </c>
      <c r="E829" s="14"/>
      <c r="F829" s="15" cm="1">
        <f t="array" ref="F829">Expense*INDEX(InflationFactor,A829)</f>
        <v>143.7143352227593</v>
      </c>
      <c r="G829" s="15"/>
      <c r="H829" s="28">
        <v>0.06</v>
      </c>
      <c r="I829" s="14" cm="1">
        <f t="array" ref="I829">1/POWER(1+INDEX(Yield,A829),1/12)</f>
        <v>0.9951560277146928</v>
      </c>
      <c r="J829" s="14"/>
      <c r="K829" s="29">
        <v>0.1</v>
      </c>
      <c r="L829" s="14" cm="1">
        <f t="array" ref="L829">1-POWER(1-INDEX(LapseRate,A829),1/12)</f>
        <v>8.7416109546967213E-3</v>
      </c>
      <c r="M829" s="14"/>
      <c r="N829" s="32">
        <v>0.01</v>
      </c>
      <c r="O829" s="32">
        <v>0.01</v>
      </c>
      <c r="Q829" s="16" cm="1">
        <f t="array" ref="Q829">INDEX(Inflation,A829)+0.02</f>
        <v>7.0000000000000007E-2</v>
      </c>
      <c r="R829" s="16" cm="1">
        <f t="array" ref="R829">INDEX(LapseRate,A829)*0.5</f>
        <v>0.05</v>
      </c>
      <c r="S829" s="16" cm="1">
        <f t="array" ref="S829">INDEX(LapseRate,A829)*1.5</f>
        <v>0.15000000000000002</v>
      </c>
      <c r="T829" s="16" cm="1">
        <f t="array" ref="T829">INDEX(Yield,A829)*INDEX(YieldUp,A829)</f>
        <v>5.9999999999999995E-4</v>
      </c>
      <c r="U829" s="16" cm="1">
        <f t="array" ref="U829">INDEX(Yield,A829)*INDEX(YieldDown,A829)</f>
        <v>5.9999999999999995E-4</v>
      </c>
    </row>
    <row r="830" spans="1:21" x14ac:dyDescent="0.2">
      <c r="A830" s="13">
        <v>828</v>
      </c>
      <c r="C830" s="28">
        <v>0.05</v>
      </c>
      <c r="D830" s="14">
        <f t="shared" si="12"/>
        <v>28.859969042788329</v>
      </c>
      <c r="E830" s="14"/>
      <c r="F830" s="15" cm="1">
        <f t="array" ref="F830">Expense*INDEX(InflationFactor,A830)</f>
        <v>144.29984521394164</v>
      </c>
      <c r="G830" s="15"/>
      <c r="H830" s="28">
        <v>0.06</v>
      </c>
      <c r="I830" s="14" cm="1">
        <f t="array" ref="I830">1/POWER(1+INDEX(Yield,A830),1/12)</f>
        <v>0.9951560277146928</v>
      </c>
      <c r="J830" s="14"/>
      <c r="K830" s="29">
        <v>0.1</v>
      </c>
      <c r="L830" s="14" cm="1">
        <f t="array" ref="L830">1-POWER(1-INDEX(LapseRate,A830),1/12)</f>
        <v>8.7416109546967213E-3</v>
      </c>
      <c r="M830" s="14"/>
      <c r="N830" s="32">
        <v>0.01</v>
      </c>
      <c r="O830" s="32">
        <v>0.01</v>
      </c>
      <c r="Q830" s="16" cm="1">
        <f t="array" ref="Q830">INDEX(Inflation,A830)+0.02</f>
        <v>7.0000000000000007E-2</v>
      </c>
      <c r="R830" s="16" cm="1">
        <f t="array" ref="R830">INDEX(LapseRate,A830)*0.5</f>
        <v>0.05</v>
      </c>
      <c r="S830" s="16" cm="1">
        <f t="array" ref="S830">INDEX(LapseRate,A830)*1.5</f>
        <v>0.15000000000000002</v>
      </c>
      <c r="T830" s="16" cm="1">
        <f t="array" ref="T830">INDEX(Yield,A830)*INDEX(YieldUp,A830)</f>
        <v>5.9999999999999995E-4</v>
      </c>
      <c r="U830" s="16" cm="1">
        <f t="array" ref="U830">INDEX(Yield,A830)*INDEX(YieldDown,A830)</f>
        <v>5.9999999999999995E-4</v>
      </c>
    </row>
    <row r="831" spans="1:21" x14ac:dyDescent="0.2">
      <c r="A831" s="13">
        <v>829</v>
      </c>
      <c r="C831" s="28">
        <v>0.05</v>
      </c>
      <c r="D831" s="14">
        <f t="shared" si="12"/>
        <v>28.977548129060832</v>
      </c>
      <c r="E831" s="14"/>
      <c r="F831" s="15" cm="1">
        <f t="array" ref="F831">Expense*INDEX(InflationFactor,A831)</f>
        <v>144.88774064530415</v>
      </c>
      <c r="G831" s="15"/>
      <c r="H831" s="28">
        <v>0.06</v>
      </c>
      <c r="I831" s="14" cm="1">
        <f t="array" ref="I831">1/POWER(1+INDEX(Yield,A831),1/12)</f>
        <v>0.9951560277146928</v>
      </c>
      <c r="J831" s="14"/>
      <c r="K831" s="29">
        <v>0.1</v>
      </c>
      <c r="L831" s="14" cm="1">
        <f t="array" ref="L831">1-POWER(1-INDEX(LapseRate,A831),1/12)</f>
        <v>8.7416109546967213E-3</v>
      </c>
      <c r="M831" s="14"/>
      <c r="N831" s="32">
        <v>0.01</v>
      </c>
      <c r="O831" s="32">
        <v>0.01</v>
      </c>
      <c r="Q831" s="16" cm="1">
        <f t="array" ref="Q831">INDEX(Inflation,A831)+0.02</f>
        <v>7.0000000000000007E-2</v>
      </c>
      <c r="R831" s="16" cm="1">
        <f t="array" ref="R831">INDEX(LapseRate,A831)*0.5</f>
        <v>0.05</v>
      </c>
      <c r="S831" s="16" cm="1">
        <f t="array" ref="S831">INDEX(LapseRate,A831)*1.5</f>
        <v>0.15000000000000002</v>
      </c>
      <c r="T831" s="16" cm="1">
        <f t="array" ref="T831">INDEX(Yield,A831)*INDEX(YieldUp,A831)</f>
        <v>5.9999999999999995E-4</v>
      </c>
      <c r="U831" s="16" cm="1">
        <f t="array" ref="U831">INDEX(Yield,A831)*INDEX(YieldDown,A831)</f>
        <v>5.9999999999999995E-4</v>
      </c>
    </row>
    <row r="832" spans="1:21" x14ac:dyDescent="0.2">
      <c r="A832" s="13">
        <v>830</v>
      </c>
      <c r="C832" s="28">
        <v>0.05</v>
      </c>
      <c r="D832" s="14">
        <f t="shared" si="12"/>
        <v>29.095606247085311</v>
      </c>
      <c r="E832" s="14"/>
      <c r="F832" s="15" cm="1">
        <f t="array" ref="F832">Expense*INDEX(InflationFactor,A832)</f>
        <v>145.47803123542656</v>
      </c>
      <c r="G832" s="15"/>
      <c r="H832" s="28">
        <v>0.06</v>
      </c>
      <c r="I832" s="14" cm="1">
        <f t="array" ref="I832">1/POWER(1+INDEX(Yield,A832),1/12)</f>
        <v>0.9951560277146928</v>
      </c>
      <c r="J832" s="14"/>
      <c r="K832" s="29">
        <v>0.1</v>
      </c>
      <c r="L832" s="14" cm="1">
        <f t="array" ref="L832">1-POWER(1-INDEX(LapseRate,A832),1/12)</f>
        <v>8.7416109546967213E-3</v>
      </c>
      <c r="M832" s="14"/>
      <c r="N832" s="32">
        <v>0.01</v>
      </c>
      <c r="O832" s="32">
        <v>0.01</v>
      </c>
      <c r="Q832" s="16" cm="1">
        <f t="array" ref="Q832">INDEX(Inflation,A832)+0.02</f>
        <v>7.0000000000000007E-2</v>
      </c>
      <c r="R832" s="16" cm="1">
        <f t="array" ref="R832">INDEX(LapseRate,A832)*0.5</f>
        <v>0.05</v>
      </c>
      <c r="S832" s="16" cm="1">
        <f t="array" ref="S832">INDEX(LapseRate,A832)*1.5</f>
        <v>0.15000000000000002</v>
      </c>
      <c r="T832" s="16" cm="1">
        <f t="array" ref="T832">INDEX(Yield,A832)*INDEX(YieldUp,A832)</f>
        <v>5.9999999999999995E-4</v>
      </c>
      <c r="U832" s="16" cm="1">
        <f t="array" ref="U832">INDEX(Yield,A832)*INDEX(YieldDown,A832)</f>
        <v>5.9999999999999995E-4</v>
      </c>
    </row>
    <row r="833" spans="1:21" x14ac:dyDescent="0.2">
      <c r="A833" s="13">
        <v>831</v>
      </c>
      <c r="C833" s="28">
        <v>0.05</v>
      </c>
      <c r="D833" s="14">
        <f t="shared" si="12"/>
        <v>29.214145348496245</v>
      </c>
      <c r="E833" s="14"/>
      <c r="F833" s="15" cm="1">
        <f t="array" ref="F833">Expense*INDEX(InflationFactor,A833)</f>
        <v>146.07072674248121</v>
      </c>
      <c r="G833" s="15"/>
      <c r="H833" s="28">
        <v>0.06</v>
      </c>
      <c r="I833" s="14" cm="1">
        <f t="array" ref="I833">1/POWER(1+INDEX(Yield,A833),1/12)</f>
        <v>0.9951560277146928</v>
      </c>
      <c r="J833" s="14"/>
      <c r="K833" s="29">
        <v>0.1</v>
      </c>
      <c r="L833" s="14" cm="1">
        <f t="array" ref="L833">1-POWER(1-INDEX(LapseRate,A833),1/12)</f>
        <v>8.7416109546967213E-3</v>
      </c>
      <c r="M833" s="14"/>
      <c r="N833" s="32">
        <v>0.01</v>
      </c>
      <c r="O833" s="32">
        <v>0.01</v>
      </c>
      <c r="Q833" s="16" cm="1">
        <f t="array" ref="Q833">INDEX(Inflation,A833)+0.02</f>
        <v>7.0000000000000007E-2</v>
      </c>
      <c r="R833" s="16" cm="1">
        <f t="array" ref="R833">INDEX(LapseRate,A833)*0.5</f>
        <v>0.05</v>
      </c>
      <c r="S833" s="16" cm="1">
        <f t="array" ref="S833">INDEX(LapseRate,A833)*1.5</f>
        <v>0.15000000000000002</v>
      </c>
      <c r="T833" s="16" cm="1">
        <f t="array" ref="T833">INDEX(Yield,A833)*INDEX(YieldUp,A833)</f>
        <v>5.9999999999999995E-4</v>
      </c>
      <c r="U833" s="16" cm="1">
        <f t="array" ref="U833">INDEX(Yield,A833)*INDEX(YieldDown,A833)</f>
        <v>5.9999999999999995E-4</v>
      </c>
    </row>
    <row r="834" spans="1:21" x14ac:dyDescent="0.2">
      <c r="A834" s="13">
        <v>832</v>
      </c>
      <c r="C834" s="28">
        <v>0.05</v>
      </c>
      <c r="D834" s="14">
        <f t="shared" si="12"/>
        <v>29.333167392879503</v>
      </c>
      <c r="E834" s="14"/>
      <c r="F834" s="15" cm="1">
        <f t="array" ref="F834">Expense*INDEX(InflationFactor,A834)</f>
        <v>146.6658369643975</v>
      </c>
      <c r="G834" s="15"/>
      <c r="H834" s="28">
        <v>0.06</v>
      </c>
      <c r="I834" s="14" cm="1">
        <f t="array" ref="I834">1/POWER(1+INDEX(Yield,A834),1/12)</f>
        <v>0.9951560277146928</v>
      </c>
      <c r="J834" s="14"/>
      <c r="K834" s="29">
        <v>0.1</v>
      </c>
      <c r="L834" s="14" cm="1">
        <f t="array" ref="L834">1-POWER(1-INDEX(LapseRate,A834),1/12)</f>
        <v>8.7416109546967213E-3</v>
      </c>
      <c r="M834" s="14"/>
      <c r="N834" s="32">
        <v>0.01</v>
      </c>
      <c r="O834" s="32">
        <v>0.01</v>
      </c>
      <c r="Q834" s="16" cm="1">
        <f t="array" ref="Q834">INDEX(Inflation,A834)+0.02</f>
        <v>7.0000000000000007E-2</v>
      </c>
      <c r="R834" s="16" cm="1">
        <f t="array" ref="R834">INDEX(LapseRate,A834)*0.5</f>
        <v>0.05</v>
      </c>
      <c r="S834" s="16" cm="1">
        <f t="array" ref="S834">INDEX(LapseRate,A834)*1.5</f>
        <v>0.15000000000000002</v>
      </c>
      <c r="T834" s="16" cm="1">
        <f t="array" ref="T834">INDEX(Yield,A834)*INDEX(YieldUp,A834)</f>
        <v>5.9999999999999995E-4</v>
      </c>
      <c r="U834" s="16" cm="1">
        <f t="array" ref="U834">INDEX(Yield,A834)*INDEX(YieldDown,A834)</f>
        <v>5.9999999999999995E-4</v>
      </c>
    </row>
    <row r="835" spans="1:21" x14ac:dyDescent="0.2">
      <c r="A835" s="13">
        <v>833</v>
      </c>
      <c r="C835" s="28">
        <v>0.05</v>
      </c>
      <c r="D835" s="14">
        <f t="shared" ref="D835:D898" si="13">IF(A835=1,1,POWER(1+INDEX(Inflation,A835-1),(A835-1)/12))</f>
        <v>29.45267434780456</v>
      </c>
      <c r="E835" s="14"/>
      <c r="F835" s="15" cm="1">
        <f t="array" ref="F835">Expense*INDEX(InflationFactor,A835)</f>
        <v>147.2633717390228</v>
      </c>
      <c r="G835" s="15"/>
      <c r="H835" s="28">
        <v>0.06</v>
      </c>
      <c r="I835" s="14" cm="1">
        <f t="array" ref="I835">1/POWER(1+INDEX(Yield,A835),1/12)</f>
        <v>0.9951560277146928</v>
      </c>
      <c r="J835" s="14"/>
      <c r="K835" s="29">
        <v>0.1</v>
      </c>
      <c r="L835" s="14" cm="1">
        <f t="array" ref="L835">1-POWER(1-INDEX(LapseRate,A835),1/12)</f>
        <v>8.7416109546967213E-3</v>
      </c>
      <c r="M835" s="14"/>
      <c r="N835" s="32">
        <v>0.01</v>
      </c>
      <c r="O835" s="32">
        <v>0.01</v>
      </c>
      <c r="Q835" s="16" cm="1">
        <f t="array" ref="Q835">INDEX(Inflation,A835)+0.02</f>
        <v>7.0000000000000007E-2</v>
      </c>
      <c r="R835" s="16" cm="1">
        <f t="array" ref="R835">INDEX(LapseRate,A835)*0.5</f>
        <v>0.05</v>
      </c>
      <c r="S835" s="16" cm="1">
        <f t="array" ref="S835">INDEX(LapseRate,A835)*1.5</f>
        <v>0.15000000000000002</v>
      </c>
      <c r="T835" s="16" cm="1">
        <f t="array" ref="T835">INDEX(Yield,A835)*INDEX(YieldUp,A835)</f>
        <v>5.9999999999999995E-4</v>
      </c>
      <c r="U835" s="16" cm="1">
        <f t="array" ref="U835">INDEX(Yield,A835)*INDEX(YieldDown,A835)</f>
        <v>5.9999999999999995E-4</v>
      </c>
    </row>
    <row r="836" spans="1:21" x14ac:dyDescent="0.2">
      <c r="A836" s="13">
        <v>834</v>
      </c>
      <c r="C836" s="28">
        <v>0.05</v>
      </c>
      <c r="D836" s="14">
        <f t="shared" si="13"/>
        <v>29.572668188857005</v>
      </c>
      <c r="E836" s="14"/>
      <c r="F836" s="15" cm="1">
        <f t="array" ref="F836">Expense*INDEX(InflationFactor,A836)</f>
        <v>147.86334094428503</v>
      </c>
      <c r="G836" s="15"/>
      <c r="H836" s="28">
        <v>0.06</v>
      </c>
      <c r="I836" s="14" cm="1">
        <f t="array" ref="I836">1/POWER(1+INDEX(Yield,A836),1/12)</f>
        <v>0.9951560277146928</v>
      </c>
      <c r="J836" s="14"/>
      <c r="K836" s="29">
        <v>0.1</v>
      </c>
      <c r="L836" s="14" cm="1">
        <f t="array" ref="L836">1-POWER(1-INDEX(LapseRate,A836),1/12)</f>
        <v>8.7416109546967213E-3</v>
      </c>
      <c r="M836" s="14"/>
      <c r="N836" s="32">
        <v>0.01</v>
      </c>
      <c r="O836" s="32">
        <v>0.01</v>
      </c>
      <c r="Q836" s="16" cm="1">
        <f t="array" ref="Q836">INDEX(Inflation,A836)+0.02</f>
        <v>7.0000000000000007E-2</v>
      </c>
      <c r="R836" s="16" cm="1">
        <f t="array" ref="R836">INDEX(LapseRate,A836)*0.5</f>
        <v>0.05</v>
      </c>
      <c r="S836" s="16" cm="1">
        <f t="array" ref="S836">INDEX(LapseRate,A836)*1.5</f>
        <v>0.15000000000000002</v>
      </c>
      <c r="T836" s="16" cm="1">
        <f t="array" ref="T836">INDEX(Yield,A836)*INDEX(YieldUp,A836)</f>
        <v>5.9999999999999995E-4</v>
      </c>
      <c r="U836" s="16" cm="1">
        <f t="array" ref="U836">INDEX(Yield,A836)*INDEX(YieldDown,A836)</f>
        <v>5.9999999999999995E-4</v>
      </c>
    </row>
    <row r="837" spans="1:21" x14ac:dyDescent="0.2">
      <c r="A837" s="13">
        <v>835</v>
      </c>
      <c r="C837" s="28">
        <v>0.05</v>
      </c>
      <c r="D837" s="14">
        <f t="shared" si="13"/>
        <v>29.693150899671171</v>
      </c>
      <c r="E837" s="14"/>
      <c r="F837" s="15" cm="1">
        <f t="array" ref="F837">Expense*INDEX(InflationFactor,A837)</f>
        <v>148.46575449835586</v>
      </c>
      <c r="G837" s="15"/>
      <c r="H837" s="28">
        <v>0.06</v>
      </c>
      <c r="I837" s="14" cm="1">
        <f t="array" ref="I837">1/POWER(1+INDEX(Yield,A837),1/12)</f>
        <v>0.9951560277146928</v>
      </c>
      <c r="J837" s="14"/>
      <c r="K837" s="29">
        <v>0.1</v>
      </c>
      <c r="L837" s="14" cm="1">
        <f t="array" ref="L837">1-POWER(1-INDEX(LapseRate,A837),1/12)</f>
        <v>8.7416109546967213E-3</v>
      </c>
      <c r="M837" s="14"/>
      <c r="N837" s="32">
        <v>0.01</v>
      </c>
      <c r="O837" s="32">
        <v>0.01</v>
      </c>
      <c r="Q837" s="16" cm="1">
        <f t="array" ref="Q837">INDEX(Inflation,A837)+0.02</f>
        <v>7.0000000000000007E-2</v>
      </c>
      <c r="R837" s="16" cm="1">
        <f t="array" ref="R837">INDEX(LapseRate,A837)*0.5</f>
        <v>0.05</v>
      </c>
      <c r="S837" s="16" cm="1">
        <f t="array" ref="S837">INDEX(LapseRate,A837)*1.5</f>
        <v>0.15000000000000002</v>
      </c>
      <c r="T837" s="16" cm="1">
        <f t="array" ref="T837">INDEX(Yield,A837)*INDEX(YieldUp,A837)</f>
        <v>5.9999999999999995E-4</v>
      </c>
      <c r="U837" s="16" cm="1">
        <f t="array" ref="U837">INDEX(Yield,A837)*INDEX(YieldDown,A837)</f>
        <v>5.9999999999999995E-4</v>
      </c>
    </row>
    <row r="838" spans="1:21" x14ac:dyDescent="0.2">
      <c r="A838" s="13">
        <v>836</v>
      </c>
      <c r="C838" s="28">
        <v>0.05</v>
      </c>
      <c r="D838" s="14">
        <f t="shared" si="13"/>
        <v>29.814124471962973</v>
      </c>
      <c r="E838" s="14"/>
      <c r="F838" s="15" cm="1">
        <f t="array" ref="F838">Expense*INDEX(InflationFactor,A838)</f>
        <v>149.07062235981488</v>
      </c>
      <c r="G838" s="15"/>
      <c r="H838" s="28">
        <v>0.06</v>
      </c>
      <c r="I838" s="14" cm="1">
        <f t="array" ref="I838">1/POWER(1+INDEX(Yield,A838),1/12)</f>
        <v>0.9951560277146928</v>
      </c>
      <c r="J838" s="14"/>
      <c r="K838" s="29">
        <v>0.1</v>
      </c>
      <c r="L838" s="14" cm="1">
        <f t="array" ref="L838">1-POWER(1-INDEX(LapseRate,A838),1/12)</f>
        <v>8.7416109546967213E-3</v>
      </c>
      <c r="M838" s="14"/>
      <c r="N838" s="32">
        <v>0.01</v>
      </c>
      <c r="O838" s="32">
        <v>0.01</v>
      </c>
      <c r="Q838" s="16" cm="1">
        <f t="array" ref="Q838">INDEX(Inflation,A838)+0.02</f>
        <v>7.0000000000000007E-2</v>
      </c>
      <c r="R838" s="16" cm="1">
        <f t="array" ref="R838">INDEX(LapseRate,A838)*0.5</f>
        <v>0.05</v>
      </c>
      <c r="S838" s="16" cm="1">
        <f t="array" ref="S838">INDEX(LapseRate,A838)*1.5</f>
        <v>0.15000000000000002</v>
      </c>
      <c r="T838" s="16" cm="1">
        <f t="array" ref="T838">INDEX(Yield,A838)*INDEX(YieldUp,A838)</f>
        <v>5.9999999999999995E-4</v>
      </c>
      <c r="U838" s="16" cm="1">
        <f t="array" ref="U838">INDEX(Yield,A838)*INDEX(YieldDown,A838)</f>
        <v>5.9999999999999995E-4</v>
      </c>
    </row>
    <row r="839" spans="1:21" x14ac:dyDescent="0.2">
      <c r="A839" s="13">
        <v>837</v>
      </c>
      <c r="C839" s="28">
        <v>0.05</v>
      </c>
      <c r="D839" s="14">
        <f t="shared" si="13"/>
        <v>29.935590905562851</v>
      </c>
      <c r="E839" s="14"/>
      <c r="F839" s="15" cm="1">
        <f t="array" ref="F839">Expense*INDEX(InflationFactor,A839)</f>
        <v>149.67795452781425</v>
      </c>
      <c r="G839" s="15"/>
      <c r="H839" s="28">
        <v>0.06</v>
      </c>
      <c r="I839" s="14" cm="1">
        <f t="array" ref="I839">1/POWER(1+INDEX(Yield,A839),1/12)</f>
        <v>0.9951560277146928</v>
      </c>
      <c r="J839" s="14"/>
      <c r="K839" s="29">
        <v>0.1</v>
      </c>
      <c r="L839" s="14" cm="1">
        <f t="array" ref="L839">1-POWER(1-INDEX(LapseRate,A839),1/12)</f>
        <v>8.7416109546967213E-3</v>
      </c>
      <c r="M839" s="14"/>
      <c r="N839" s="32">
        <v>0.01</v>
      </c>
      <c r="O839" s="32">
        <v>0.01</v>
      </c>
      <c r="Q839" s="16" cm="1">
        <f t="array" ref="Q839">INDEX(Inflation,A839)+0.02</f>
        <v>7.0000000000000007E-2</v>
      </c>
      <c r="R839" s="16" cm="1">
        <f t="array" ref="R839">INDEX(LapseRate,A839)*0.5</f>
        <v>0.05</v>
      </c>
      <c r="S839" s="16" cm="1">
        <f t="array" ref="S839">INDEX(LapseRate,A839)*1.5</f>
        <v>0.15000000000000002</v>
      </c>
      <c r="T839" s="16" cm="1">
        <f t="array" ref="T839">INDEX(Yield,A839)*INDEX(YieldUp,A839)</f>
        <v>5.9999999999999995E-4</v>
      </c>
      <c r="U839" s="16" cm="1">
        <f t="array" ref="U839">INDEX(Yield,A839)*INDEX(YieldDown,A839)</f>
        <v>5.9999999999999995E-4</v>
      </c>
    </row>
    <row r="840" spans="1:21" x14ac:dyDescent="0.2">
      <c r="A840" s="13">
        <v>838</v>
      </c>
      <c r="C840" s="28">
        <v>0.05</v>
      </c>
      <c r="D840" s="14">
        <f t="shared" si="13"/>
        <v>30.057552208448776</v>
      </c>
      <c r="E840" s="14"/>
      <c r="F840" s="15" cm="1">
        <f t="array" ref="F840">Expense*INDEX(InflationFactor,A840)</f>
        <v>150.28776104224389</v>
      </c>
      <c r="G840" s="15"/>
      <c r="H840" s="28">
        <v>0.06</v>
      </c>
      <c r="I840" s="14" cm="1">
        <f t="array" ref="I840">1/POWER(1+INDEX(Yield,A840),1/12)</f>
        <v>0.9951560277146928</v>
      </c>
      <c r="J840" s="14"/>
      <c r="K840" s="29">
        <v>0.1</v>
      </c>
      <c r="L840" s="14" cm="1">
        <f t="array" ref="L840">1-POWER(1-INDEX(LapseRate,A840),1/12)</f>
        <v>8.7416109546967213E-3</v>
      </c>
      <c r="M840" s="14"/>
      <c r="N840" s="32">
        <v>0.01</v>
      </c>
      <c r="O840" s="32">
        <v>0.01</v>
      </c>
      <c r="Q840" s="16" cm="1">
        <f t="array" ref="Q840">INDEX(Inflation,A840)+0.02</f>
        <v>7.0000000000000007E-2</v>
      </c>
      <c r="R840" s="16" cm="1">
        <f t="array" ref="R840">INDEX(LapseRate,A840)*0.5</f>
        <v>0.05</v>
      </c>
      <c r="S840" s="16" cm="1">
        <f t="array" ref="S840">INDEX(LapseRate,A840)*1.5</f>
        <v>0.15000000000000002</v>
      </c>
      <c r="T840" s="16" cm="1">
        <f t="array" ref="T840">INDEX(Yield,A840)*INDEX(YieldUp,A840)</f>
        <v>5.9999999999999995E-4</v>
      </c>
      <c r="U840" s="16" cm="1">
        <f t="array" ref="U840">INDEX(Yield,A840)*INDEX(YieldDown,A840)</f>
        <v>5.9999999999999995E-4</v>
      </c>
    </row>
    <row r="841" spans="1:21" x14ac:dyDescent="0.2">
      <c r="A841" s="13">
        <v>839</v>
      </c>
      <c r="C841" s="28">
        <v>0.05</v>
      </c>
      <c r="D841" s="14">
        <f t="shared" si="13"/>
        <v>30.180010396779458</v>
      </c>
      <c r="E841" s="14"/>
      <c r="F841" s="15" cm="1">
        <f t="array" ref="F841">Expense*INDEX(InflationFactor,A841)</f>
        <v>150.9000519838973</v>
      </c>
      <c r="G841" s="15"/>
      <c r="H841" s="28">
        <v>0.06</v>
      </c>
      <c r="I841" s="14" cm="1">
        <f t="array" ref="I841">1/POWER(1+INDEX(Yield,A841),1/12)</f>
        <v>0.9951560277146928</v>
      </c>
      <c r="J841" s="14"/>
      <c r="K841" s="29">
        <v>0.1</v>
      </c>
      <c r="L841" s="14" cm="1">
        <f t="array" ref="L841">1-POWER(1-INDEX(LapseRate,A841),1/12)</f>
        <v>8.7416109546967213E-3</v>
      </c>
      <c r="M841" s="14"/>
      <c r="N841" s="32">
        <v>0.01</v>
      </c>
      <c r="O841" s="32">
        <v>0.01</v>
      </c>
      <c r="Q841" s="16" cm="1">
        <f t="array" ref="Q841">INDEX(Inflation,A841)+0.02</f>
        <v>7.0000000000000007E-2</v>
      </c>
      <c r="R841" s="16" cm="1">
        <f t="array" ref="R841">INDEX(LapseRate,A841)*0.5</f>
        <v>0.05</v>
      </c>
      <c r="S841" s="16" cm="1">
        <f t="array" ref="S841">INDEX(LapseRate,A841)*1.5</f>
        <v>0.15000000000000002</v>
      </c>
      <c r="T841" s="16" cm="1">
        <f t="array" ref="T841">INDEX(Yield,A841)*INDEX(YieldUp,A841)</f>
        <v>5.9999999999999995E-4</v>
      </c>
      <c r="U841" s="16" cm="1">
        <f t="array" ref="U841">INDEX(Yield,A841)*INDEX(YieldDown,A841)</f>
        <v>5.9999999999999995E-4</v>
      </c>
    </row>
    <row r="842" spans="1:21" x14ac:dyDescent="0.2">
      <c r="A842" s="13">
        <v>840</v>
      </c>
      <c r="C842" s="28">
        <v>0.05</v>
      </c>
      <c r="D842" s="14">
        <f t="shared" si="13"/>
        <v>30.302967494927735</v>
      </c>
      <c r="E842" s="14"/>
      <c r="F842" s="15" cm="1">
        <f t="array" ref="F842">Expense*INDEX(InflationFactor,A842)</f>
        <v>151.51483747463868</v>
      </c>
      <c r="G842" s="15"/>
      <c r="H842" s="28">
        <v>0.06</v>
      </c>
      <c r="I842" s="14" cm="1">
        <f t="array" ref="I842">1/POWER(1+INDEX(Yield,A842),1/12)</f>
        <v>0.9951560277146928</v>
      </c>
      <c r="J842" s="14"/>
      <c r="K842" s="29">
        <v>0.1</v>
      </c>
      <c r="L842" s="14" cm="1">
        <f t="array" ref="L842">1-POWER(1-INDEX(LapseRate,A842),1/12)</f>
        <v>8.7416109546967213E-3</v>
      </c>
      <c r="M842" s="14"/>
      <c r="N842" s="32">
        <v>0.01</v>
      </c>
      <c r="O842" s="32">
        <v>0.01</v>
      </c>
      <c r="Q842" s="16" cm="1">
        <f t="array" ref="Q842">INDEX(Inflation,A842)+0.02</f>
        <v>7.0000000000000007E-2</v>
      </c>
      <c r="R842" s="16" cm="1">
        <f t="array" ref="R842">INDEX(LapseRate,A842)*0.5</f>
        <v>0.05</v>
      </c>
      <c r="S842" s="16" cm="1">
        <f t="array" ref="S842">INDEX(LapseRate,A842)*1.5</f>
        <v>0.15000000000000002</v>
      </c>
      <c r="T842" s="16" cm="1">
        <f t="array" ref="T842">INDEX(Yield,A842)*INDEX(YieldUp,A842)</f>
        <v>5.9999999999999995E-4</v>
      </c>
      <c r="U842" s="16" cm="1">
        <f t="array" ref="U842">INDEX(Yield,A842)*INDEX(YieldDown,A842)</f>
        <v>5.9999999999999995E-4</v>
      </c>
    </row>
    <row r="843" spans="1:21" x14ac:dyDescent="0.2">
      <c r="A843" s="13">
        <v>841</v>
      </c>
      <c r="C843" s="28">
        <v>0.05</v>
      </c>
      <c r="D843" s="14">
        <f t="shared" si="13"/>
        <v>30.426425535513872</v>
      </c>
      <c r="E843" s="14"/>
      <c r="F843" s="15" cm="1">
        <f t="array" ref="F843">Expense*INDEX(InflationFactor,A843)</f>
        <v>152.13212767756937</v>
      </c>
      <c r="G843" s="15"/>
      <c r="H843" s="28">
        <v>0.06</v>
      </c>
      <c r="I843" s="14" cm="1">
        <f t="array" ref="I843">1/POWER(1+INDEX(Yield,A843),1/12)</f>
        <v>0.9951560277146928</v>
      </c>
      <c r="J843" s="14"/>
      <c r="K843" s="29">
        <v>0.1</v>
      </c>
      <c r="L843" s="14" cm="1">
        <f t="array" ref="L843">1-POWER(1-INDEX(LapseRate,A843),1/12)</f>
        <v>8.7416109546967213E-3</v>
      </c>
      <c r="M843" s="14"/>
      <c r="N843" s="32">
        <v>0.01</v>
      </c>
      <c r="O843" s="32">
        <v>0.01</v>
      </c>
      <c r="Q843" s="16" cm="1">
        <f t="array" ref="Q843">INDEX(Inflation,A843)+0.02</f>
        <v>7.0000000000000007E-2</v>
      </c>
      <c r="R843" s="16" cm="1">
        <f t="array" ref="R843">INDEX(LapseRate,A843)*0.5</f>
        <v>0.05</v>
      </c>
      <c r="S843" s="16" cm="1">
        <f t="array" ref="S843">INDEX(LapseRate,A843)*1.5</f>
        <v>0.15000000000000002</v>
      </c>
      <c r="T843" s="16" cm="1">
        <f t="array" ref="T843">INDEX(Yield,A843)*INDEX(YieldUp,A843)</f>
        <v>5.9999999999999995E-4</v>
      </c>
      <c r="U843" s="16" cm="1">
        <f t="array" ref="U843">INDEX(Yield,A843)*INDEX(YieldDown,A843)</f>
        <v>5.9999999999999995E-4</v>
      </c>
    </row>
    <row r="844" spans="1:21" x14ac:dyDescent="0.2">
      <c r="A844" s="13">
        <v>842</v>
      </c>
      <c r="C844" s="28">
        <v>0.05</v>
      </c>
      <c r="D844" s="14">
        <f t="shared" si="13"/>
        <v>30.55038655943958</v>
      </c>
      <c r="E844" s="14"/>
      <c r="F844" s="15" cm="1">
        <f t="array" ref="F844">Expense*INDEX(InflationFactor,A844)</f>
        <v>152.7519327971979</v>
      </c>
      <c r="G844" s="15"/>
      <c r="H844" s="28">
        <v>0.06</v>
      </c>
      <c r="I844" s="14" cm="1">
        <f t="array" ref="I844">1/POWER(1+INDEX(Yield,A844),1/12)</f>
        <v>0.9951560277146928</v>
      </c>
      <c r="J844" s="14"/>
      <c r="K844" s="29">
        <v>0.1</v>
      </c>
      <c r="L844" s="14" cm="1">
        <f t="array" ref="L844">1-POWER(1-INDEX(LapseRate,A844),1/12)</f>
        <v>8.7416109546967213E-3</v>
      </c>
      <c r="M844" s="14"/>
      <c r="N844" s="32">
        <v>0.01</v>
      </c>
      <c r="O844" s="32">
        <v>0.01</v>
      </c>
      <c r="Q844" s="16" cm="1">
        <f t="array" ref="Q844">INDEX(Inflation,A844)+0.02</f>
        <v>7.0000000000000007E-2</v>
      </c>
      <c r="R844" s="16" cm="1">
        <f t="array" ref="R844">INDEX(LapseRate,A844)*0.5</f>
        <v>0.05</v>
      </c>
      <c r="S844" s="16" cm="1">
        <f t="array" ref="S844">INDEX(LapseRate,A844)*1.5</f>
        <v>0.15000000000000002</v>
      </c>
      <c r="T844" s="16" cm="1">
        <f t="array" ref="T844">INDEX(Yield,A844)*INDEX(YieldUp,A844)</f>
        <v>5.9999999999999995E-4</v>
      </c>
      <c r="U844" s="16" cm="1">
        <f t="array" ref="U844">INDEX(Yield,A844)*INDEX(YieldDown,A844)</f>
        <v>5.9999999999999995E-4</v>
      </c>
    </row>
    <row r="845" spans="1:21" x14ac:dyDescent="0.2">
      <c r="A845" s="13">
        <v>843</v>
      </c>
      <c r="C845" s="28">
        <v>0.05</v>
      </c>
      <c r="D845" s="14">
        <f t="shared" si="13"/>
        <v>30.674852615921047</v>
      </c>
      <c r="E845" s="14"/>
      <c r="F845" s="15" cm="1">
        <f t="array" ref="F845">Expense*INDEX(InflationFactor,A845)</f>
        <v>153.37426307960524</v>
      </c>
      <c r="G845" s="15"/>
      <c r="H845" s="28">
        <v>0.06</v>
      </c>
      <c r="I845" s="14" cm="1">
        <f t="array" ref="I845">1/POWER(1+INDEX(Yield,A845),1/12)</f>
        <v>0.9951560277146928</v>
      </c>
      <c r="J845" s="14"/>
      <c r="K845" s="29">
        <v>0.1</v>
      </c>
      <c r="L845" s="14" cm="1">
        <f t="array" ref="L845">1-POWER(1-INDEX(LapseRate,A845),1/12)</f>
        <v>8.7416109546967213E-3</v>
      </c>
      <c r="M845" s="14"/>
      <c r="N845" s="32">
        <v>0.01</v>
      </c>
      <c r="O845" s="32">
        <v>0.01</v>
      </c>
      <c r="Q845" s="16" cm="1">
        <f t="array" ref="Q845">INDEX(Inflation,A845)+0.02</f>
        <v>7.0000000000000007E-2</v>
      </c>
      <c r="R845" s="16" cm="1">
        <f t="array" ref="R845">INDEX(LapseRate,A845)*0.5</f>
        <v>0.05</v>
      </c>
      <c r="S845" s="16" cm="1">
        <f t="array" ref="S845">INDEX(LapseRate,A845)*1.5</f>
        <v>0.15000000000000002</v>
      </c>
      <c r="T845" s="16" cm="1">
        <f t="array" ref="T845">INDEX(Yield,A845)*INDEX(YieldUp,A845)</f>
        <v>5.9999999999999995E-4</v>
      </c>
      <c r="U845" s="16" cm="1">
        <f t="array" ref="U845">INDEX(Yield,A845)*INDEX(YieldDown,A845)</f>
        <v>5.9999999999999995E-4</v>
      </c>
    </row>
    <row r="846" spans="1:21" x14ac:dyDescent="0.2">
      <c r="A846" s="13">
        <v>844</v>
      </c>
      <c r="C846" s="28">
        <v>0.05</v>
      </c>
      <c r="D846" s="14">
        <f t="shared" si="13"/>
        <v>30.799825762523469</v>
      </c>
      <c r="E846" s="14"/>
      <c r="F846" s="15" cm="1">
        <f t="array" ref="F846">Expense*INDEX(InflationFactor,A846)</f>
        <v>153.99912881261736</v>
      </c>
      <c r="G846" s="15"/>
      <c r="H846" s="28">
        <v>0.06</v>
      </c>
      <c r="I846" s="14" cm="1">
        <f t="array" ref="I846">1/POWER(1+INDEX(Yield,A846),1/12)</f>
        <v>0.9951560277146928</v>
      </c>
      <c r="J846" s="14"/>
      <c r="K846" s="29">
        <v>0.1</v>
      </c>
      <c r="L846" s="14" cm="1">
        <f t="array" ref="L846">1-POWER(1-INDEX(LapseRate,A846),1/12)</f>
        <v>8.7416109546967213E-3</v>
      </c>
      <c r="M846" s="14"/>
      <c r="N846" s="32">
        <v>0.01</v>
      </c>
      <c r="O846" s="32">
        <v>0.01</v>
      </c>
      <c r="Q846" s="16" cm="1">
        <f t="array" ref="Q846">INDEX(Inflation,A846)+0.02</f>
        <v>7.0000000000000007E-2</v>
      </c>
      <c r="R846" s="16" cm="1">
        <f t="array" ref="R846">INDEX(LapseRate,A846)*0.5</f>
        <v>0.05</v>
      </c>
      <c r="S846" s="16" cm="1">
        <f t="array" ref="S846">INDEX(LapseRate,A846)*1.5</f>
        <v>0.15000000000000002</v>
      </c>
      <c r="T846" s="16" cm="1">
        <f t="array" ref="T846">INDEX(Yield,A846)*INDEX(YieldUp,A846)</f>
        <v>5.9999999999999995E-4</v>
      </c>
      <c r="U846" s="16" cm="1">
        <f t="array" ref="U846">INDEX(Yield,A846)*INDEX(YieldDown,A846)</f>
        <v>5.9999999999999995E-4</v>
      </c>
    </row>
    <row r="847" spans="1:21" x14ac:dyDescent="0.2">
      <c r="A847" s="13">
        <v>845</v>
      </c>
      <c r="C847" s="28">
        <v>0.05</v>
      </c>
      <c r="D847" s="14">
        <f t="shared" si="13"/>
        <v>30.925308065194795</v>
      </c>
      <c r="E847" s="14"/>
      <c r="F847" s="15" cm="1">
        <f t="array" ref="F847">Expense*INDEX(InflationFactor,A847)</f>
        <v>154.62654032597396</v>
      </c>
      <c r="G847" s="15"/>
      <c r="H847" s="28">
        <v>0.06</v>
      </c>
      <c r="I847" s="14" cm="1">
        <f t="array" ref="I847">1/POWER(1+INDEX(Yield,A847),1/12)</f>
        <v>0.9951560277146928</v>
      </c>
      <c r="J847" s="14"/>
      <c r="K847" s="29">
        <v>0.1</v>
      </c>
      <c r="L847" s="14" cm="1">
        <f t="array" ref="L847">1-POWER(1-INDEX(LapseRate,A847),1/12)</f>
        <v>8.7416109546967213E-3</v>
      </c>
      <c r="M847" s="14"/>
      <c r="N847" s="32">
        <v>0.01</v>
      </c>
      <c r="O847" s="32">
        <v>0.01</v>
      </c>
      <c r="Q847" s="16" cm="1">
        <f t="array" ref="Q847">INDEX(Inflation,A847)+0.02</f>
        <v>7.0000000000000007E-2</v>
      </c>
      <c r="R847" s="16" cm="1">
        <f t="array" ref="R847">INDEX(LapseRate,A847)*0.5</f>
        <v>0.05</v>
      </c>
      <c r="S847" s="16" cm="1">
        <f t="array" ref="S847">INDEX(LapseRate,A847)*1.5</f>
        <v>0.15000000000000002</v>
      </c>
      <c r="T847" s="16" cm="1">
        <f t="array" ref="T847">INDEX(Yield,A847)*INDEX(YieldUp,A847)</f>
        <v>5.9999999999999995E-4</v>
      </c>
      <c r="U847" s="16" cm="1">
        <f t="array" ref="U847">INDEX(Yield,A847)*INDEX(YieldDown,A847)</f>
        <v>5.9999999999999995E-4</v>
      </c>
    </row>
    <row r="848" spans="1:21" x14ac:dyDescent="0.2">
      <c r="A848" s="13">
        <v>846</v>
      </c>
      <c r="C848" s="28">
        <v>0.05</v>
      </c>
      <c r="D848" s="14">
        <f t="shared" si="13"/>
        <v>31.051301598299862</v>
      </c>
      <c r="E848" s="14"/>
      <c r="F848" s="15" cm="1">
        <f t="array" ref="F848">Expense*INDEX(InflationFactor,A848)</f>
        <v>155.25650799149932</v>
      </c>
      <c r="G848" s="15"/>
      <c r="H848" s="28">
        <v>0.06</v>
      </c>
      <c r="I848" s="14" cm="1">
        <f t="array" ref="I848">1/POWER(1+INDEX(Yield,A848),1/12)</f>
        <v>0.9951560277146928</v>
      </c>
      <c r="J848" s="14"/>
      <c r="K848" s="29">
        <v>0.1</v>
      </c>
      <c r="L848" s="14" cm="1">
        <f t="array" ref="L848">1-POWER(1-INDEX(LapseRate,A848),1/12)</f>
        <v>8.7416109546967213E-3</v>
      </c>
      <c r="M848" s="14"/>
      <c r="N848" s="32">
        <v>0.01</v>
      </c>
      <c r="O848" s="32">
        <v>0.01</v>
      </c>
      <c r="Q848" s="16" cm="1">
        <f t="array" ref="Q848">INDEX(Inflation,A848)+0.02</f>
        <v>7.0000000000000007E-2</v>
      </c>
      <c r="R848" s="16" cm="1">
        <f t="array" ref="R848">INDEX(LapseRate,A848)*0.5</f>
        <v>0.05</v>
      </c>
      <c r="S848" s="16" cm="1">
        <f t="array" ref="S848">INDEX(LapseRate,A848)*1.5</f>
        <v>0.15000000000000002</v>
      </c>
      <c r="T848" s="16" cm="1">
        <f t="array" ref="T848">INDEX(Yield,A848)*INDEX(YieldUp,A848)</f>
        <v>5.9999999999999995E-4</v>
      </c>
      <c r="U848" s="16" cm="1">
        <f t="array" ref="U848">INDEX(Yield,A848)*INDEX(YieldDown,A848)</f>
        <v>5.9999999999999995E-4</v>
      </c>
    </row>
    <row r="849" spans="1:21" x14ac:dyDescent="0.2">
      <c r="A849" s="13">
        <v>847</v>
      </c>
      <c r="C849" s="28">
        <v>0.05</v>
      </c>
      <c r="D849" s="14">
        <f t="shared" si="13"/>
        <v>31.177808444654723</v>
      </c>
      <c r="E849" s="14"/>
      <c r="F849" s="15" cm="1">
        <f t="array" ref="F849">Expense*INDEX(InflationFactor,A849)</f>
        <v>155.88904222327361</v>
      </c>
      <c r="G849" s="15"/>
      <c r="H849" s="28">
        <v>0.06</v>
      </c>
      <c r="I849" s="14" cm="1">
        <f t="array" ref="I849">1/POWER(1+INDEX(Yield,A849),1/12)</f>
        <v>0.9951560277146928</v>
      </c>
      <c r="J849" s="14"/>
      <c r="K849" s="29">
        <v>0.1</v>
      </c>
      <c r="L849" s="14" cm="1">
        <f t="array" ref="L849">1-POWER(1-INDEX(LapseRate,A849),1/12)</f>
        <v>8.7416109546967213E-3</v>
      </c>
      <c r="M849" s="14"/>
      <c r="N849" s="32">
        <v>0.01</v>
      </c>
      <c r="O849" s="32">
        <v>0.01</v>
      </c>
      <c r="Q849" s="16" cm="1">
        <f t="array" ref="Q849">INDEX(Inflation,A849)+0.02</f>
        <v>7.0000000000000007E-2</v>
      </c>
      <c r="R849" s="16" cm="1">
        <f t="array" ref="R849">INDEX(LapseRate,A849)*0.5</f>
        <v>0.05</v>
      </c>
      <c r="S849" s="16" cm="1">
        <f t="array" ref="S849">INDEX(LapseRate,A849)*1.5</f>
        <v>0.15000000000000002</v>
      </c>
      <c r="T849" s="16" cm="1">
        <f t="array" ref="T849">INDEX(Yield,A849)*INDEX(YieldUp,A849)</f>
        <v>5.9999999999999995E-4</v>
      </c>
      <c r="U849" s="16" cm="1">
        <f t="array" ref="U849">INDEX(Yield,A849)*INDEX(YieldDown,A849)</f>
        <v>5.9999999999999995E-4</v>
      </c>
    </row>
    <row r="850" spans="1:21" x14ac:dyDescent="0.2">
      <c r="A850" s="13">
        <v>848</v>
      </c>
      <c r="C850" s="28">
        <v>0.05</v>
      </c>
      <c r="D850" s="14">
        <f t="shared" si="13"/>
        <v>31.304830695561126</v>
      </c>
      <c r="E850" s="14"/>
      <c r="F850" s="15" cm="1">
        <f t="array" ref="F850">Expense*INDEX(InflationFactor,A850)</f>
        <v>156.52415347780564</v>
      </c>
      <c r="G850" s="15"/>
      <c r="H850" s="28">
        <v>0.06</v>
      </c>
      <c r="I850" s="14" cm="1">
        <f t="array" ref="I850">1/POWER(1+INDEX(Yield,A850),1/12)</f>
        <v>0.9951560277146928</v>
      </c>
      <c r="J850" s="14"/>
      <c r="K850" s="29">
        <v>0.1</v>
      </c>
      <c r="L850" s="14" cm="1">
        <f t="array" ref="L850">1-POWER(1-INDEX(LapseRate,A850),1/12)</f>
        <v>8.7416109546967213E-3</v>
      </c>
      <c r="M850" s="14"/>
      <c r="N850" s="32">
        <v>0.01</v>
      </c>
      <c r="O850" s="32">
        <v>0.01</v>
      </c>
      <c r="Q850" s="16" cm="1">
        <f t="array" ref="Q850">INDEX(Inflation,A850)+0.02</f>
        <v>7.0000000000000007E-2</v>
      </c>
      <c r="R850" s="16" cm="1">
        <f t="array" ref="R850">INDEX(LapseRate,A850)*0.5</f>
        <v>0.05</v>
      </c>
      <c r="S850" s="16" cm="1">
        <f t="array" ref="S850">INDEX(LapseRate,A850)*1.5</f>
        <v>0.15000000000000002</v>
      </c>
      <c r="T850" s="16" cm="1">
        <f t="array" ref="T850">INDEX(Yield,A850)*INDEX(YieldUp,A850)</f>
        <v>5.9999999999999995E-4</v>
      </c>
      <c r="U850" s="16" cm="1">
        <f t="array" ref="U850">INDEX(Yield,A850)*INDEX(YieldDown,A850)</f>
        <v>5.9999999999999995E-4</v>
      </c>
    </row>
    <row r="851" spans="1:21" x14ac:dyDescent="0.2">
      <c r="A851" s="13">
        <v>849</v>
      </c>
      <c r="C851" s="28">
        <v>0.05</v>
      </c>
      <c r="D851" s="14">
        <f t="shared" si="13"/>
        <v>31.432370450840999</v>
      </c>
      <c r="E851" s="14"/>
      <c r="F851" s="15" cm="1">
        <f t="array" ref="F851">Expense*INDEX(InflationFactor,A851)</f>
        <v>157.161852254205</v>
      </c>
      <c r="G851" s="15"/>
      <c r="H851" s="28">
        <v>0.06</v>
      </c>
      <c r="I851" s="14" cm="1">
        <f t="array" ref="I851">1/POWER(1+INDEX(Yield,A851),1/12)</f>
        <v>0.9951560277146928</v>
      </c>
      <c r="J851" s="14"/>
      <c r="K851" s="29">
        <v>0.1</v>
      </c>
      <c r="L851" s="14" cm="1">
        <f t="array" ref="L851">1-POWER(1-INDEX(LapseRate,A851),1/12)</f>
        <v>8.7416109546967213E-3</v>
      </c>
      <c r="M851" s="14"/>
      <c r="N851" s="32">
        <v>0.01</v>
      </c>
      <c r="O851" s="32">
        <v>0.01</v>
      </c>
      <c r="Q851" s="16" cm="1">
        <f t="array" ref="Q851">INDEX(Inflation,A851)+0.02</f>
        <v>7.0000000000000007E-2</v>
      </c>
      <c r="R851" s="16" cm="1">
        <f t="array" ref="R851">INDEX(LapseRate,A851)*0.5</f>
        <v>0.05</v>
      </c>
      <c r="S851" s="16" cm="1">
        <f t="array" ref="S851">INDEX(LapseRate,A851)*1.5</f>
        <v>0.15000000000000002</v>
      </c>
      <c r="T851" s="16" cm="1">
        <f t="array" ref="T851">INDEX(Yield,A851)*INDEX(YieldUp,A851)</f>
        <v>5.9999999999999995E-4</v>
      </c>
      <c r="U851" s="16" cm="1">
        <f t="array" ref="U851">INDEX(Yield,A851)*INDEX(YieldDown,A851)</f>
        <v>5.9999999999999995E-4</v>
      </c>
    </row>
    <row r="852" spans="1:21" x14ac:dyDescent="0.2">
      <c r="A852" s="13">
        <v>850</v>
      </c>
      <c r="C852" s="28">
        <v>0.05</v>
      </c>
      <c r="D852" s="14">
        <f t="shared" si="13"/>
        <v>31.560429818871206</v>
      </c>
      <c r="E852" s="14"/>
      <c r="F852" s="15" cm="1">
        <f t="array" ref="F852">Expense*INDEX(InflationFactor,A852)</f>
        <v>157.80214909435603</v>
      </c>
      <c r="G852" s="15"/>
      <c r="H852" s="28">
        <v>0.06</v>
      </c>
      <c r="I852" s="14" cm="1">
        <f t="array" ref="I852">1/POWER(1+INDEX(Yield,A852),1/12)</f>
        <v>0.9951560277146928</v>
      </c>
      <c r="J852" s="14"/>
      <c r="K852" s="29">
        <v>0.1</v>
      </c>
      <c r="L852" s="14" cm="1">
        <f t="array" ref="L852">1-POWER(1-INDEX(LapseRate,A852),1/12)</f>
        <v>8.7416109546967213E-3</v>
      </c>
      <c r="M852" s="14"/>
      <c r="N852" s="32">
        <v>0.01</v>
      </c>
      <c r="O852" s="32">
        <v>0.01</v>
      </c>
      <c r="Q852" s="16" cm="1">
        <f t="array" ref="Q852">INDEX(Inflation,A852)+0.02</f>
        <v>7.0000000000000007E-2</v>
      </c>
      <c r="R852" s="16" cm="1">
        <f t="array" ref="R852">INDEX(LapseRate,A852)*0.5</f>
        <v>0.05</v>
      </c>
      <c r="S852" s="16" cm="1">
        <f t="array" ref="S852">INDEX(LapseRate,A852)*1.5</f>
        <v>0.15000000000000002</v>
      </c>
      <c r="T852" s="16" cm="1">
        <f t="array" ref="T852">INDEX(Yield,A852)*INDEX(YieldUp,A852)</f>
        <v>5.9999999999999995E-4</v>
      </c>
      <c r="U852" s="16" cm="1">
        <f t="array" ref="U852">INDEX(Yield,A852)*INDEX(YieldDown,A852)</f>
        <v>5.9999999999999995E-4</v>
      </c>
    </row>
    <row r="853" spans="1:21" x14ac:dyDescent="0.2">
      <c r="A853" s="13">
        <v>851</v>
      </c>
      <c r="C853" s="28">
        <v>0.05</v>
      </c>
      <c r="D853" s="14">
        <f t="shared" si="13"/>
        <v>31.689010916618422</v>
      </c>
      <c r="E853" s="14"/>
      <c r="F853" s="15" cm="1">
        <f t="array" ref="F853">Expense*INDEX(InflationFactor,A853)</f>
        <v>158.44505458309212</v>
      </c>
      <c r="G853" s="15"/>
      <c r="H853" s="28">
        <v>0.06</v>
      </c>
      <c r="I853" s="14" cm="1">
        <f t="array" ref="I853">1/POWER(1+INDEX(Yield,A853),1/12)</f>
        <v>0.9951560277146928</v>
      </c>
      <c r="J853" s="14"/>
      <c r="K853" s="29">
        <v>0.1</v>
      </c>
      <c r="L853" s="14" cm="1">
        <f t="array" ref="L853">1-POWER(1-INDEX(LapseRate,A853),1/12)</f>
        <v>8.7416109546967213E-3</v>
      </c>
      <c r="M853" s="14"/>
      <c r="N853" s="32">
        <v>0.01</v>
      </c>
      <c r="O853" s="32">
        <v>0.01</v>
      </c>
      <c r="Q853" s="16" cm="1">
        <f t="array" ref="Q853">INDEX(Inflation,A853)+0.02</f>
        <v>7.0000000000000007E-2</v>
      </c>
      <c r="R853" s="16" cm="1">
        <f t="array" ref="R853">INDEX(LapseRate,A853)*0.5</f>
        <v>0.05</v>
      </c>
      <c r="S853" s="16" cm="1">
        <f t="array" ref="S853">INDEX(LapseRate,A853)*1.5</f>
        <v>0.15000000000000002</v>
      </c>
      <c r="T853" s="16" cm="1">
        <f t="array" ref="T853">INDEX(Yield,A853)*INDEX(YieldUp,A853)</f>
        <v>5.9999999999999995E-4</v>
      </c>
      <c r="U853" s="16" cm="1">
        <f t="array" ref="U853">INDEX(Yield,A853)*INDEX(YieldDown,A853)</f>
        <v>5.9999999999999995E-4</v>
      </c>
    </row>
    <row r="854" spans="1:21" x14ac:dyDescent="0.2">
      <c r="A854" s="13">
        <v>852</v>
      </c>
      <c r="C854" s="28">
        <v>0.05</v>
      </c>
      <c r="D854" s="14">
        <f t="shared" si="13"/>
        <v>31.818115869674127</v>
      </c>
      <c r="E854" s="14"/>
      <c r="F854" s="15" cm="1">
        <f t="array" ref="F854">Expense*INDEX(InflationFactor,A854)</f>
        <v>159.09057934837062</v>
      </c>
      <c r="G854" s="15"/>
      <c r="H854" s="28">
        <v>0.06</v>
      </c>
      <c r="I854" s="14" cm="1">
        <f t="array" ref="I854">1/POWER(1+INDEX(Yield,A854),1/12)</f>
        <v>0.9951560277146928</v>
      </c>
      <c r="J854" s="14"/>
      <c r="K854" s="29">
        <v>0.1</v>
      </c>
      <c r="L854" s="14" cm="1">
        <f t="array" ref="L854">1-POWER(1-INDEX(LapseRate,A854),1/12)</f>
        <v>8.7416109546967213E-3</v>
      </c>
      <c r="M854" s="14"/>
      <c r="N854" s="32">
        <v>0.01</v>
      </c>
      <c r="O854" s="32">
        <v>0.01</v>
      </c>
      <c r="Q854" s="16" cm="1">
        <f t="array" ref="Q854">INDEX(Inflation,A854)+0.02</f>
        <v>7.0000000000000007E-2</v>
      </c>
      <c r="R854" s="16" cm="1">
        <f t="array" ref="R854">INDEX(LapseRate,A854)*0.5</f>
        <v>0.05</v>
      </c>
      <c r="S854" s="16" cm="1">
        <f t="array" ref="S854">INDEX(LapseRate,A854)*1.5</f>
        <v>0.15000000000000002</v>
      </c>
      <c r="T854" s="16" cm="1">
        <f t="array" ref="T854">INDEX(Yield,A854)*INDEX(YieldUp,A854)</f>
        <v>5.9999999999999995E-4</v>
      </c>
      <c r="U854" s="16" cm="1">
        <f t="array" ref="U854">INDEX(Yield,A854)*INDEX(YieldDown,A854)</f>
        <v>5.9999999999999995E-4</v>
      </c>
    </row>
    <row r="855" spans="1:21" x14ac:dyDescent="0.2">
      <c r="A855" s="13">
        <v>853</v>
      </c>
      <c r="C855" s="28">
        <v>0.05</v>
      </c>
      <c r="D855" s="14">
        <f t="shared" si="13"/>
        <v>31.947746812289569</v>
      </c>
      <c r="E855" s="14"/>
      <c r="F855" s="15" cm="1">
        <f t="array" ref="F855">Expense*INDEX(InflationFactor,A855)</f>
        <v>159.73873406144784</v>
      </c>
      <c r="G855" s="15"/>
      <c r="H855" s="28">
        <v>0.06</v>
      </c>
      <c r="I855" s="14" cm="1">
        <f t="array" ref="I855">1/POWER(1+INDEX(Yield,A855),1/12)</f>
        <v>0.9951560277146928</v>
      </c>
      <c r="J855" s="14"/>
      <c r="K855" s="29">
        <v>0.1</v>
      </c>
      <c r="L855" s="14" cm="1">
        <f t="array" ref="L855">1-POWER(1-INDEX(LapseRate,A855),1/12)</f>
        <v>8.7416109546967213E-3</v>
      </c>
      <c r="M855" s="14"/>
      <c r="N855" s="32">
        <v>0.01</v>
      </c>
      <c r="O855" s="32">
        <v>0.01</v>
      </c>
      <c r="Q855" s="16" cm="1">
        <f t="array" ref="Q855">INDEX(Inflation,A855)+0.02</f>
        <v>7.0000000000000007E-2</v>
      </c>
      <c r="R855" s="16" cm="1">
        <f t="array" ref="R855">INDEX(LapseRate,A855)*0.5</f>
        <v>0.05</v>
      </c>
      <c r="S855" s="16" cm="1">
        <f t="array" ref="S855">INDEX(LapseRate,A855)*1.5</f>
        <v>0.15000000000000002</v>
      </c>
      <c r="T855" s="16" cm="1">
        <f t="array" ref="T855">INDEX(Yield,A855)*INDEX(YieldUp,A855)</f>
        <v>5.9999999999999995E-4</v>
      </c>
      <c r="U855" s="16" cm="1">
        <f t="array" ref="U855">INDEX(Yield,A855)*INDEX(YieldDown,A855)</f>
        <v>5.9999999999999995E-4</v>
      </c>
    </row>
    <row r="856" spans="1:21" x14ac:dyDescent="0.2">
      <c r="A856" s="13">
        <v>854</v>
      </c>
      <c r="C856" s="28">
        <v>0.05</v>
      </c>
      <c r="D856" s="14">
        <f t="shared" si="13"/>
        <v>32.077905887411553</v>
      </c>
      <c r="E856" s="14"/>
      <c r="F856" s="15" cm="1">
        <f t="array" ref="F856">Expense*INDEX(InflationFactor,A856)</f>
        <v>160.38952943705777</v>
      </c>
      <c r="G856" s="15"/>
      <c r="H856" s="28">
        <v>0.06</v>
      </c>
      <c r="I856" s="14" cm="1">
        <f t="array" ref="I856">1/POWER(1+INDEX(Yield,A856),1/12)</f>
        <v>0.9951560277146928</v>
      </c>
      <c r="J856" s="14"/>
      <c r="K856" s="29">
        <v>0.1</v>
      </c>
      <c r="L856" s="14" cm="1">
        <f t="array" ref="L856">1-POWER(1-INDEX(LapseRate,A856),1/12)</f>
        <v>8.7416109546967213E-3</v>
      </c>
      <c r="M856" s="14"/>
      <c r="N856" s="32">
        <v>0.01</v>
      </c>
      <c r="O856" s="32">
        <v>0.01</v>
      </c>
      <c r="Q856" s="16" cm="1">
        <f t="array" ref="Q856">INDEX(Inflation,A856)+0.02</f>
        <v>7.0000000000000007E-2</v>
      </c>
      <c r="R856" s="16" cm="1">
        <f t="array" ref="R856">INDEX(LapseRate,A856)*0.5</f>
        <v>0.05</v>
      </c>
      <c r="S856" s="16" cm="1">
        <f t="array" ref="S856">INDEX(LapseRate,A856)*1.5</f>
        <v>0.15000000000000002</v>
      </c>
      <c r="T856" s="16" cm="1">
        <f t="array" ref="T856">INDEX(Yield,A856)*INDEX(YieldUp,A856)</f>
        <v>5.9999999999999995E-4</v>
      </c>
      <c r="U856" s="16" cm="1">
        <f t="array" ref="U856">INDEX(Yield,A856)*INDEX(YieldDown,A856)</f>
        <v>5.9999999999999995E-4</v>
      </c>
    </row>
    <row r="857" spans="1:21" x14ac:dyDescent="0.2">
      <c r="A857" s="13">
        <v>855</v>
      </c>
      <c r="C857" s="28">
        <v>0.05</v>
      </c>
      <c r="D857" s="14">
        <f t="shared" si="13"/>
        <v>32.208595246717103</v>
      </c>
      <c r="E857" s="14"/>
      <c r="F857" s="15" cm="1">
        <f t="array" ref="F857">Expense*INDEX(InflationFactor,A857)</f>
        <v>161.04297623358551</v>
      </c>
      <c r="G857" s="15"/>
      <c r="H857" s="28">
        <v>0.06</v>
      </c>
      <c r="I857" s="14" cm="1">
        <f t="array" ref="I857">1/POWER(1+INDEX(Yield,A857),1/12)</f>
        <v>0.9951560277146928</v>
      </c>
      <c r="J857" s="14"/>
      <c r="K857" s="29">
        <v>0.1</v>
      </c>
      <c r="L857" s="14" cm="1">
        <f t="array" ref="L857">1-POWER(1-INDEX(LapseRate,A857),1/12)</f>
        <v>8.7416109546967213E-3</v>
      </c>
      <c r="M857" s="14"/>
      <c r="N857" s="32">
        <v>0.01</v>
      </c>
      <c r="O857" s="32">
        <v>0.01</v>
      </c>
      <c r="Q857" s="16" cm="1">
        <f t="array" ref="Q857">INDEX(Inflation,A857)+0.02</f>
        <v>7.0000000000000007E-2</v>
      </c>
      <c r="R857" s="16" cm="1">
        <f t="array" ref="R857">INDEX(LapseRate,A857)*0.5</f>
        <v>0.05</v>
      </c>
      <c r="S857" s="16" cm="1">
        <f t="array" ref="S857">INDEX(LapseRate,A857)*1.5</f>
        <v>0.15000000000000002</v>
      </c>
      <c r="T857" s="16" cm="1">
        <f t="array" ref="T857">INDEX(Yield,A857)*INDEX(YieldUp,A857)</f>
        <v>5.9999999999999995E-4</v>
      </c>
      <c r="U857" s="16" cm="1">
        <f t="array" ref="U857">INDEX(Yield,A857)*INDEX(YieldDown,A857)</f>
        <v>5.9999999999999995E-4</v>
      </c>
    </row>
    <row r="858" spans="1:21" x14ac:dyDescent="0.2">
      <c r="A858" s="13">
        <v>856</v>
      </c>
      <c r="C858" s="28">
        <v>0.05</v>
      </c>
      <c r="D858" s="14">
        <f t="shared" si="13"/>
        <v>32.33981705064965</v>
      </c>
      <c r="E858" s="14"/>
      <c r="F858" s="15" cm="1">
        <f t="array" ref="F858">Expense*INDEX(InflationFactor,A858)</f>
        <v>161.69908525324826</v>
      </c>
      <c r="G858" s="15"/>
      <c r="H858" s="28">
        <v>0.06</v>
      </c>
      <c r="I858" s="14" cm="1">
        <f t="array" ref="I858">1/POWER(1+INDEX(Yield,A858),1/12)</f>
        <v>0.9951560277146928</v>
      </c>
      <c r="J858" s="14"/>
      <c r="K858" s="29">
        <v>0.1</v>
      </c>
      <c r="L858" s="14" cm="1">
        <f t="array" ref="L858">1-POWER(1-INDEX(LapseRate,A858),1/12)</f>
        <v>8.7416109546967213E-3</v>
      </c>
      <c r="M858" s="14"/>
      <c r="N858" s="32">
        <v>0.01</v>
      </c>
      <c r="O858" s="32">
        <v>0.01</v>
      </c>
      <c r="Q858" s="16" cm="1">
        <f t="array" ref="Q858">INDEX(Inflation,A858)+0.02</f>
        <v>7.0000000000000007E-2</v>
      </c>
      <c r="R858" s="16" cm="1">
        <f t="array" ref="R858">INDEX(LapseRate,A858)*0.5</f>
        <v>0.05</v>
      </c>
      <c r="S858" s="16" cm="1">
        <f t="array" ref="S858">INDEX(LapseRate,A858)*1.5</f>
        <v>0.15000000000000002</v>
      </c>
      <c r="T858" s="16" cm="1">
        <f t="array" ref="T858">INDEX(Yield,A858)*INDEX(YieldUp,A858)</f>
        <v>5.9999999999999995E-4</v>
      </c>
      <c r="U858" s="16" cm="1">
        <f t="array" ref="U858">INDEX(Yield,A858)*INDEX(YieldDown,A858)</f>
        <v>5.9999999999999995E-4</v>
      </c>
    </row>
    <row r="859" spans="1:21" x14ac:dyDescent="0.2">
      <c r="A859" s="13">
        <v>857</v>
      </c>
      <c r="C859" s="28">
        <v>0.05</v>
      </c>
      <c r="D859" s="14">
        <f t="shared" si="13"/>
        <v>32.471573468454523</v>
      </c>
      <c r="E859" s="14"/>
      <c r="F859" s="15" cm="1">
        <f t="array" ref="F859">Expense*INDEX(InflationFactor,A859)</f>
        <v>162.35786734227261</v>
      </c>
      <c r="G859" s="15"/>
      <c r="H859" s="28">
        <v>0.06</v>
      </c>
      <c r="I859" s="14" cm="1">
        <f t="array" ref="I859">1/POWER(1+INDEX(Yield,A859),1/12)</f>
        <v>0.9951560277146928</v>
      </c>
      <c r="J859" s="14"/>
      <c r="K859" s="29">
        <v>0.1</v>
      </c>
      <c r="L859" s="14" cm="1">
        <f t="array" ref="L859">1-POWER(1-INDEX(LapseRate,A859),1/12)</f>
        <v>8.7416109546967213E-3</v>
      </c>
      <c r="M859" s="14"/>
      <c r="N859" s="32">
        <v>0.01</v>
      </c>
      <c r="O859" s="32">
        <v>0.01</v>
      </c>
      <c r="Q859" s="16" cm="1">
        <f t="array" ref="Q859">INDEX(Inflation,A859)+0.02</f>
        <v>7.0000000000000007E-2</v>
      </c>
      <c r="R859" s="16" cm="1">
        <f t="array" ref="R859">INDEX(LapseRate,A859)*0.5</f>
        <v>0.05</v>
      </c>
      <c r="S859" s="16" cm="1">
        <f t="array" ref="S859">INDEX(LapseRate,A859)*1.5</f>
        <v>0.15000000000000002</v>
      </c>
      <c r="T859" s="16" cm="1">
        <f t="array" ref="T859">INDEX(Yield,A859)*INDEX(YieldUp,A859)</f>
        <v>5.9999999999999995E-4</v>
      </c>
      <c r="U859" s="16" cm="1">
        <f t="array" ref="U859">INDEX(Yield,A859)*INDEX(YieldDown,A859)</f>
        <v>5.9999999999999995E-4</v>
      </c>
    </row>
    <row r="860" spans="1:21" x14ac:dyDescent="0.2">
      <c r="A860" s="13">
        <v>858</v>
      </c>
      <c r="C860" s="28">
        <v>0.05</v>
      </c>
      <c r="D860" s="14">
        <f t="shared" si="13"/>
        <v>32.603866678214857</v>
      </c>
      <c r="E860" s="14"/>
      <c r="F860" s="15" cm="1">
        <f t="array" ref="F860">Expense*INDEX(InflationFactor,A860)</f>
        <v>163.01933339107427</v>
      </c>
      <c r="G860" s="15"/>
      <c r="H860" s="28">
        <v>0.06</v>
      </c>
      <c r="I860" s="14" cm="1">
        <f t="array" ref="I860">1/POWER(1+INDEX(Yield,A860),1/12)</f>
        <v>0.9951560277146928</v>
      </c>
      <c r="J860" s="14"/>
      <c r="K860" s="29">
        <v>0.1</v>
      </c>
      <c r="L860" s="14" cm="1">
        <f t="array" ref="L860">1-POWER(1-INDEX(LapseRate,A860),1/12)</f>
        <v>8.7416109546967213E-3</v>
      </c>
      <c r="M860" s="14"/>
      <c r="N860" s="32">
        <v>0.01</v>
      </c>
      <c r="O860" s="32">
        <v>0.01</v>
      </c>
      <c r="Q860" s="16" cm="1">
        <f t="array" ref="Q860">INDEX(Inflation,A860)+0.02</f>
        <v>7.0000000000000007E-2</v>
      </c>
      <c r="R860" s="16" cm="1">
        <f t="array" ref="R860">INDEX(LapseRate,A860)*0.5</f>
        <v>0.05</v>
      </c>
      <c r="S860" s="16" cm="1">
        <f t="array" ref="S860">INDEX(LapseRate,A860)*1.5</f>
        <v>0.15000000000000002</v>
      </c>
      <c r="T860" s="16" cm="1">
        <f t="array" ref="T860">INDEX(Yield,A860)*INDEX(YieldUp,A860)</f>
        <v>5.9999999999999995E-4</v>
      </c>
      <c r="U860" s="16" cm="1">
        <f t="array" ref="U860">INDEX(Yield,A860)*INDEX(YieldDown,A860)</f>
        <v>5.9999999999999995E-4</v>
      </c>
    </row>
    <row r="861" spans="1:21" x14ac:dyDescent="0.2">
      <c r="A861" s="13">
        <v>859</v>
      </c>
      <c r="C861" s="28">
        <v>0.05</v>
      </c>
      <c r="D861" s="14">
        <f t="shared" si="13"/>
        <v>32.736698866887465</v>
      </c>
      <c r="E861" s="14"/>
      <c r="F861" s="15" cm="1">
        <f t="array" ref="F861">Expense*INDEX(InflationFactor,A861)</f>
        <v>163.68349433443734</v>
      </c>
      <c r="G861" s="15"/>
      <c r="H861" s="28">
        <v>0.06</v>
      </c>
      <c r="I861" s="14" cm="1">
        <f t="array" ref="I861">1/POWER(1+INDEX(Yield,A861),1/12)</f>
        <v>0.9951560277146928</v>
      </c>
      <c r="J861" s="14"/>
      <c r="K861" s="29">
        <v>0.1</v>
      </c>
      <c r="L861" s="14" cm="1">
        <f t="array" ref="L861">1-POWER(1-INDEX(LapseRate,A861),1/12)</f>
        <v>8.7416109546967213E-3</v>
      </c>
      <c r="M861" s="14"/>
      <c r="N861" s="32">
        <v>0.01</v>
      </c>
      <c r="O861" s="32">
        <v>0.01</v>
      </c>
      <c r="Q861" s="16" cm="1">
        <f t="array" ref="Q861">INDEX(Inflation,A861)+0.02</f>
        <v>7.0000000000000007E-2</v>
      </c>
      <c r="R861" s="16" cm="1">
        <f t="array" ref="R861">INDEX(LapseRate,A861)*0.5</f>
        <v>0.05</v>
      </c>
      <c r="S861" s="16" cm="1">
        <f t="array" ref="S861">INDEX(LapseRate,A861)*1.5</f>
        <v>0.15000000000000002</v>
      </c>
      <c r="T861" s="16" cm="1">
        <f t="array" ref="T861">INDEX(Yield,A861)*INDEX(YieldUp,A861)</f>
        <v>5.9999999999999995E-4</v>
      </c>
      <c r="U861" s="16" cm="1">
        <f t="array" ref="U861">INDEX(Yield,A861)*INDEX(YieldDown,A861)</f>
        <v>5.9999999999999995E-4</v>
      </c>
    </row>
    <row r="862" spans="1:21" x14ac:dyDescent="0.2">
      <c r="A862" s="13">
        <v>860</v>
      </c>
      <c r="C862" s="28">
        <v>0.05</v>
      </c>
      <c r="D862" s="14">
        <f t="shared" si="13"/>
        <v>32.870072230339169</v>
      </c>
      <c r="E862" s="14"/>
      <c r="F862" s="15" cm="1">
        <f t="array" ref="F862">Expense*INDEX(InflationFactor,A862)</f>
        <v>164.35036115169584</v>
      </c>
      <c r="G862" s="15"/>
      <c r="H862" s="28">
        <v>0.06</v>
      </c>
      <c r="I862" s="14" cm="1">
        <f t="array" ref="I862">1/POWER(1+INDEX(Yield,A862),1/12)</f>
        <v>0.9951560277146928</v>
      </c>
      <c r="J862" s="14"/>
      <c r="K862" s="29">
        <v>0.1</v>
      </c>
      <c r="L862" s="14" cm="1">
        <f t="array" ref="L862">1-POWER(1-INDEX(LapseRate,A862),1/12)</f>
        <v>8.7416109546967213E-3</v>
      </c>
      <c r="M862" s="14"/>
      <c r="N862" s="32">
        <v>0.01</v>
      </c>
      <c r="O862" s="32">
        <v>0.01</v>
      </c>
      <c r="Q862" s="16" cm="1">
        <f t="array" ref="Q862">INDEX(Inflation,A862)+0.02</f>
        <v>7.0000000000000007E-2</v>
      </c>
      <c r="R862" s="16" cm="1">
        <f t="array" ref="R862">INDEX(LapseRate,A862)*0.5</f>
        <v>0.05</v>
      </c>
      <c r="S862" s="16" cm="1">
        <f t="array" ref="S862">INDEX(LapseRate,A862)*1.5</f>
        <v>0.15000000000000002</v>
      </c>
      <c r="T862" s="16" cm="1">
        <f t="array" ref="T862">INDEX(Yield,A862)*INDEX(YieldUp,A862)</f>
        <v>5.9999999999999995E-4</v>
      </c>
      <c r="U862" s="16" cm="1">
        <f t="array" ref="U862">INDEX(Yield,A862)*INDEX(YieldDown,A862)</f>
        <v>5.9999999999999995E-4</v>
      </c>
    </row>
    <row r="863" spans="1:21" x14ac:dyDescent="0.2">
      <c r="A863" s="13">
        <v>861</v>
      </c>
      <c r="C863" s="28">
        <v>0.05</v>
      </c>
      <c r="D863" s="14">
        <f t="shared" si="13"/>
        <v>33.003988973383052</v>
      </c>
      <c r="E863" s="14"/>
      <c r="F863" s="15" cm="1">
        <f t="array" ref="F863">Expense*INDEX(InflationFactor,A863)</f>
        <v>165.01994486691527</v>
      </c>
      <c r="G863" s="15"/>
      <c r="H863" s="28">
        <v>0.06</v>
      </c>
      <c r="I863" s="14" cm="1">
        <f t="array" ref="I863">1/POWER(1+INDEX(Yield,A863),1/12)</f>
        <v>0.9951560277146928</v>
      </c>
      <c r="J863" s="14"/>
      <c r="K863" s="29">
        <v>0.1</v>
      </c>
      <c r="L863" s="14" cm="1">
        <f t="array" ref="L863">1-POWER(1-INDEX(LapseRate,A863),1/12)</f>
        <v>8.7416109546967213E-3</v>
      </c>
      <c r="M863" s="14"/>
      <c r="N863" s="32">
        <v>0.01</v>
      </c>
      <c r="O863" s="32">
        <v>0.01</v>
      </c>
      <c r="Q863" s="16" cm="1">
        <f t="array" ref="Q863">INDEX(Inflation,A863)+0.02</f>
        <v>7.0000000000000007E-2</v>
      </c>
      <c r="R863" s="16" cm="1">
        <f t="array" ref="R863">INDEX(LapseRate,A863)*0.5</f>
        <v>0.05</v>
      </c>
      <c r="S863" s="16" cm="1">
        <f t="array" ref="S863">INDEX(LapseRate,A863)*1.5</f>
        <v>0.15000000000000002</v>
      </c>
      <c r="T863" s="16" cm="1">
        <f t="array" ref="T863">INDEX(Yield,A863)*INDEX(YieldUp,A863)</f>
        <v>5.9999999999999995E-4</v>
      </c>
      <c r="U863" s="16" cm="1">
        <f t="array" ref="U863">INDEX(Yield,A863)*INDEX(YieldDown,A863)</f>
        <v>5.9999999999999995E-4</v>
      </c>
    </row>
    <row r="864" spans="1:21" x14ac:dyDescent="0.2">
      <c r="A864" s="13">
        <v>862</v>
      </c>
      <c r="C864" s="28">
        <v>0.05</v>
      </c>
      <c r="D864" s="14">
        <f t="shared" si="13"/>
        <v>33.138451309814769</v>
      </c>
      <c r="E864" s="14"/>
      <c r="F864" s="15" cm="1">
        <f t="array" ref="F864">Expense*INDEX(InflationFactor,A864)</f>
        <v>165.69225654907385</v>
      </c>
      <c r="G864" s="15"/>
      <c r="H864" s="28">
        <v>0.06</v>
      </c>
      <c r="I864" s="14" cm="1">
        <f t="array" ref="I864">1/POWER(1+INDEX(Yield,A864),1/12)</f>
        <v>0.9951560277146928</v>
      </c>
      <c r="J864" s="14"/>
      <c r="K864" s="29">
        <v>0.1</v>
      </c>
      <c r="L864" s="14" cm="1">
        <f t="array" ref="L864">1-POWER(1-INDEX(LapseRate,A864),1/12)</f>
        <v>8.7416109546967213E-3</v>
      </c>
      <c r="M864" s="14"/>
      <c r="N864" s="32">
        <v>0.01</v>
      </c>
      <c r="O864" s="32">
        <v>0.01</v>
      </c>
      <c r="Q864" s="16" cm="1">
        <f t="array" ref="Q864">INDEX(Inflation,A864)+0.02</f>
        <v>7.0000000000000007E-2</v>
      </c>
      <c r="R864" s="16" cm="1">
        <f t="array" ref="R864">INDEX(LapseRate,A864)*0.5</f>
        <v>0.05</v>
      </c>
      <c r="S864" s="16" cm="1">
        <f t="array" ref="S864">INDEX(LapseRate,A864)*1.5</f>
        <v>0.15000000000000002</v>
      </c>
      <c r="T864" s="16" cm="1">
        <f t="array" ref="T864">INDEX(Yield,A864)*INDEX(YieldUp,A864)</f>
        <v>5.9999999999999995E-4</v>
      </c>
      <c r="U864" s="16" cm="1">
        <f t="array" ref="U864">INDEX(Yield,A864)*INDEX(YieldDown,A864)</f>
        <v>5.9999999999999995E-4</v>
      </c>
    </row>
    <row r="865" spans="1:21" x14ac:dyDescent="0.2">
      <c r="A865" s="13">
        <v>863</v>
      </c>
      <c r="C865" s="28">
        <v>0.05</v>
      </c>
      <c r="D865" s="14">
        <f t="shared" si="13"/>
        <v>33.273461462449347</v>
      </c>
      <c r="E865" s="14"/>
      <c r="F865" s="15" cm="1">
        <f t="array" ref="F865">Expense*INDEX(InflationFactor,A865)</f>
        <v>166.36730731224674</v>
      </c>
      <c r="G865" s="15"/>
      <c r="H865" s="28">
        <v>0.06</v>
      </c>
      <c r="I865" s="14" cm="1">
        <f t="array" ref="I865">1/POWER(1+INDEX(Yield,A865),1/12)</f>
        <v>0.9951560277146928</v>
      </c>
      <c r="J865" s="14"/>
      <c r="K865" s="29">
        <v>0.1</v>
      </c>
      <c r="L865" s="14" cm="1">
        <f t="array" ref="L865">1-POWER(1-INDEX(LapseRate,A865),1/12)</f>
        <v>8.7416109546967213E-3</v>
      </c>
      <c r="M865" s="14"/>
      <c r="N865" s="32">
        <v>0.01</v>
      </c>
      <c r="O865" s="32">
        <v>0.01</v>
      </c>
      <c r="Q865" s="16" cm="1">
        <f t="array" ref="Q865">INDEX(Inflation,A865)+0.02</f>
        <v>7.0000000000000007E-2</v>
      </c>
      <c r="R865" s="16" cm="1">
        <f t="array" ref="R865">INDEX(LapseRate,A865)*0.5</f>
        <v>0.05</v>
      </c>
      <c r="S865" s="16" cm="1">
        <f t="array" ref="S865">INDEX(LapseRate,A865)*1.5</f>
        <v>0.15000000000000002</v>
      </c>
      <c r="T865" s="16" cm="1">
        <f t="array" ref="T865">INDEX(Yield,A865)*INDEX(YieldUp,A865)</f>
        <v>5.9999999999999995E-4</v>
      </c>
      <c r="U865" s="16" cm="1">
        <f t="array" ref="U865">INDEX(Yield,A865)*INDEX(YieldDown,A865)</f>
        <v>5.9999999999999995E-4</v>
      </c>
    </row>
    <row r="866" spans="1:21" x14ac:dyDescent="0.2">
      <c r="A866" s="13">
        <v>864</v>
      </c>
      <c r="C866" s="28">
        <v>0.05</v>
      </c>
      <c r="D866" s="14">
        <f t="shared" si="13"/>
        <v>33.409021663157837</v>
      </c>
      <c r="E866" s="14"/>
      <c r="F866" s="15" cm="1">
        <f t="array" ref="F866">Expense*INDEX(InflationFactor,A866)</f>
        <v>167.04510831578918</v>
      </c>
      <c r="G866" s="15"/>
      <c r="H866" s="28">
        <v>0.06</v>
      </c>
      <c r="I866" s="14" cm="1">
        <f t="array" ref="I866">1/POWER(1+INDEX(Yield,A866),1/12)</f>
        <v>0.9951560277146928</v>
      </c>
      <c r="J866" s="14"/>
      <c r="K866" s="29">
        <v>0.1</v>
      </c>
      <c r="L866" s="14" cm="1">
        <f t="array" ref="L866">1-POWER(1-INDEX(LapseRate,A866),1/12)</f>
        <v>8.7416109546967213E-3</v>
      </c>
      <c r="M866" s="14"/>
      <c r="N866" s="32">
        <v>0.01</v>
      </c>
      <c r="O866" s="32">
        <v>0.01</v>
      </c>
      <c r="Q866" s="16" cm="1">
        <f t="array" ref="Q866">INDEX(Inflation,A866)+0.02</f>
        <v>7.0000000000000007E-2</v>
      </c>
      <c r="R866" s="16" cm="1">
        <f t="array" ref="R866">INDEX(LapseRate,A866)*0.5</f>
        <v>0.05</v>
      </c>
      <c r="S866" s="16" cm="1">
        <f t="array" ref="S866">INDEX(LapseRate,A866)*1.5</f>
        <v>0.15000000000000002</v>
      </c>
      <c r="T866" s="16" cm="1">
        <f t="array" ref="T866">INDEX(Yield,A866)*INDEX(YieldUp,A866)</f>
        <v>5.9999999999999995E-4</v>
      </c>
      <c r="U866" s="16" cm="1">
        <f t="array" ref="U866">INDEX(Yield,A866)*INDEX(YieldDown,A866)</f>
        <v>5.9999999999999995E-4</v>
      </c>
    </row>
    <row r="867" spans="1:21" x14ac:dyDescent="0.2">
      <c r="A867" s="13">
        <v>865</v>
      </c>
      <c r="C867" s="28">
        <v>0.05</v>
      </c>
      <c r="D867" s="14">
        <f t="shared" si="13"/>
        <v>33.545134152904048</v>
      </c>
      <c r="E867" s="14"/>
      <c r="F867" s="15" cm="1">
        <f t="array" ref="F867">Expense*INDEX(InflationFactor,A867)</f>
        <v>167.72567076452023</v>
      </c>
      <c r="G867" s="15"/>
      <c r="H867" s="28">
        <v>0.06</v>
      </c>
      <c r="I867" s="14" cm="1">
        <f t="array" ref="I867">1/POWER(1+INDEX(Yield,A867),1/12)</f>
        <v>0.9951560277146928</v>
      </c>
      <c r="J867" s="14"/>
      <c r="K867" s="29">
        <v>0.1</v>
      </c>
      <c r="L867" s="14" cm="1">
        <f t="array" ref="L867">1-POWER(1-INDEX(LapseRate,A867),1/12)</f>
        <v>8.7416109546967213E-3</v>
      </c>
      <c r="M867" s="14"/>
      <c r="N867" s="32">
        <v>0.01</v>
      </c>
      <c r="O867" s="32">
        <v>0.01</v>
      </c>
      <c r="Q867" s="16" cm="1">
        <f t="array" ref="Q867">INDEX(Inflation,A867)+0.02</f>
        <v>7.0000000000000007E-2</v>
      </c>
      <c r="R867" s="16" cm="1">
        <f t="array" ref="R867">INDEX(LapseRate,A867)*0.5</f>
        <v>0.05</v>
      </c>
      <c r="S867" s="16" cm="1">
        <f t="array" ref="S867">INDEX(LapseRate,A867)*1.5</f>
        <v>0.15000000000000002</v>
      </c>
      <c r="T867" s="16" cm="1">
        <f t="array" ref="T867">INDEX(Yield,A867)*INDEX(YieldUp,A867)</f>
        <v>5.9999999999999995E-4</v>
      </c>
      <c r="U867" s="16" cm="1">
        <f t="array" ref="U867">INDEX(Yield,A867)*INDEX(YieldDown,A867)</f>
        <v>5.9999999999999995E-4</v>
      </c>
    </row>
    <row r="868" spans="1:21" x14ac:dyDescent="0.2">
      <c r="A868" s="13">
        <v>866</v>
      </c>
      <c r="C868" s="28">
        <v>0.05</v>
      </c>
      <c r="D868" s="14">
        <f t="shared" si="13"/>
        <v>33.681801181782134</v>
      </c>
      <c r="E868" s="14"/>
      <c r="F868" s="15" cm="1">
        <f t="array" ref="F868">Expense*INDEX(InflationFactor,A868)</f>
        <v>168.40900590891067</v>
      </c>
      <c r="G868" s="15"/>
      <c r="H868" s="28">
        <v>0.06</v>
      </c>
      <c r="I868" s="14" cm="1">
        <f t="array" ref="I868">1/POWER(1+INDEX(Yield,A868),1/12)</f>
        <v>0.9951560277146928</v>
      </c>
      <c r="J868" s="14"/>
      <c r="K868" s="29">
        <v>0.1</v>
      </c>
      <c r="L868" s="14" cm="1">
        <f t="array" ref="L868">1-POWER(1-INDEX(LapseRate,A868),1/12)</f>
        <v>8.7416109546967213E-3</v>
      </c>
      <c r="M868" s="14"/>
      <c r="N868" s="32">
        <v>0.01</v>
      </c>
      <c r="O868" s="32">
        <v>0.01</v>
      </c>
      <c r="Q868" s="16" cm="1">
        <f t="array" ref="Q868">INDEX(Inflation,A868)+0.02</f>
        <v>7.0000000000000007E-2</v>
      </c>
      <c r="R868" s="16" cm="1">
        <f t="array" ref="R868">INDEX(LapseRate,A868)*0.5</f>
        <v>0.05</v>
      </c>
      <c r="S868" s="16" cm="1">
        <f t="array" ref="S868">INDEX(LapseRate,A868)*1.5</f>
        <v>0.15000000000000002</v>
      </c>
      <c r="T868" s="16" cm="1">
        <f t="array" ref="T868">INDEX(Yield,A868)*INDEX(YieldUp,A868)</f>
        <v>5.9999999999999995E-4</v>
      </c>
      <c r="U868" s="16" cm="1">
        <f t="array" ref="U868">INDEX(Yield,A868)*INDEX(YieldDown,A868)</f>
        <v>5.9999999999999995E-4</v>
      </c>
    </row>
    <row r="869" spans="1:21" x14ac:dyDescent="0.2">
      <c r="A869" s="13">
        <v>867</v>
      </c>
      <c r="C869" s="28">
        <v>0.05</v>
      </c>
      <c r="D869" s="14">
        <f t="shared" si="13"/>
        <v>33.819025009052964</v>
      </c>
      <c r="E869" s="14"/>
      <c r="F869" s="15" cm="1">
        <f t="array" ref="F869">Expense*INDEX(InflationFactor,A869)</f>
        <v>169.09512504526481</v>
      </c>
      <c r="G869" s="15"/>
      <c r="H869" s="28">
        <v>0.06</v>
      </c>
      <c r="I869" s="14" cm="1">
        <f t="array" ref="I869">1/POWER(1+INDEX(Yield,A869),1/12)</f>
        <v>0.9951560277146928</v>
      </c>
      <c r="J869" s="14"/>
      <c r="K869" s="29">
        <v>0.1</v>
      </c>
      <c r="L869" s="14" cm="1">
        <f t="array" ref="L869">1-POWER(1-INDEX(LapseRate,A869),1/12)</f>
        <v>8.7416109546967213E-3</v>
      </c>
      <c r="M869" s="14"/>
      <c r="N869" s="32">
        <v>0.01</v>
      </c>
      <c r="O869" s="32">
        <v>0.01</v>
      </c>
      <c r="Q869" s="16" cm="1">
        <f t="array" ref="Q869">INDEX(Inflation,A869)+0.02</f>
        <v>7.0000000000000007E-2</v>
      </c>
      <c r="R869" s="16" cm="1">
        <f t="array" ref="R869">INDEX(LapseRate,A869)*0.5</f>
        <v>0.05</v>
      </c>
      <c r="S869" s="16" cm="1">
        <f t="array" ref="S869">INDEX(LapseRate,A869)*1.5</f>
        <v>0.15000000000000002</v>
      </c>
      <c r="T869" s="16" cm="1">
        <f t="array" ref="T869">INDEX(Yield,A869)*INDEX(YieldUp,A869)</f>
        <v>5.9999999999999995E-4</v>
      </c>
      <c r="U869" s="16" cm="1">
        <f t="array" ref="U869">INDEX(Yield,A869)*INDEX(YieldDown,A869)</f>
        <v>5.9999999999999995E-4</v>
      </c>
    </row>
    <row r="870" spans="1:21" x14ac:dyDescent="0.2">
      <c r="A870" s="13">
        <v>868</v>
      </c>
      <c r="C870" s="28">
        <v>0.05</v>
      </c>
      <c r="D870" s="14">
        <f t="shared" si="13"/>
        <v>33.956807903182138</v>
      </c>
      <c r="E870" s="14"/>
      <c r="F870" s="15" cm="1">
        <f t="array" ref="F870">Expense*INDEX(InflationFactor,A870)</f>
        <v>169.78403951591071</v>
      </c>
      <c r="G870" s="15"/>
      <c r="H870" s="28">
        <v>0.06</v>
      </c>
      <c r="I870" s="14" cm="1">
        <f t="array" ref="I870">1/POWER(1+INDEX(Yield,A870),1/12)</f>
        <v>0.9951560277146928</v>
      </c>
      <c r="J870" s="14"/>
      <c r="K870" s="29">
        <v>0.1</v>
      </c>
      <c r="L870" s="14" cm="1">
        <f t="array" ref="L870">1-POWER(1-INDEX(LapseRate,A870),1/12)</f>
        <v>8.7416109546967213E-3</v>
      </c>
      <c r="M870" s="14"/>
      <c r="N870" s="32">
        <v>0.01</v>
      </c>
      <c r="O870" s="32">
        <v>0.01</v>
      </c>
      <c r="Q870" s="16" cm="1">
        <f t="array" ref="Q870">INDEX(Inflation,A870)+0.02</f>
        <v>7.0000000000000007E-2</v>
      </c>
      <c r="R870" s="16" cm="1">
        <f t="array" ref="R870">INDEX(LapseRate,A870)*0.5</f>
        <v>0.05</v>
      </c>
      <c r="S870" s="16" cm="1">
        <f t="array" ref="S870">INDEX(LapseRate,A870)*1.5</f>
        <v>0.15000000000000002</v>
      </c>
      <c r="T870" s="16" cm="1">
        <f t="array" ref="T870">INDEX(Yield,A870)*INDEX(YieldUp,A870)</f>
        <v>5.9999999999999995E-4</v>
      </c>
      <c r="U870" s="16" cm="1">
        <f t="array" ref="U870">INDEX(Yield,A870)*INDEX(YieldDown,A870)</f>
        <v>5.9999999999999995E-4</v>
      </c>
    </row>
    <row r="871" spans="1:21" x14ac:dyDescent="0.2">
      <c r="A871" s="13">
        <v>869</v>
      </c>
      <c r="C871" s="28">
        <v>0.05</v>
      </c>
      <c r="D871" s="14">
        <f t="shared" si="13"/>
        <v>34.095152141877257</v>
      </c>
      <c r="E871" s="14"/>
      <c r="F871" s="15" cm="1">
        <f t="array" ref="F871">Expense*INDEX(InflationFactor,A871)</f>
        <v>170.47576070938629</v>
      </c>
      <c r="G871" s="15"/>
      <c r="H871" s="28">
        <v>0.06</v>
      </c>
      <c r="I871" s="14" cm="1">
        <f t="array" ref="I871">1/POWER(1+INDEX(Yield,A871),1/12)</f>
        <v>0.9951560277146928</v>
      </c>
      <c r="J871" s="14"/>
      <c r="K871" s="29">
        <v>0.1</v>
      </c>
      <c r="L871" s="14" cm="1">
        <f t="array" ref="L871">1-POWER(1-INDEX(LapseRate,A871),1/12)</f>
        <v>8.7416109546967213E-3</v>
      </c>
      <c r="M871" s="14"/>
      <c r="N871" s="32">
        <v>0.01</v>
      </c>
      <c r="O871" s="32">
        <v>0.01</v>
      </c>
      <c r="Q871" s="16" cm="1">
        <f t="array" ref="Q871">INDEX(Inflation,A871)+0.02</f>
        <v>7.0000000000000007E-2</v>
      </c>
      <c r="R871" s="16" cm="1">
        <f t="array" ref="R871">INDEX(LapseRate,A871)*0.5</f>
        <v>0.05</v>
      </c>
      <c r="S871" s="16" cm="1">
        <f t="array" ref="S871">INDEX(LapseRate,A871)*1.5</f>
        <v>0.15000000000000002</v>
      </c>
      <c r="T871" s="16" cm="1">
        <f t="array" ref="T871">INDEX(Yield,A871)*INDEX(YieldUp,A871)</f>
        <v>5.9999999999999995E-4</v>
      </c>
      <c r="U871" s="16" cm="1">
        <f t="array" ref="U871">INDEX(Yield,A871)*INDEX(YieldDown,A871)</f>
        <v>5.9999999999999995E-4</v>
      </c>
    </row>
    <row r="872" spans="1:21" x14ac:dyDescent="0.2">
      <c r="A872" s="13">
        <v>870</v>
      </c>
      <c r="C872" s="28">
        <v>0.05</v>
      </c>
      <c r="D872" s="14">
        <f t="shared" si="13"/>
        <v>34.23406001212561</v>
      </c>
      <c r="E872" s="14"/>
      <c r="F872" s="15" cm="1">
        <f t="array" ref="F872">Expense*INDEX(InflationFactor,A872)</f>
        <v>171.17030006062805</v>
      </c>
      <c r="G872" s="15"/>
      <c r="H872" s="28">
        <v>0.06</v>
      </c>
      <c r="I872" s="14" cm="1">
        <f t="array" ref="I872">1/POWER(1+INDEX(Yield,A872),1/12)</f>
        <v>0.9951560277146928</v>
      </c>
      <c r="J872" s="14"/>
      <c r="K872" s="29">
        <v>0.1</v>
      </c>
      <c r="L872" s="14" cm="1">
        <f t="array" ref="L872">1-POWER(1-INDEX(LapseRate,A872),1/12)</f>
        <v>8.7416109546967213E-3</v>
      </c>
      <c r="M872" s="14"/>
      <c r="N872" s="32">
        <v>0.01</v>
      </c>
      <c r="O872" s="32">
        <v>0.01</v>
      </c>
      <c r="Q872" s="16" cm="1">
        <f t="array" ref="Q872">INDEX(Inflation,A872)+0.02</f>
        <v>7.0000000000000007E-2</v>
      </c>
      <c r="R872" s="16" cm="1">
        <f t="array" ref="R872">INDEX(LapseRate,A872)*0.5</f>
        <v>0.05</v>
      </c>
      <c r="S872" s="16" cm="1">
        <f t="array" ref="S872">INDEX(LapseRate,A872)*1.5</f>
        <v>0.15000000000000002</v>
      </c>
      <c r="T872" s="16" cm="1">
        <f t="array" ref="T872">INDEX(Yield,A872)*INDEX(YieldUp,A872)</f>
        <v>5.9999999999999995E-4</v>
      </c>
      <c r="U872" s="16" cm="1">
        <f t="array" ref="U872">INDEX(Yield,A872)*INDEX(YieldDown,A872)</f>
        <v>5.9999999999999995E-4</v>
      </c>
    </row>
    <row r="873" spans="1:21" x14ac:dyDescent="0.2">
      <c r="A873" s="13">
        <v>871</v>
      </c>
      <c r="C873" s="28">
        <v>0.05</v>
      </c>
      <c r="D873" s="14">
        <f t="shared" si="13"/>
        <v>34.373533810231841</v>
      </c>
      <c r="E873" s="14"/>
      <c r="F873" s="15" cm="1">
        <f t="array" ref="F873">Expense*INDEX(InflationFactor,A873)</f>
        <v>171.8676690511592</v>
      </c>
      <c r="G873" s="15"/>
      <c r="H873" s="28">
        <v>0.06</v>
      </c>
      <c r="I873" s="14" cm="1">
        <f t="array" ref="I873">1/POWER(1+INDEX(Yield,A873),1/12)</f>
        <v>0.9951560277146928</v>
      </c>
      <c r="J873" s="14"/>
      <c r="K873" s="29">
        <v>0.1</v>
      </c>
      <c r="L873" s="14" cm="1">
        <f t="array" ref="L873">1-POWER(1-INDEX(LapseRate,A873),1/12)</f>
        <v>8.7416109546967213E-3</v>
      </c>
      <c r="M873" s="14"/>
      <c r="N873" s="32">
        <v>0.01</v>
      </c>
      <c r="O873" s="32">
        <v>0.01</v>
      </c>
      <c r="Q873" s="16" cm="1">
        <f t="array" ref="Q873">INDEX(Inflation,A873)+0.02</f>
        <v>7.0000000000000007E-2</v>
      </c>
      <c r="R873" s="16" cm="1">
        <f t="array" ref="R873">INDEX(LapseRate,A873)*0.5</f>
        <v>0.05</v>
      </c>
      <c r="S873" s="16" cm="1">
        <f t="array" ref="S873">INDEX(LapseRate,A873)*1.5</f>
        <v>0.15000000000000002</v>
      </c>
      <c r="T873" s="16" cm="1">
        <f t="array" ref="T873">INDEX(Yield,A873)*INDEX(YieldUp,A873)</f>
        <v>5.9999999999999995E-4</v>
      </c>
      <c r="U873" s="16" cm="1">
        <f t="array" ref="U873">INDEX(Yield,A873)*INDEX(YieldDown,A873)</f>
        <v>5.9999999999999995E-4</v>
      </c>
    </row>
    <row r="874" spans="1:21" x14ac:dyDescent="0.2">
      <c r="A874" s="13">
        <v>872</v>
      </c>
      <c r="C874" s="28">
        <v>0.05</v>
      </c>
      <c r="D874" s="14">
        <f t="shared" si="13"/>
        <v>34.513575841856138</v>
      </c>
      <c r="E874" s="14"/>
      <c r="F874" s="15" cm="1">
        <f t="array" ref="F874">Expense*INDEX(InflationFactor,A874)</f>
        <v>172.5678792092807</v>
      </c>
      <c r="G874" s="15"/>
      <c r="H874" s="28">
        <v>0.06</v>
      </c>
      <c r="I874" s="14" cm="1">
        <f t="array" ref="I874">1/POWER(1+INDEX(Yield,A874),1/12)</f>
        <v>0.9951560277146928</v>
      </c>
      <c r="J874" s="14"/>
      <c r="K874" s="29">
        <v>0.1</v>
      </c>
      <c r="L874" s="14" cm="1">
        <f t="array" ref="L874">1-POWER(1-INDEX(LapseRate,A874),1/12)</f>
        <v>8.7416109546967213E-3</v>
      </c>
      <c r="M874" s="14"/>
      <c r="N874" s="32">
        <v>0.01</v>
      </c>
      <c r="O874" s="32">
        <v>0.01</v>
      </c>
      <c r="Q874" s="16" cm="1">
        <f t="array" ref="Q874">INDEX(Inflation,A874)+0.02</f>
        <v>7.0000000000000007E-2</v>
      </c>
      <c r="R874" s="16" cm="1">
        <f t="array" ref="R874">INDEX(LapseRate,A874)*0.5</f>
        <v>0.05</v>
      </c>
      <c r="S874" s="16" cm="1">
        <f t="array" ref="S874">INDEX(LapseRate,A874)*1.5</f>
        <v>0.15000000000000002</v>
      </c>
      <c r="T874" s="16" cm="1">
        <f t="array" ref="T874">INDEX(Yield,A874)*INDEX(YieldUp,A874)</f>
        <v>5.9999999999999995E-4</v>
      </c>
      <c r="U874" s="16" cm="1">
        <f t="array" ref="U874">INDEX(Yield,A874)*INDEX(YieldDown,A874)</f>
        <v>5.9999999999999995E-4</v>
      </c>
    </row>
    <row r="875" spans="1:21" x14ac:dyDescent="0.2">
      <c r="A875" s="13">
        <v>873</v>
      </c>
      <c r="C875" s="28">
        <v>0.05</v>
      </c>
      <c r="D875" s="14">
        <f t="shared" si="13"/>
        <v>34.654188422052215</v>
      </c>
      <c r="E875" s="14"/>
      <c r="F875" s="15" cm="1">
        <f t="array" ref="F875">Expense*INDEX(InflationFactor,A875)</f>
        <v>173.27094211026107</v>
      </c>
      <c r="G875" s="15"/>
      <c r="H875" s="28">
        <v>0.06</v>
      </c>
      <c r="I875" s="14" cm="1">
        <f t="array" ref="I875">1/POWER(1+INDEX(Yield,A875),1/12)</f>
        <v>0.9951560277146928</v>
      </c>
      <c r="J875" s="14"/>
      <c r="K875" s="29">
        <v>0.1</v>
      </c>
      <c r="L875" s="14" cm="1">
        <f t="array" ref="L875">1-POWER(1-INDEX(LapseRate,A875),1/12)</f>
        <v>8.7416109546967213E-3</v>
      </c>
      <c r="M875" s="14"/>
      <c r="N875" s="32">
        <v>0.01</v>
      </c>
      <c r="O875" s="32">
        <v>0.01</v>
      </c>
      <c r="Q875" s="16" cm="1">
        <f t="array" ref="Q875">INDEX(Inflation,A875)+0.02</f>
        <v>7.0000000000000007E-2</v>
      </c>
      <c r="R875" s="16" cm="1">
        <f t="array" ref="R875">INDEX(LapseRate,A875)*0.5</f>
        <v>0.05</v>
      </c>
      <c r="S875" s="16" cm="1">
        <f t="array" ref="S875">INDEX(LapseRate,A875)*1.5</f>
        <v>0.15000000000000002</v>
      </c>
      <c r="T875" s="16" cm="1">
        <f t="array" ref="T875">INDEX(Yield,A875)*INDEX(YieldUp,A875)</f>
        <v>5.9999999999999995E-4</v>
      </c>
      <c r="U875" s="16" cm="1">
        <f t="array" ref="U875">INDEX(Yield,A875)*INDEX(YieldDown,A875)</f>
        <v>5.9999999999999995E-4</v>
      </c>
    </row>
    <row r="876" spans="1:21" x14ac:dyDescent="0.2">
      <c r="A876" s="13">
        <v>874</v>
      </c>
      <c r="C876" s="28">
        <v>0.05</v>
      </c>
      <c r="D876" s="14">
        <f t="shared" si="13"/>
        <v>34.795373875305515</v>
      </c>
      <c r="E876" s="14"/>
      <c r="F876" s="15" cm="1">
        <f t="array" ref="F876">Expense*INDEX(InflationFactor,A876)</f>
        <v>173.97686937652759</v>
      </c>
      <c r="G876" s="15"/>
      <c r="H876" s="28">
        <v>0.06</v>
      </c>
      <c r="I876" s="14" cm="1">
        <f t="array" ref="I876">1/POWER(1+INDEX(Yield,A876),1/12)</f>
        <v>0.9951560277146928</v>
      </c>
      <c r="J876" s="14"/>
      <c r="K876" s="29">
        <v>0.1</v>
      </c>
      <c r="L876" s="14" cm="1">
        <f t="array" ref="L876">1-POWER(1-INDEX(LapseRate,A876),1/12)</f>
        <v>8.7416109546967213E-3</v>
      </c>
      <c r="M876" s="14"/>
      <c r="N876" s="32">
        <v>0.01</v>
      </c>
      <c r="O876" s="32">
        <v>0.01</v>
      </c>
      <c r="Q876" s="16" cm="1">
        <f t="array" ref="Q876">INDEX(Inflation,A876)+0.02</f>
        <v>7.0000000000000007E-2</v>
      </c>
      <c r="R876" s="16" cm="1">
        <f t="array" ref="R876">INDEX(LapseRate,A876)*0.5</f>
        <v>0.05</v>
      </c>
      <c r="S876" s="16" cm="1">
        <f t="array" ref="S876">INDEX(LapseRate,A876)*1.5</f>
        <v>0.15000000000000002</v>
      </c>
      <c r="T876" s="16" cm="1">
        <f t="array" ref="T876">INDEX(Yield,A876)*INDEX(YieldUp,A876)</f>
        <v>5.9999999999999995E-4</v>
      </c>
      <c r="U876" s="16" cm="1">
        <f t="array" ref="U876">INDEX(Yield,A876)*INDEX(YieldDown,A876)</f>
        <v>5.9999999999999995E-4</v>
      </c>
    </row>
    <row r="877" spans="1:21" x14ac:dyDescent="0.2">
      <c r="A877" s="13">
        <v>875</v>
      </c>
      <c r="C877" s="28">
        <v>0.05</v>
      </c>
      <c r="D877" s="14">
        <f t="shared" si="13"/>
        <v>34.937134535571822</v>
      </c>
      <c r="E877" s="14"/>
      <c r="F877" s="15" cm="1">
        <f t="array" ref="F877">Expense*INDEX(InflationFactor,A877)</f>
        <v>174.68567267785912</v>
      </c>
      <c r="G877" s="15"/>
      <c r="H877" s="28">
        <v>0.06</v>
      </c>
      <c r="I877" s="14" cm="1">
        <f t="array" ref="I877">1/POWER(1+INDEX(Yield,A877),1/12)</f>
        <v>0.9951560277146928</v>
      </c>
      <c r="J877" s="14"/>
      <c r="K877" s="29">
        <v>0.1</v>
      </c>
      <c r="L877" s="14" cm="1">
        <f t="array" ref="L877">1-POWER(1-INDEX(LapseRate,A877),1/12)</f>
        <v>8.7416109546967213E-3</v>
      </c>
      <c r="M877" s="14"/>
      <c r="N877" s="32">
        <v>0.01</v>
      </c>
      <c r="O877" s="32">
        <v>0.01</v>
      </c>
      <c r="Q877" s="16" cm="1">
        <f t="array" ref="Q877">INDEX(Inflation,A877)+0.02</f>
        <v>7.0000000000000007E-2</v>
      </c>
      <c r="R877" s="16" cm="1">
        <f t="array" ref="R877">INDEX(LapseRate,A877)*0.5</f>
        <v>0.05</v>
      </c>
      <c r="S877" s="16" cm="1">
        <f t="array" ref="S877">INDEX(LapseRate,A877)*1.5</f>
        <v>0.15000000000000002</v>
      </c>
      <c r="T877" s="16" cm="1">
        <f t="array" ref="T877">INDEX(Yield,A877)*INDEX(YieldUp,A877)</f>
        <v>5.9999999999999995E-4</v>
      </c>
      <c r="U877" s="16" cm="1">
        <f t="array" ref="U877">INDEX(Yield,A877)*INDEX(YieldDown,A877)</f>
        <v>5.9999999999999995E-4</v>
      </c>
    </row>
    <row r="878" spans="1:21" x14ac:dyDescent="0.2">
      <c r="A878" s="13">
        <v>876</v>
      </c>
      <c r="C878" s="28">
        <v>0.05</v>
      </c>
      <c r="D878" s="14">
        <f t="shared" si="13"/>
        <v>35.079472746315737</v>
      </c>
      <c r="E878" s="14"/>
      <c r="F878" s="15" cm="1">
        <f t="array" ref="F878">Expense*INDEX(InflationFactor,A878)</f>
        <v>175.39736373157868</v>
      </c>
      <c r="G878" s="15"/>
      <c r="H878" s="28">
        <v>0.06</v>
      </c>
      <c r="I878" s="14" cm="1">
        <f t="array" ref="I878">1/POWER(1+INDEX(Yield,A878),1/12)</f>
        <v>0.9951560277146928</v>
      </c>
      <c r="J878" s="14"/>
      <c r="K878" s="29">
        <v>0.1</v>
      </c>
      <c r="L878" s="14" cm="1">
        <f t="array" ref="L878">1-POWER(1-INDEX(LapseRate,A878),1/12)</f>
        <v>8.7416109546967213E-3</v>
      </c>
      <c r="M878" s="14"/>
      <c r="N878" s="32">
        <v>0.01</v>
      </c>
      <c r="O878" s="32">
        <v>0.01</v>
      </c>
      <c r="Q878" s="16" cm="1">
        <f t="array" ref="Q878">INDEX(Inflation,A878)+0.02</f>
        <v>7.0000000000000007E-2</v>
      </c>
      <c r="R878" s="16" cm="1">
        <f t="array" ref="R878">INDEX(LapseRate,A878)*0.5</f>
        <v>0.05</v>
      </c>
      <c r="S878" s="16" cm="1">
        <f t="array" ref="S878">INDEX(LapseRate,A878)*1.5</f>
        <v>0.15000000000000002</v>
      </c>
      <c r="T878" s="16" cm="1">
        <f t="array" ref="T878">INDEX(Yield,A878)*INDEX(YieldUp,A878)</f>
        <v>5.9999999999999995E-4</v>
      </c>
      <c r="U878" s="16" cm="1">
        <f t="array" ref="U878">INDEX(Yield,A878)*INDEX(YieldDown,A878)</f>
        <v>5.9999999999999995E-4</v>
      </c>
    </row>
    <row r="879" spans="1:21" x14ac:dyDescent="0.2">
      <c r="A879" s="13">
        <v>877</v>
      </c>
      <c r="C879" s="28">
        <v>0.05</v>
      </c>
      <c r="D879" s="14">
        <f t="shared" si="13"/>
        <v>35.222390860549247</v>
      </c>
      <c r="E879" s="14"/>
      <c r="F879" s="15" cm="1">
        <f t="array" ref="F879">Expense*INDEX(InflationFactor,A879)</f>
        <v>176.11195430274623</v>
      </c>
      <c r="G879" s="15"/>
      <c r="H879" s="28">
        <v>0.06</v>
      </c>
      <c r="I879" s="14" cm="1">
        <f t="array" ref="I879">1/POWER(1+INDEX(Yield,A879),1/12)</f>
        <v>0.9951560277146928</v>
      </c>
      <c r="J879" s="14"/>
      <c r="K879" s="29">
        <v>0.1</v>
      </c>
      <c r="L879" s="14" cm="1">
        <f t="array" ref="L879">1-POWER(1-INDEX(LapseRate,A879),1/12)</f>
        <v>8.7416109546967213E-3</v>
      </c>
      <c r="M879" s="14"/>
      <c r="N879" s="32">
        <v>0.01</v>
      </c>
      <c r="O879" s="32">
        <v>0.01</v>
      </c>
      <c r="Q879" s="16" cm="1">
        <f t="array" ref="Q879">INDEX(Inflation,A879)+0.02</f>
        <v>7.0000000000000007E-2</v>
      </c>
      <c r="R879" s="16" cm="1">
        <f t="array" ref="R879">INDEX(LapseRate,A879)*0.5</f>
        <v>0.05</v>
      </c>
      <c r="S879" s="16" cm="1">
        <f t="array" ref="S879">INDEX(LapseRate,A879)*1.5</f>
        <v>0.15000000000000002</v>
      </c>
      <c r="T879" s="16" cm="1">
        <f t="array" ref="T879">INDEX(Yield,A879)*INDEX(YieldUp,A879)</f>
        <v>5.9999999999999995E-4</v>
      </c>
      <c r="U879" s="16" cm="1">
        <f t="array" ref="U879">INDEX(Yield,A879)*INDEX(YieldDown,A879)</f>
        <v>5.9999999999999995E-4</v>
      </c>
    </row>
    <row r="880" spans="1:21" x14ac:dyDescent="0.2">
      <c r="A880" s="13">
        <v>878</v>
      </c>
      <c r="C880" s="28">
        <v>0.05</v>
      </c>
      <c r="D880" s="14">
        <f t="shared" si="13"/>
        <v>35.365891240871242</v>
      </c>
      <c r="E880" s="14"/>
      <c r="F880" s="15" cm="1">
        <f t="array" ref="F880">Expense*INDEX(InflationFactor,A880)</f>
        <v>176.82945620435621</v>
      </c>
      <c r="G880" s="15"/>
      <c r="H880" s="28">
        <v>0.06</v>
      </c>
      <c r="I880" s="14" cm="1">
        <f t="array" ref="I880">1/POWER(1+INDEX(Yield,A880),1/12)</f>
        <v>0.9951560277146928</v>
      </c>
      <c r="J880" s="14"/>
      <c r="K880" s="29">
        <v>0.1</v>
      </c>
      <c r="L880" s="14" cm="1">
        <f t="array" ref="L880">1-POWER(1-INDEX(LapseRate,A880),1/12)</f>
        <v>8.7416109546967213E-3</v>
      </c>
      <c r="M880" s="14"/>
      <c r="N880" s="32">
        <v>0.01</v>
      </c>
      <c r="O880" s="32">
        <v>0.01</v>
      </c>
      <c r="Q880" s="16" cm="1">
        <f t="array" ref="Q880">INDEX(Inflation,A880)+0.02</f>
        <v>7.0000000000000007E-2</v>
      </c>
      <c r="R880" s="16" cm="1">
        <f t="array" ref="R880">INDEX(LapseRate,A880)*0.5</f>
        <v>0.05</v>
      </c>
      <c r="S880" s="16" cm="1">
        <f t="array" ref="S880">INDEX(LapseRate,A880)*1.5</f>
        <v>0.15000000000000002</v>
      </c>
      <c r="T880" s="16" cm="1">
        <f t="array" ref="T880">INDEX(Yield,A880)*INDEX(YieldUp,A880)</f>
        <v>5.9999999999999995E-4</v>
      </c>
      <c r="U880" s="16" cm="1">
        <f t="array" ref="U880">INDEX(Yield,A880)*INDEX(YieldDown,A880)</f>
        <v>5.9999999999999995E-4</v>
      </c>
    </row>
    <row r="881" spans="1:21" x14ac:dyDescent="0.2">
      <c r="A881" s="13">
        <v>879</v>
      </c>
      <c r="C881" s="28">
        <v>0.05</v>
      </c>
      <c r="D881" s="14">
        <f t="shared" si="13"/>
        <v>35.509976259505621</v>
      </c>
      <c r="E881" s="14"/>
      <c r="F881" s="15" cm="1">
        <f t="array" ref="F881">Expense*INDEX(InflationFactor,A881)</f>
        <v>177.54988129752809</v>
      </c>
      <c r="G881" s="15"/>
      <c r="H881" s="28">
        <v>0.06</v>
      </c>
      <c r="I881" s="14" cm="1">
        <f t="array" ref="I881">1/POWER(1+INDEX(Yield,A881),1/12)</f>
        <v>0.9951560277146928</v>
      </c>
      <c r="J881" s="14"/>
      <c r="K881" s="29">
        <v>0.1</v>
      </c>
      <c r="L881" s="14" cm="1">
        <f t="array" ref="L881">1-POWER(1-INDEX(LapseRate,A881),1/12)</f>
        <v>8.7416109546967213E-3</v>
      </c>
      <c r="M881" s="14"/>
      <c r="N881" s="32">
        <v>0.01</v>
      </c>
      <c r="O881" s="32">
        <v>0.01</v>
      </c>
      <c r="Q881" s="16" cm="1">
        <f t="array" ref="Q881">INDEX(Inflation,A881)+0.02</f>
        <v>7.0000000000000007E-2</v>
      </c>
      <c r="R881" s="16" cm="1">
        <f t="array" ref="R881">INDEX(LapseRate,A881)*0.5</f>
        <v>0.05</v>
      </c>
      <c r="S881" s="16" cm="1">
        <f t="array" ref="S881">INDEX(LapseRate,A881)*1.5</f>
        <v>0.15000000000000002</v>
      </c>
      <c r="T881" s="16" cm="1">
        <f t="array" ref="T881">INDEX(Yield,A881)*INDEX(YieldUp,A881)</f>
        <v>5.9999999999999995E-4</v>
      </c>
      <c r="U881" s="16" cm="1">
        <f t="array" ref="U881">INDEX(Yield,A881)*INDEX(YieldDown,A881)</f>
        <v>5.9999999999999995E-4</v>
      </c>
    </row>
    <row r="882" spans="1:21" x14ac:dyDescent="0.2">
      <c r="A882" s="13">
        <v>880</v>
      </c>
      <c r="C882" s="28">
        <v>0.05</v>
      </c>
      <c r="D882" s="14">
        <f t="shared" si="13"/>
        <v>35.65464829834125</v>
      </c>
      <c r="E882" s="14"/>
      <c r="F882" s="15" cm="1">
        <f t="array" ref="F882">Expense*INDEX(InflationFactor,A882)</f>
        <v>178.27324149170624</v>
      </c>
      <c r="G882" s="15"/>
      <c r="H882" s="28">
        <v>0.06</v>
      </c>
      <c r="I882" s="14" cm="1">
        <f t="array" ref="I882">1/POWER(1+INDEX(Yield,A882),1/12)</f>
        <v>0.9951560277146928</v>
      </c>
      <c r="J882" s="14"/>
      <c r="K882" s="29">
        <v>0.1</v>
      </c>
      <c r="L882" s="14" cm="1">
        <f t="array" ref="L882">1-POWER(1-INDEX(LapseRate,A882),1/12)</f>
        <v>8.7416109546967213E-3</v>
      </c>
      <c r="M882" s="14"/>
      <c r="N882" s="32">
        <v>0.01</v>
      </c>
      <c r="O882" s="32">
        <v>0.01</v>
      </c>
      <c r="Q882" s="16" cm="1">
        <f t="array" ref="Q882">INDEX(Inflation,A882)+0.02</f>
        <v>7.0000000000000007E-2</v>
      </c>
      <c r="R882" s="16" cm="1">
        <f t="array" ref="R882">INDEX(LapseRate,A882)*0.5</f>
        <v>0.05</v>
      </c>
      <c r="S882" s="16" cm="1">
        <f t="array" ref="S882">INDEX(LapseRate,A882)*1.5</f>
        <v>0.15000000000000002</v>
      </c>
      <c r="T882" s="16" cm="1">
        <f t="array" ref="T882">INDEX(Yield,A882)*INDEX(YieldUp,A882)</f>
        <v>5.9999999999999995E-4</v>
      </c>
      <c r="U882" s="16" cm="1">
        <f t="array" ref="U882">INDEX(Yield,A882)*INDEX(YieldDown,A882)</f>
        <v>5.9999999999999995E-4</v>
      </c>
    </row>
    <row r="883" spans="1:21" x14ac:dyDescent="0.2">
      <c r="A883" s="13">
        <v>881</v>
      </c>
      <c r="C883" s="28">
        <v>0.05</v>
      </c>
      <c r="D883" s="14">
        <f t="shared" si="13"/>
        <v>35.799909748971125</v>
      </c>
      <c r="E883" s="14"/>
      <c r="F883" s="15" cm="1">
        <f t="array" ref="F883">Expense*INDEX(InflationFactor,A883)</f>
        <v>178.99954874485562</v>
      </c>
      <c r="G883" s="15"/>
      <c r="H883" s="28">
        <v>0.06</v>
      </c>
      <c r="I883" s="14" cm="1">
        <f t="array" ref="I883">1/POWER(1+INDEX(Yield,A883),1/12)</f>
        <v>0.9951560277146928</v>
      </c>
      <c r="J883" s="14"/>
      <c r="K883" s="29">
        <v>0.1</v>
      </c>
      <c r="L883" s="14" cm="1">
        <f t="array" ref="L883">1-POWER(1-INDEX(LapseRate,A883),1/12)</f>
        <v>8.7416109546967213E-3</v>
      </c>
      <c r="M883" s="14"/>
      <c r="N883" s="32">
        <v>0.01</v>
      </c>
      <c r="O883" s="32">
        <v>0.01</v>
      </c>
      <c r="Q883" s="16" cm="1">
        <f t="array" ref="Q883">INDEX(Inflation,A883)+0.02</f>
        <v>7.0000000000000007E-2</v>
      </c>
      <c r="R883" s="16" cm="1">
        <f t="array" ref="R883">INDEX(LapseRate,A883)*0.5</f>
        <v>0.05</v>
      </c>
      <c r="S883" s="16" cm="1">
        <f t="array" ref="S883">INDEX(LapseRate,A883)*1.5</f>
        <v>0.15000000000000002</v>
      </c>
      <c r="T883" s="16" cm="1">
        <f t="array" ref="T883">INDEX(Yield,A883)*INDEX(YieldUp,A883)</f>
        <v>5.9999999999999995E-4</v>
      </c>
      <c r="U883" s="16" cm="1">
        <f t="array" ref="U883">INDEX(Yield,A883)*INDEX(YieldDown,A883)</f>
        <v>5.9999999999999995E-4</v>
      </c>
    </row>
    <row r="884" spans="1:21" x14ac:dyDescent="0.2">
      <c r="A884" s="13">
        <v>882</v>
      </c>
      <c r="C884" s="28">
        <v>0.05</v>
      </c>
      <c r="D884" s="14">
        <f t="shared" si="13"/>
        <v>35.945763012731874</v>
      </c>
      <c r="E884" s="14"/>
      <c r="F884" s="15" cm="1">
        <f t="array" ref="F884">Expense*INDEX(InflationFactor,A884)</f>
        <v>179.72881506365937</v>
      </c>
      <c r="G884" s="15"/>
      <c r="H884" s="28">
        <v>0.06</v>
      </c>
      <c r="I884" s="14" cm="1">
        <f t="array" ref="I884">1/POWER(1+INDEX(Yield,A884),1/12)</f>
        <v>0.9951560277146928</v>
      </c>
      <c r="J884" s="14"/>
      <c r="K884" s="29">
        <v>0.1</v>
      </c>
      <c r="L884" s="14" cm="1">
        <f t="array" ref="L884">1-POWER(1-INDEX(LapseRate,A884),1/12)</f>
        <v>8.7416109546967213E-3</v>
      </c>
      <c r="M884" s="14"/>
      <c r="N884" s="32">
        <v>0.01</v>
      </c>
      <c r="O884" s="32">
        <v>0.01</v>
      </c>
      <c r="Q884" s="16" cm="1">
        <f t="array" ref="Q884">INDEX(Inflation,A884)+0.02</f>
        <v>7.0000000000000007E-2</v>
      </c>
      <c r="R884" s="16" cm="1">
        <f t="array" ref="R884">INDEX(LapseRate,A884)*0.5</f>
        <v>0.05</v>
      </c>
      <c r="S884" s="16" cm="1">
        <f t="array" ref="S884">INDEX(LapseRate,A884)*1.5</f>
        <v>0.15000000000000002</v>
      </c>
      <c r="T884" s="16" cm="1">
        <f t="array" ref="T884">INDEX(Yield,A884)*INDEX(YieldUp,A884)</f>
        <v>5.9999999999999995E-4</v>
      </c>
      <c r="U884" s="16" cm="1">
        <f t="array" ref="U884">INDEX(Yield,A884)*INDEX(YieldDown,A884)</f>
        <v>5.9999999999999995E-4</v>
      </c>
    </row>
    <row r="885" spans="1:21" x14ac:dyDescent="0.2">
      <c r="A885" s="13">
        <v>883</v>
      </c>
      <c r="C885" s="28">
        <v>0.05</v>
      </c>
      <c r="D885" s="14">
        <f t="shared" si="13"/>
        <v>36.092210500743441</v>
      </c>
      <c r="E885" s="14"/>
      <c r="F885" s="15" cm="1">
        <f t="array" ref="F885">Expense*INDEX(InflationFactor,A885)</f>
        <v>180.46105250371721</v>
      </c>
      <c r="G885" s="15"/>
      <c r="H885" s="28">
        <v>0.06</v>
      </c>
      <c r="I885" s="14" cm="1">
        <f t="array" ref="I885">1/POWER(1+INDEX(Yield,A885),1/12)</f>
        <v>0.9951560277146928</v>
      </c>
      <c r="J885" s="14"/>
      <c r="K885" s="29">
        <v>0.1</v>
      </c>
      <c r="L885" s="14" cm="1">
        <f t="array" ref="L885">1-POWER(1-INDEX(LapseRate,A885),1/12)</f>
        <v>8.7416109546967213E-3</v>
      </c>
      <c r="M885" s="14"/>
      <c r="N885" s="32">
        <v>0.01</v>
      </c>
      <c r="O885" s="32">
        <v>0.01</v>
      </c>
      <c r="Q885" s="16" cm="1">
        <f t="array" ref="Q885">INDEX(Inflation,A885)+0.02</f>
        <v>7.0000000000000007E-2</v>
      </c>
      <c r="R885" s="16" cm="1">
        <f t="array" ref="R885">INDEX(LapseRate,A885)*0.5</f>
        <v>0.05</v>
      </c>
      <c r="S885" s="16" cm="1">
        <f t="array" ref="S885">INDEX(LapseRate,A885)*1.5</f>
        <v>0.15000000000000002</v>
      </c>
      <c r="T885" s="16" cm="1">
        <f t="array" ref="T885">INDEX(Yield,A885)*INDEX(YieldUp,A885)</f>
        <v>5.9999999999999995E-4</v>
      </c>
      <c r="U885" s="16" cm="1">
        <f t="array" ref="U885">INDEX(Yield,A885)*INDEX(YieldDown,A885)</f>
        <v>5.9999999999999995E-4</v>
      </c>
    </row>
    <row r="886" spans="1:21" x14ac:dyDescent="0.2">
      <c r="A886" s="13">
        <v>884</v>
      </c>
      <c r="C886" s="28">
        <v>0.05</v>
      </c>
      <c r="D886" s="14">
        <f t="shared" si="13"/>
        <v>36.239254633948946</v>
      </c>
      <c r="E886" s="14"/>
      <c r="F886" s="15" cm="1">
        <f t="array" ref="F886">Expense*INDEX(InflationFactor,A886)</f>
        <v>181.19627316974473</v>
      </c>
      <c r="G886" s="15"/>
      <c r="H886" s="28">
        <v>0.06</v>
      </c>
      <c r="I886" s="14" cm="1">
        <f t="array" ref="I886">1/POWER(1+INDEX(Yield,A886),1/12)</f>
        <v>0.9951560277146928</v>
      </c>
      <c r="J886" s="14"/>
      <c r="K886" s="29">
        <v>0.1</v>
      </c>
      <c r="L886" s="14" cm="1">
        <f t="array" ref="L886">1-POWER(1-INDEX(LapseRate,A886),1/12)</f>
        <v>8.7416109546967213E-3</v>
      </c>
      <c r="M886" s="14"/>
      <c r="N886" s="32">
        <v>0.01</v>
      </c>
      <c r="O886" s="32">
        <v>0.01</v>
      </c>
      <c r="Q886" s="16" cm="1">
        <f t="array" ref="Q886">INDEX(Inflation,A886)+0.02</f>
        <v>7.0000000000000007E-2</v>
      </c>
      <c r="R886" s="16" cm="1">
        <f t="array" ref="R886">INDEX(LapseRate,A886)*0.5</f>
        <v>0.05</v>
      </c>
      <c r="S886" s="16" cm="1">
        <f t="array" ref="S886">INDEX(LapseRate,A886)*1.5</f>
        <v>0.15000000000000002</v>
      </c>
      <c r="T886" s="16" cm="1">
        <f t="array" ref="T886">INDEX(Yield,A886)*INDEX(YieldUp,A886)</f>
        <v>5.9999999999999995E-4</v>
      </c>
      <c r="U886" s="16" cm="1">
        <f t="array" ref="U886">INDEX(Yield,A886)*INDEX(YieldDown,A886)</f>
        <v>5.9999999999999995E-4</v>
      </c>
    </row>
    <row r="887" spans="1:21" x14ac:dyDescent="0.2">
      <c r="A887" s="13">
        <v>885</v>
      </c>
      <c r="C887" s="28">
        <v>0.05</v>
      </c>
      <c r="D887" s="14">
        <f t="shared" si="13"/>
        <v>36.386897843154813</v>
      </c>
      <c r="E887" s="14"/>
      <c r="F887" s="15" cm="1">
        <f t="array" ref="F887">Expense*INDEX(InflationFactor,A887)</f>
        <v>181.93448921577408</v>
      </c>
      <c r="G887" s="15"/>
      <c r="H887" s="28">
        <v>0.06</v>
      </c>
      <c r="I887" s="14" cm="1">
        <f t="array" ref="I887">1/POWER(1+INDEX(Yield,A887),1/12)</f>
        <v>0.9951560277146928</v>
      </c>
      <c r="J887" s="14"/>
      <c r="K887" s="29">
        <v>0.1</v>
      </c>
      <c r="L887" s="14" cm="1">
        <f t="array" ref="L887">1-POWER(1-INDEX(LapseRate,A887),1/12)</f>
        <v>8.7416109546967213E-3</v>
      </c>
      <c r="M887" s="14"/>
      <c r="N887" s="32">
        <v>0.01</v>
      </c>
      <c r="O887" s="32">
        <v>0.01</v>
      </c>
      <c r="Q887" s="16" cm="1">
        <f t="array" ref="Q887">INDEX(Inflation,A887)+0.02</f>
        <v>7.0000000000000007E-2</v>
      </c>
      <c r="R887" s="16" cm="1">
        <f t="array" ref="R887">INDEX(LapseRate,A887)*0.5</f>
        <v>0.05</v>
      </c>
      <c r="S887" s="16" cm="1">
        <f t="array" ref="S887">INDEX(LapseRate,A887)*1.5</f>
        <v>0.15000000000000002</v>
      </c>
      <c r="T887" s="16" cm="1">
        <f t="array" ref="T887">INDEX(Yield,A887)*INDEX(YieldUp,A887)</f>
        <v>5.9999999999999995E-4</v>
      </c>
      <c r="U887" s="16" cm="1">
        <f t="array" ref="U887">INDEX(Yield,A887)*INDEX(YieldDown,A887)</f>
        <v>5.9999999999999995E-4</v>
      </c>
    </row>
    <row r="888" spans="1:21" x14ac:dyDescent="0.2">
      <c r="A888" s="13">
        <v>886</v>
      </c>
      <c r="C888" s="28">
        <v>0.05</v>
      </c>
      <c r="D888" s="14">
        <f t="shared" si="13"/>
        <v>36.5351425690708</v>
      </c>
      <c r="E888" s="14"/>
      <c r="F888" s="15" cm="1">
        <f t="array" ref="F888">Expense*INDEX(InflationFactor,A888)</f>
        <v>182.67571284535398</v>
      </c>
      <c r="G888" s="15"/>
      <c r="H888" s="28">
        <v>0.06</v>
      </c>
      <c r="I888" s="14" cm="1">
        <f t="array" ref="I888">1/POWER(1+INDEX(Yield,A888),1/12)</f>
        <v>0.9951560277146928</v>
      </c>
      <c r="J888" s="14"/>
      <c r="K888" s="29">
        <v>0.1</v>
      </c>
      <c r="L888" s="14" cm="1">
        <f t="array" ref="L888">1-POWER(1-INDEX(LapseRate,A888),1/12)</f>
        <v>8.7416109546967213E-3</v>
      </c>
      <c r="M888" s="14"/>
      <c r="N888" s="32">
        <v>0.01</v>
      </c>
      <c r="O888" s="32">
        <v>0.01</v>
      </c>
      <c r="Q888" s="16" cm="1">
        <f t="array" ref="Q888">INDEX(Inflation,A888)+0.02</f>
        <v>7.0000000000000007E-2</v>
      </c>
      <c r="R888" s="16" cm="1">
        <f t="array" ref="R888">INDEX(LapseRate,A888)*0.5</f>
        <v>0.05</v>
      </c>
      <c r="S888" s="16" cm="1">
        <f t="array" ref="S888">INDEX(LapseRate,A888)*1.5</f>
        <v>0.15000000000000002</v>
      </c>
      <c r="T888" s="16" cm="1">
        <f t="array" ref="T888">INDEX(Yield,A888)*INDEX(YieldUp,A888)</f>
        <v>5.9999999999999995E-4</v>
      </c>
      <c r="U888" s="16" cm="1">
        <f t="array" ref="U888">INDEX(Yield,A888)*INDEX(YieldDown,A888)</f>
        <v>5.9999999999999995E-4</v>
      </c>
    </row>
    <row r="889" spans="1:21" x14ac:dyDescent="0.2">
      <c r="A889" s="13">
        <v>887</v>
      </c>
      <c r="C889" s="28">
        <v>0.05</v>
      </c>
      <c r="D889" s="14">
        <f t="shared" si="13"/>
        <v>36.683991262350418</v>
      </c>
      <c r="E889" s="14"/>
      <c r="F889" s="15" cm="1">
        <f t="array" ref="F889">Expense*INDEX(InflationFactor,A889)</f>
        <v>183.41995631175209</v>
      </c>
      <c r="G889" s="15"/>
      <c r="H889" s="28">
        <v>0.06</v>
      </c>
      <c r="I889" s="14" cm="1">
        <f t="array" ref="I889">1/POWER(1+INDEX(Yield,A889),1/12)</f>
        <v>0.9951560277146928</v>
      </c>
      <c r="J889" s="14"/>
      <c r="K889" s="29">
        <v>0.1</v>
      </c>
      <c r="L889" s="14" cm="1">
        <f t="array" ref="L889">1-POWER(1-INDEX(LapseRate,A889),1/12)</f>
        <v>8.7416109546967213E-3</v>
      </c>
      <c r="M889" s="14"/>
      <c r="N889" s="32">
        <v>0.01</v>
      </c>
      <c r="O889" s="32">
        <v>0.01</v>
      </c>
      <c r="Q889" s="16" cm="1">
        <f t="array" ref="Q889">INDEX(Inflation,A889)+0.02</f>
        <v>7.0000000000000007E-2</v>
      </c>
      <c r="R889" s="16" cm="1">
        <f t="array" ref="R889">INDEX(LapseRate,A889)*0.5</f>
        <v>0.05</v>
      </c>
      <c r="S889" s="16" cm="1">
        <f t="array" ref="S889">INDEX(LapseRate,A889)*1.5</f>
        <v>0.15000000000000002</v>
      </c>
      <c r="T889" s="16" cm="1">
        <f t="array" ref="T889">INDEX(Yield,A889)*INDEX(YieldUp,A889)</f>
        <v>5.9999999999999995E-4</v>
      </c>
      <c r="U889" s="16" cm="1">
        <f t="array" ref="U889">INDEX(Yield,A889)*INDEX(YieldDown,A889)</f>
        <v>5.9999999999999995E-4</v>
      </c>
    </row>
    <row r="890" spans="1:21" x14ac:dyDescent="0.2">
      <c r="A890" s="13">
        <v>888</v>
      </c>
      <c r="C890" s="28">
        <v>0.05</v>
      </c>
      <c r="D890" s="14">
        <f t="shared" si="13"/>
        <v>36.833446383631511</v>
      </c>
      <c r="E890" s="14"/>
      <c r="F890" s="15" cm="1">
        <f t="array" ref="F890">Expense*INDEX(InflationFactor,A890)</f>
        <v>184.16723191815754</v>
      </c>
      <c r="G890" s="15"/>
      <c r="H890" s="28">
        <v>0.06</v>
      </c>
      <c r="I890" s="14" cm="1">
        <f t="array" ref="I890">1/POWER(1+INDEX(Yield,A890),1/12)</f>
        <v>0.9951560277146928</v>
      </c>
      <c r="J890" s="14"/>
      <c r="K890" s="29">
        <v>0.1</v>
      </c>
      <c r="L890" s="14" cm="1">
        <f t="array" ref="L890">1-POWER(1-INDEX(LapseRate,A890),1/12)</f>
        <v>8.7416109546967213E-3</v>
      </c>
      <c r="M890" s="14"/>
      <c r="N890" s="32">
        <v>0.01</v>
      </c>
      <c r="O890" s="32">
        <v>0.01</v>
      </c>
      <c r="Q890" s="16" cm="1">
        <f t="array" ref="Q890">INDEX(Inflation,A890)+0.02</f>
        <v>7.0000000000000007E-2</v>
      </c>
      <c r="R890" s="16" cm="1">
        <f t="array" ref="R890">INDEX(LapseRate,A890)*0.5</f>
        <v>0.05</v>
      </c>
      <c r="S890" s="16" cm="1">
        <f t="array" ref="S890">INDEX(LapseRate,A890)*1.5</f>
        <v>0.15000000000000002</v>
      </c>
      <c r="T890" s="16" cm="1">
        <f t="array" ref="T890">INDEX(Yield,A890)*INDEX(YieldUp,A890)</f>
        <v>5.9999999999999995E-4</v>
      </c>
      <c r="U890" s="16" cm="1">
        <f t="array" ref="U890">INDEX(Yield,A890)*INDEX(YieldDown,A890)</f>
        <v>5.9999999999999995E-4</v>
      </c>
    </row>
    <row r="891" spans="1:21" x14ac:dyDescent="0.2">
      <c r="A891" s="13">
        <v>889</v>
      </c>
      <c r="C891" s="28">
        <v>0.05</v>
      </c>
      <c r="D891" s="14">
        <f t="shared" si="13"/>
        <v>36.983510403576709</v>
      </c>
      <c r="E891" s="14"/>
      <c r="F891" s="15" cm="1">
        <f t="array" ref="F891">Expense*INDEX(InflationFactor,A891)</f>
        <v>184.91755201788354</v>
      </c>
      <c r="G891" s="15"/>
      <c r="H891" s="28">
        <v>0.06</v>
      </c>
      <c r="I891" s="14" cm="1">
        <f t="array" ref="I891">1/POWER(1+INDEX(Yield,A891),1/12)</f>
        <v>0.9951560277146928</v>
      </c>
      <c r="J891" s="14"/>
      <c r="K891" s="29">
        <v>0.1</v>
      </c>
      <c r="L891" s="14" cm="1">
        <f t="array" ref="L891">1-POWER(1-INDEX(LapseRate,A891),1/12)</f>
        <v>8.7416109546967213E-3</v>
      </c>
      <c r="M891" s="14"/>
      <c r="N891" s="32">
        <v>0.01</v>
      </c>
      <c r="O891" s="32">
        <v>0.01</v>
      </c>
      <c r="Q891" s="16" cm="1">
        <f t="array" ref="Q891">INDEX(Inflation,A891)+0.02</f>
        <v>7.0000000000000007E-2</v>
      </c>
      <c r="R891" s="16" cm="1">
        <f t="array" ref="R891">INDEX(LapseRate,A891)*0.5</f>
        <v>0.05</v>
      </c>
      <c r="S891" s="16" cm="1">
        <f t="array" ref="S891">INDEX(LapseRate,A891)*1.5</f>
        <v>0.15000000000000002</v>
      </c>
      <c r="T891" s="16" cm="1">
        <f t="array" ref="T891">INDEX(Yield,A891)*INDEX(YieldUp,A891)</f>
        <v>5.9999999999999995E-4</v>
      </c>
      <c r="U891" s="16" cm="1">
        <f t="array" ref="U891">INDEX(Yield,A891)*INDEX(YieldDown,A891)</f>
        <v>5.9999999999999995E-4</v>
      </c>
    </row>
    <row r="892" spans="1:21" x14ac:dyDescent="0.2">
      <c r="A892" s="13">
        <v>890</v>
      </c>
      <c r="C892" s="28">
        <v>0.05</v>
      </c>
      <c r="D892" s="14">
        <f t="shared" si="13"/>
        <v>37.134185802914814</v>
      </c>
      <c r="E892" s="14"/>
      <c r="F892" s="15" cm="1">
        <f t="array" ref="F892">Expense*INDEX(InflationFactor,A892)</f>
        <v>185.67092901457409</v>
      </c>
      <c r="G892" s="15"/>
      <c r="H892" s="28">
        <v>0.06</v>
      </c>
      <c r="I892" s="14" cm="1">
        <f t="array" ref="I892">1/POWER(1+INDEX(Yield,A892),1/12)</f>
        <v>0.9951560277146928</v>
      </c>
      <c r="J892" s="14"/>
      <c r="K892" s="29">
        <v>0.1</v>
      </c>
      <c r="L892" s="14" cm="1">
        <f t="array" ref="L892">1-POWER(1-INDEX(LapseRate,A892),1/12)</f>
        <v>8.7416109546967213E-3</v>
      </c>
      <c r="M892" s="14"/>
      <c r="N892" s="32">
        <v>0.01</v>
      </c>
      <c r="O892" s="32">
        <v>0.01</v>
      </c>
      <c r="Q892" s="16" cm="1">
        <f t="array" ref="Q892">INDEX(Inflation,A892)+0.02</f>
        <v>7.0000000000000007E-2</v>
      </c>
      <c r="R892" s="16" cm="1">
        <f t="array" ref="R892">INDEX(LapseRate,A892)*0.5</f>
        <v>0.05</v>
      </c>
      <c r="S892" s="16" cm="1">
        <f t="array" ref="S892">INDEX(LapseRate,A892)*1.5</f>
        <v>0.15000000000000002</v>
      </c>
      <c r="T892" s="16" cm="1">
        <f t="array" ref="T892">INDEX(Yield,A892)*INDEX(YieldUp,A892)</f>
        <v>5.9999999999999995E-4</v>
      </c>
      <c r="U892" s="16" cm="1">
        <f t="array" ref="U892">INDEX(Yield,A892)*INDEX(YieldDown,A892)</f>
        <v>5.9999999999999995E-4</v>
      </c>
    </row>
    <row r="893" spans="1:21" x14ac:dyDescent="0.2">
      <c r="A893" s="13">
        <v>891</v>
      </c>
      <c r="C893" s="28">
        <v>0.05</v>
      </c>
      <c r="D893" s="14">
        <f t="shared" si="13"/>
        <v>37.285475072480892</v>
      </c>
      <c r="E893" s="14"/>
      <c r="F893" s="15" cm="1">
        <f t="array" ref="F893">Expense*INDEX(InflationFactor,A893)</f>
        <v>186.42737536240446</v>
      </c>
      <c r="G893" s="15"/>
      <c r="H893" s="28">
        <v>0.06</v>
      </c>
      <c r="I893" s="14" cm="1">
        <f t="array" ref="I893">1/POWER(1+INDEX(Yield,A893),1/12)</f>
        <v>0.9951560277146928</v>
      </c>
      <c r="J893" s="14"/>
      <c r="K893" s="29">
        <v>0.1</v>
      </c>
      <c r="L893" s="14" cm="1">
        <f t="array" ref="L893">1-POWER(1-INDEX(LapseRate,A893),1/12)</f>
        <v>8.7416109546967213E-3</v>
      </c>
      <c r="M893" s="14"/>
      <c r="N893" s="32">
        <v>0.01</v>
      </c>
      <c r="O893" s="32">
        <v>0.01</v>
      </c>
      <c r="Q893" s="16" cm="1">
        <f t="array" ref="Q893">INDEX(Inflation,A893)+0.02</f>
        <v>7.0000000000000007E-2</v>
      </c>
      <c r="R893" s="16" cm="1">
        <f t="array" ref="R893">INDEX(LapseRate,A893)*0.5</f>
        <v>0.05</v>
      </c>
      <c r="S893" s="16" cm="1">
        <f t="array" ref="S893">INDEX(LapseRate,A893)*1.5</f>
        <v>0.15000000000000002</v>
      </c>
      <c r="T893" s="16" cm="1">
        <f t="array" ref="T893">INDEX(Yield,A893)*INDEX(YieldUp,A893)</f>
        <v>5.9999999999999995E-4</v>
      </c>
      <c r="U893" s="16" cm="1">
        <f t="array" ref="U893">INDEX(Yield,A893)*INDEX(YieldDown,A893)</f>
        <v>5.9999999999999995E-4</v>
      </c>
    </row>
    <row r="894" spans="1:21" x14ac:dyDescent="0.2">
      <c r="A894" s="13">
        <v>892</v>
      </c>
      <c r="C894" s="28">
        <v>0.05</v>
      </c>
      <c r="D894" s="14">
        <f t="shared" si="13"/>
        <v>37.4373807132583</v>
      </c>
      <c r="E894" s="14"/>
      <c r="F894" s="15" cm="1">
        <f t="array" ref="F894">Expense*INDEX(InflationFactor,A894)</f>
        <v>187.18690356629151</v>
      </c>
      <c r="G894" s="15"/>
      <c r="H894" s="28">
        <v>0.06</v>
      </c>
      <c r="I894" s="14" cm="1">
        <f t="array" ref="I894">1/POWER(1+INDEX(Yield,A894),1/12)</f>
        <v>0.9951560277146928</v>
      </c>
      <c r="J894" s="14"/>
      <c r="K894" s="29">
        <v>0.1</v>
      </c>
      <c r="L894" s="14" cm="1">
        <f t="array" ref="L894">1-POWER(1-INDEX(LapseRate,A894),1/12)</f>
        <v>8.7416109546967213E-3</v>
      </c>
      <c r="M894" s="14"/>
      <c r="N894" s="32">
        <v>0.01</v>
      </c>
      <c r="O894" s="32">
        <v>0.01</v>
      </c>
      <c r="Q894" s="16" cm="1">
        <f t="array" ref="Q894">INDEX(Inflation,A894)+0.02</f>
        <v>7.0000000000000007E-2</v>
      </c>
      <c r="R894" s="16" cm="1">
        <f t="array" ref="R894">INDEX(LapseRate,A894)*0.5</f>
        <v>0.05</v>
      </c>
      <c r="S894" s="16" cm="1">
        <f t="array" ref="S894">INDEX(LapseRate,A894)*1.5</f>
        <v>0.15000000000000002</v>
      </c>
      <c r="T894" s="16" cm="1">
        <f t="array" ref="T894">INDEX(Yield,A894)*INDEX(YieldUp,A894)</f>
        <v>5.9999999999999995E-4</v>
      </c>
      <c r="U894" s="16" cm="1">
        <f t="array" ref="U894">INDEX(Yield,A894)*INDEX(YieldDown,A894)</f>
        <v>5.9999999999999995E-4</v>
      </c>
    </row>
    <row r="895" spans="1:21" x14ac:dyDescent="0.2">
      <c r="A895" s="13">
        <v>893</v>
      </c>
      <c r="C895" s="28">
        <v>0.05</v>
      </c>
      <c r="D895" s="14">
        <f t="shared" si="13"/>
        <v>37.589905236419689</v>
      </c>
      <c r="E895" s="14"/>
      <c r="F895" s="15" cm="1">
        <f t="array" ref="F895">Expense*INDEX(InflationFactor,A895)</f>
        <v>187.94952618209845</v>
      </c>
      <c r="G895" s="15"/>
      <c r="H895" s="28">
        <v>0.06</v>
      </c>
      <c r="I895" s="14" cm="1">
        <f t="array" ref="I895">1/POWER(1+INDEX(Yield,A895),1/12)</f>
        <v>0.9951560277146928</v>
      </c>
      <c r="J895" s="14"/>
      <c r="K895" s="29">
        <v>0.1</v>
      </c>
      <c r="L895" s="14" cm="1">
        <f t="array" ref="L895">1-POWER(1-INDEX(LapseRate,A895),1/12)</f>
        <v>8.7416109546967213E-3</v>
      </c>
      <c r="M895" s="14"/>
      <c r="N895" s="32">
        <v>0.01</v>
      </c>
      <c r="O895" s="32">
        <v>0.01</v>
      </c>
      <c r="Q895" s="16" cm="1">
        <f t="array" ref="Q895">INDEX(Inflation,A895)+0.02</f>
        <v>7.0000000000000007E-2</v>
      </c>
      <c r="R895" s="16" cm="1">
        <f t="array" ref="R895">INDEX(LapseRate,A895)*0.5</f>
        <v>0.05</v>
      </c>
      <c r="S895" s="16" cm="1">
        <f t="array" ref="S895">INDEX(LapseRate,A895)*1.5</f>
        <v>0.15000000000000002</v>
      </c>
      <c r="T895" s="16" cm="1">
        <f t="array" ref="T895">INDEX(Yield,A895)*INDEX(YieldUp,A895)</f>
        <v>5.9999999999999995E-4</v>
      </c>
      <c r="U895" s="16" cm="1">
        <f t="array" ref="U895">INDEX(Yield,A895)*INDEX(YieldDown,A895)</f>
        <v>5.9999999999999995E-4</v>
      </c>
    </row>
    <row r="896" spans="1:21" x14ac:dyDescent="0.2">
      <c r="A896" s="13">
        <v>894</v>
      </c>
      <c r="C896" s="28">
        <v>0.05</v>
      </c>
      <c r="D896" s="14">
        <f t="shared" si="13"/>
        <v>37.743051163368477</v>
      </c>
      <c r="E896" s="14"/>
      <c r="F896" s="15" cm="1">
        <f t="array" ref="F896">Expense*INDEX(InflationFactor,A896)</f>
        <v>188.71525581684239</v>
      </c>
      <c r="G896" s="15"/>
      <c r="H896" s="28">
        <v>0.06</v>
      </c>
      <c r="I896" s="14" cm="1">
        <f t="array" ref="I896">1/POWER(1+INDEX(Yield,A896),1/12)</f>
        <v>0.9951560277146928</v>
      </c>
      <c r="J896" s="14"/>
      <c r="K896" s="29">
        <v>0.1</v>
      </c>
      <c r="L896" s="14" cm="1">
        <f t="array" ref="L896">1-POWER(1-INDEX(LapseRate,A896),1/12)</f>
        <v>8.7416109546967213E-3</v>
      </c>
      <c r="M896" s="14"/>
      <c r="N896" s="32">
        <v>0.01</v>
      </c>
      <c r="O896" s="32">
        <v>0.01</v>
      </c>
      <c r="Q896" s="16" cm="1">
        <f t="array" ref="Q896">INDEX(Inflation,A896)+0.02</f>
        <v>7.0000000000000007E-2</v>
      </c>
      <c r="R896" s="16" cm="1">
        <f t="array" ref="R896">INDEX(LapseRate,A896)*0.5</f>
        <v>0.05</v>
      </c>
      <c r="S896" s="16" cm="1">
        <f t="array" ref="S896">INDEX(LapseRate,A896)*1.5</f>
        <v>0.15000000000000002</v>
      </c>
      <c r="T896" s="16" cm="1">
        <f t="array" ref="T896">INDEX(Yield,A896)*INDEX(YieldUp,A896)</f>
        <v>5.9999999999999995E-4</v>
      </c>
      <c r="U896" s="16" cm="1">
        <f t="array" ref="U896">INDEX(Yield,A896)*INDEX(YieldDown,A896)</f>
        <v>5.9999999999999995E-4</v>
      </c>
    </row>
    <row r="897" spans="1:21" x14ac:dyDescent="0.2">
      <c r="A897" s="13">
        <v>895</v>
      </c>
      <c r="C897" s="28">
        <v>0.05</v>
      </c>
      <c r="D897" s="14">
        <f t="shared" si="13"/>
        <v>37.896821025780604</v>
      </c>
      <c r="E897" s="14"/>
      <c r="F897" s="15" cm="1">
        <f t="array" ref="F897">Expense*INDEX(InflationFactor,A897)</f>
        <v>189.48410512890302</v>
      </c>
      <c r="G897" s="15"/>
      <c r="H897" s="28">
        <v>0.06</v>
      </c>
      <c r="I897" s="14" cm="1">
        <f t="array" ref="I897">1/POWER(1+INDEX(Yield,A897),1/12)</f>
        <v>0.9951560277146928</v>
      </c>
      <c r="J897" s="14"/>
      <c r="K897" s="29">
        <v>0.1</v>
      </c>
      <c r="L897" s="14" cm="1">
        <f t="array" ref="L897">1-POWER(1-INDEX(LapseRate,A897),1/12)</f>
        <v>8.7416109546967213E-3</v>
      </c>
      <c r="M897" s="14"/>
      <c r="N897" s="32">
        <v>0.01</v>
      </c>
      <c r="O897" s="32">
        <v>0.01</v>
      </c>
      <c r="Q897" s="16" cm="1">
        <f t="array" ref="Q897">INDEX(Inflation,A897)+0.02</f>
        <v>7.0000000000000007E-2</v>
      </c>
      <c r="R897" s="16" cm="1">
        <f t="array" ref="R897">INDEX(LapseRate,A897)*0.5</f>
        <v>0.05</v>
      </c>
      <c r="S897" s="16" cm="1">
        <f t="array" ref="S897">INDEX(LapseRate,A897)*1.5</f>
        <v>0.15000000000000002</v>
      </c>
      <c r="T897" s="16" cm="1">
        <f t="array" ref="T897">INDEX(Yield,A897)*INDEX(YieldUp,A897)</f>
        <v>5.9999999999999995E-4</v>
      </c>
      <c r="U897" s="16" cm="1">
        <f t="array" ref="U897">INDEX(Yield,A897)*INDEX(YieldDown,A897)</f>
        <v>5.9999999999999995E-4</v>
      </c>
    </row>
    <row r="898" spans="1:21" x14ac:dyDescent="0.2">
      <c r="A898" s="13">
        <v>896</v>
      </c>
      <c r="C898" s="28">
        <v>0.05</v>
      </c>
      <c r="D898" s="14">
        <f t="shared" si="13"/>
        <v>38.051217365646401</v>
      </c>
      <c r="E898" s="14"/>
      <c r="F898" s="15" cm="1">
        <f t="array" ref="F898">Expense*INDEX(InflationFactor,A898)</f>
        <v>190.25608682823201</v>
      </c>
      <c r="G898" s="15"/>
      <c r="H898" s="28">
        <v>0.06</v>
      </c>
      <c r="I898" s="14" cm="1">
        <f t="array" ref="I898">1/POWER(1+INDEX(Yield,A898),1/12)</f>
        <v>0.9951560277146928</v>
      </c>
      <c r="J898" s="14"/>
      <c r="K898" s="29">
        <v>0.1</v>
      </c>
      <c r="L898" s="14" cm="1">
        <f t="array" ref="L898">1-POWER(1-INDEX(LapseRate,A898),1/12)</f>
        <v>8.7416109546967213E-3</v>
      </c>
      <c r="M898" s="14"/>
      <c r="N898" s="32">
        <v>0.01</v>
      </c>
      <c r="O898" s="32">
        <v>0.01</v>
      </c>
      <c r="Q898" s="16" cm="1">
        <f t="array" ref="Q898">INDEX(Inflation,A898)+0.02</f>
        <v>7.0000000000000007E-2</v>
      </c>
      <c r="R898" s="16" cm="1">
        <f t="array" ref="R898">INDEX(LapseRate,A898)*0.5</f>
        <v>0.05</v>
      </c>
      <c r="S898" s="16" cm="1">
        <f t="array" ref="S898">INDEX(LapseRate,A898)*1.5</f>
        <v>0.15000000000000002</v>
      </c>
      <c r="T898" s="16" cm="1">
        <f t="array" ref="T898">INDEX(Yield,A898)*INDEX(YieldUp,A898)</f>
        <v>5.9999999999999995E-4</v>
      </c>
      <c r="U898" s="16" cm="1">
        <f t="array" ref="U898">INDEX(Yield,A898)*INDEX(YieldDown,A898)</f>
        <v>5.9999999999999995E-4</v>
      </c>
    </row>
    <row r="899" spans="1:21" x14ac:dyDescent="0.2">
      <c r="A899" s="13">
        <v>897</v>
      </c>
      <c r="C899" s="28">
        <v>0.05</v>
      </c>
      <c r="D899" s="14">
        <f t="shared" ref="D899:D962" si="14">IF(A899=1,1,POWER(1+INDEX(Inflation,A899-1),(A899-1)/12))</f>
        <v>38.206242735312557</v>
      </c>
      <c r="E899" s="14"/>
      <c r="F899" s="15" cm="1">
        <f t="array" ref="F899">Expense*INDEX(InflationFactor,A899)</f>
        <v>191.0312136765628</v>
      </c>
      <c r="G899" s="15"/>
      <c r="H899" s="28">
        <v>0.06</v>
      </c>
      <c r="I899" s="14" cm="1">
        <f t="array" ref="I899">1/POWER(1+INDEX(Yield,A899),1/12)</f>
        <v>0.9951560277146928</v>
      </c>
      <c r="J899" s="14"/>
      <c r="K899" s="29">
        <v>0.1</v>
      </c>
      <c r="L899" s="14" cm="1">
        <f t="array" ref="L899">1-POWER(1-INDEX(LapseRate,A899),1/12)</f>
        <v>8.7416109546967213E-3</v>
      </c>
      <c r="M899" s="14"/>
      <c r="N899" s="32">
        <v>0.01</v>
      </c>
      <c r="O899" s="32">
        <v>0.01</v>
      </c>
      <c r="Q899" s="16" cm="1">
        <f t="array" ref="Q899">INDEX(Inflation,A899)+0.02</f>
        <v>7.0000000000000007E-2</v>
      </c>
      <c r="R899" s="16" cm="1">
        <f t="array" ref="R899">INDEX(LapseRate,A899)*0.5</f>
        <v>0.05</v>
      </c>
      <c r="S899" s="16" cm="1">
        <f t="array" ref="S899">INDEX(LapseRate,A899)*1.5</f>
        <v>0.15000000000000002</v>
      </c>
      <c r="T899" s="16" cm="1">
        <f t="array" ref="T899">INDEX(Yield,A899)*INDEX(YieldUp,A899)</f>
        <v>5.9999999999999995E-4</v>
      </c>
      <c r="U899" s="16" cm="1">
        <f t="array" ref="U899">INDEX(Yield,A899)*INDEX(YieldDown,A899)</f>
        <v>5.9999999999999995E-4</v>
      </c>
    </row>
    <row r="900" spans="1:21" x14ac:dyDescent="0.2">
      <c r="A900" s="13">
        <v>898</v>
      </c>
      <c r="C900" s="28">
        <v>0.05</v>
      </c>
      <c r="D900" s="14">
        <f t="shared" si="14"/>
        <v>38.361899697524322</v>
      </c>
      <c r="E900" s="14"/>
      <c r="F900" s="15" cm="1">
        <f t="array" ref="F900">Expense*INDEX(InflationFactor,A900)</f>
        <v>191.80949848762162</v>
      </c>
      <c r="G900" s="15"/>
      <c r="H900" s="28">
        <v>0.06</v>
      </c>
      <c r="I900" s="14" cm="1">
        <f t="array" ref="I900">1/POWER(1+INDEX(Yield,A900),1/12)</f>
        <v>0.9951560277146928</v>
      </c>
      <c r="J900" s="14"/>
      <c r="K900" s="29">
        <v>0.1</v>
      </c>
      <c r="L900" s="14" cm="1">
        <f t="array" ref="L900">1-POWER(1-INDEX(LapseRate,A900),1/12)</f>
        <v>8.7416109546967213E-3</v>
      </c>
      <c r="M900" s="14"/>
      <c r="N900" s="32">
        <v>0.01</v>
      </c>
      <c r="O900" s="32">
        <v>0.01</v>
      </c>
      <c r="Q900" s="16" cm="1">
        <f t="array" ref="Q900">INDEX(Inflation,A900)+0.02</f>
        <v>7.0000000000000007E-2</v>
      </c>
      <c r="R900" s="16" cm="1">
        <f t="array" ref="R900">INDEX(LapseRate,A900)*0.5</f>
        <v>0.05</v>
      </c>
      <c r="S900" s="16" cm="1">
        <f t="array" ref="S900">INDEX(LapseRate,A900)*1.5</f>
        <v>0.15000000000000002</v>
      </c>
      <c r="T900" s="16" cm="1">
        <f t="array" ref="T900">INDEX(Yield,A900)*INDEX(YieldUp,A900)</f>
        <v>5.9999999999999995E-4</v>
      </c>
      <c r="U900" s="16" cm="1">
        <f t="array" ref="U900">INDEX(Yield,A900)*INDEX(YieldDown,A900)</f>
        <v>5.9999999999999995E-4</v>
      </c>
    </row>
    <row r="901" spans="1:21" x14ac:dyDescent="0.2">
      <c r="A901" s="13">
        <v>899</v>
      </c>
      <c r="C901" s="28">
        <v>0.05</v>
      </c>
      <c r="D901" s="14">
        <f t="shared" si="14"/>
        <v>38.518190825467926</v>
      </c>
      <c r="E901" s="14"/>
      <c r="F901" s="15" cm="1">
        <f t="array" ref="F901">Expense*INDEX(InflationFactor,A901)</f>
        <v>192.59095412733961</v>
      </c>
      <c r="G901" s="15"/>
      <c r="H901" s="28">
        <v>0.06</v>
      </c>
      <c r="I901" s="14" cm="1">
        <f t="array" ref="I901">1/POWER(1+INDEX(Yield,A901),1/12)</f>
        <v>0.9951560277146928</v>
      </c>
      <c r="J901" s="14"/>
      <c r="K901" s="29">
        <v>0.1</v>
      </c>
      <c r="L901" s="14" cm="1">
        <f t="array" ref="L901">1-POWER(1-INDEX(LapseRate,A901),1/12)</f>
        <v>8.7416109546967213E-3</v>
      </c>
      <c r="M901" s="14"/>
      <c r="N901" s="32">
        <v>0.01</v>
      </c>
      <c r="O901" s="32">
        <v>0.01</v>
      </c>
      <c r="Q901" s="16" cm="1">
        <f t="array" ref="Q901">INDEX(Inflation,A901)+0.02</f>
        <v>7.0000000000000007E-2</v>
      </c>
      <c r="R901" s="16" cm="1">
        <f t="array" ref="R901">INDEX(LapseRate,A901)*0.5</f>
        <v>0.05</v>
      </c>
      <c r="S901" s="16" cm="1">
        <f t="array" ref="S901">INDEX(LapseRate,A901)*1.5</f>
        <v>0.15000000000000002</v>
      </c>
      <c r="T901" s="16" cm="1">
        <f t="array" ref="T901">INDEX(Yield,A901)*INDEX(YieldUp,A901)</f>
        <v>5.9999999999999995E-4</v>
      </c>
      <c r="U901" s="16" cm="1">
        <f t="array" ref="U901">INDEX(Yield,A901)*INDEX(YieldDown,A901)</f>
        <v>5.9999999999999995E-4</v>
      </c>
    </row>
    <row r="902" spans="1:21" x14ac:dyDescent="0.2">
      <c r="A902" s="13">
        <v>900</v>
      </c>
      <c r="C902" s="28">
        <v>0.05</v>
      </c>
      <c r="D902" s="14">
        <f t="shared" si="14"/>
        <v>38.675118702813094</v>
      </c>
      <c r="E902" s="14"/>
      <c r="F902" s="15" cm="1">
        <f t="array" ref="F902">Expense*INDEX(InflationFactor,A902)</f>
        <v>193.37559351406549</v>
      </c>
      <c r="G902" s="15"/>
      <c r="H902" s="28">
        <v>0.06</v>
      </c>
      <c r="I902" s="14" cm="1">
        <f t="array" ref="I902">1/POWER(1+INDEX(Yield,A902),1/12)</f>
        <v>0.9951560277146928</v>
      </c>
      <c r="J902" s="14"/>
      <c r="K902" s="29">
        <v>0.1</v>
      </c>
      <c r="L902" s="14" cm="1">
        <f t="array" ref="L902">1-POWER(1-INDEX(LapseRate,A902),1/12)</f>
        <v>8.7416109546967213E-3</v>
      </c>
      <c r="M902" s="14"/>
      <c r="N902" s="32">
        <v>0.01</v>
      </c>
      <c r="O902" s="32">
        <v>0.01</v>
      </c>
      <c r="Q902" s="16" cm="1">
        <f t="array" ref="Q902">INDEX(Inflation,A902)+0.02</f>
        <v>7.0000000000000007E-2</v>
      </c>
      <c r="R902" s="16" cm="1">
        <f t="array" ref="R902">INDEX(LapseRate,A902)*0.5</f>
        <v>0.05</v>
      </c>
      <c r="S902" s="16" cm="1">
        <f t="array" ref="S902">INDEX(LapseRate,A902)*1.5</f>
        <v>0.15000000000000002</v>
      </c>
      <c r="T902" s="16" cm="1">
        <f t="array" ref="T902">INDEX(Yield,A902)*INDEX(YieldUp,A902)</f>
        <v>5.9999999999999995E-4</v>
      </c>
      <c r="U902" s="16" cm="1">
        <f t="array" ref="U902">INDEX(Yield,A902)*INDEX(YieldDown,A902)</f>
        <v>5.9999999999999995E-4</v>
      </c>
    </row>
    <row r="903" spans="1:21" x14ac:dyDescent="0.2">
      <c r="A903" s="13">
        <v>901</v>
      </c>
      <c r="C903" s="28">
        <v>0.05</v>
      </c>
      <c r="D903" s="14">
        <f t="shared" si="14"/>
        <v>38.832685923755548</v>
      </c>
      <c r="E903" s="14"/>
      <c r="F903" s="15" cm="1">
        <f t="array" ref="F903">Expense*INDEX(InflationFactor,A903)</f>
        <v>194.16342961877774</v>
      </c>
      <c r="G903" s="15"/>
      <c r="H903" s="28">
        <v>0.06</v>
      </c>
      <c r="I903" s="14" cm="1">
        <f t="array" ref="I903">1/POWER(1+INDEX(Yield,A903),1/12)</f>
        <v>0.9951560277146928</v>
      </c>
      <c r="J903" s="14"/>
      <c r="K903" s="29">
        <v>0.1</v>
      </c>
      <c r="L903" s="14" cm="1">
        <f t="array" ref="L903">1-POWER(1-INDEX(LapseRate,A903),1/12)</f>
        <v>8.7416109546967213E-3</v>
      </c>
      <c r="M903" s="14"/>
      <c r="N903" s="32">
        <v>0.01</v>
      </c>
      <c r="O903" s="32">
        <v>0.01</v>
      </c>
      <c r="Q903" s="16" cm="1">
        <f t="array" ref="Q903">INDEX(Inflation,A903)+0.02</f>
        <v>7.0000000000000007E-2</v>
      </c>
      <c r="R903" s="16" cm="1">
        <f t="array" ref="R903">INDEX(LapseRate,A903)*0.5</f>
        <v>0.05</v>
      </c>
      <c r="S903" s="16" cm="1">
        <f t="array" ref="S903">INDEX(LapseRate,A903)*1.5</f>
        <v>0.15000000000000002</v>
      </c>
      <c r="T903" s="16" cm="1">
        <f t="array" ref="T903">INDEX(Yield,A903)*INDEX(YieldUp,A903)</f>
        <v>5.9999999999999995E-4</v>
      </c>
      <c r="U903" s="16" cm="1">
        <f t="array" ref="U903">INDEX(Yield,A903)*INDEX(YieldDown,A903)</f>
        <v>5.9999999999999995E-4</v>
      </c>
    </row>
    <row r="904" spans="1:21" x14ac:dyDescent="0.2">
      <c r="A904" s="13">
        <v>902</v>
      </c>
      <c r="C904" s="28">
        <v>0.05</v>
      </c>
      <c r="D904" s="14">
        <f t="shared" si="14"/>
        <v>38.990895093060544</v>
      </c>
      <c r="E904" s="14"/>
      <c r="F904" s="15" cm="1">
        <f t="array" ref="F904">Expense*INDEX(InflationFactor,A904)</f>
        <v>194.95447546530272</v>
      </c>
      <c r="G904" s="15"/>
      <c r="H904" s="28">
        <v>0.06</v>
      </c>
      <c r="I904" s="14" cm="1">
        <f t="array" ref="I904">1/POWER(1+INDEX(Yield,A904),1/12)</f>
        <v>0.9951560277146928</v>
      </c>
      <c r="J904" s="14"/>
      <c r="K904" s="29">
        <v>0.1</v>
      </c>
      <c r="L904" s="14" cm="1">
        <f t="array" ref="L904">1-POWER(1-INDEX(LapseRate,A904),1/12)</f>
        <v>8.7416109546967213E-3</v>
      </c>
      <c r="M904" s="14"/>
      <c r="N904" s="32">
        <v>0.01</v>
      </c>
      <c r="O904" s="32">
        <v>0.01</v>
      </c>
      <c r="Q904" s="16" cm="1">
        <f t="array" ref="Q904">INDEX(Inflation,A904)+0.02</f>
        <v>7.0000000000000007E-2</v>
      </c>
      <c r="R904" s="16" cm="1">
        <f t="array" ref="R904">INDEX(LapseRate,A904)*0.5</f>
        <v>0.05</v>
      </c>
      <c r="S904" s="16" cm="1">
        <f t="array" ref="S904">INDEX(LapseRate,A904)*1.5</f>
        <v>0.15000000000000002</v>
      </c>
      <c r="T904" s="16" cm="1">
        <f t="array" ref="T904">INDEX(Yield,A904)*INDEX(YieldUp,A904)</f>
        <v>5.9999999999999995E-4</v>
      </c>
      <c r="U904" s="16" cm="1">
        <f t="array" ref="U904">INDEX(Yield,A904)*INDEX(YieldDown,A904)</f>
        <v>5.9999999999999995E-4</v>
      </c>
    </row>
    <row r="905" spans="1:21" x14ac:dyDescent="0.2">
      <c r="A905" s="13">
        <v>903</v>
      </c>
      <c r="C905" s="28">
        <v>0.05</v>
      </c>
      <c r="D905" s="14">
        <f t="shared" si="14"/>
        <v>39.14974882610494</v>
      </c>
      <c r="E905" s="14"/>
      <c r="F905" s="15" cm="1">
        <f t="array" ref="F905">Expense*INDEX(InflationFactor,A905)</f>
        <v>195.7487441305247</v>
      </c>
      <c r="G905" s="15"/>
      <c r="H905" s="28">
        <v>0.06</v>
      </c>
      <c r="I905" s="14" cm="1">
        <f t="array" ref="I905">1/POWER(1+INDEX(Yield,A905),1/12)</f>
        <v>0.9951560277146928</v>
      </c>
      <c r="J905" s="14"/>
      <c r="K905" s="29">
        <v>0.1</v>
      </c>
      <c r="L905" s="14" cm="1">
        <f t="array" ref="L905">1-POWER(1-INDEX(LapseRate,A905),1/12)</f>
        <v>8.7416109546967213E-3</v>
      </c>
      <c r="M905" s="14"/>
      <c r="N905" s="32">
        <v>0.01</v>
      </c>
      <c r="O905" s="32">
        <v>0.01</v>
      </c>
      <c r="Q905" s="16" cm="1">
        <f t="array" ref="Q905">INDEX(Inflation,A905)+0.02</f>
        <v>7.0000000000000007E-2</v>
      </c>
      <c r="R905" s="16" cm="1">
        <f t="array" ref="R905">INDEX(LapseRate,A905)*0.5</f>
        <v>0.05</v>
      </c>
      <c r="S905" s="16" cm="1">
        <f t="array" ref="S905">INDEX(LapseRate,A905)*1.5</f>
        <v>0.15000000000000002</v>
      </c>
      <c r="T905" s="16" cm="1">
        <f t="array" ref="T905">INDEX(Yield,A905)*INDEX(YieldUp,A905)</f>
        <v>5.9999999999999995E-4</v>
      </c>
      <c r="U905" s="16" cm="1">
        <f t="array" ref="U905">INDEX(Yield,A905)*INDEX(YieldDown,A905)</f>
        <v>5.9999999999999995E-4</v>
      </c>
    </row>
    <row r="906" spans="1:21" x14ac:dyDescent="0.2">
      <c r="A906" s="13">
        <v>904</v>
      </c>
      <c r="C906" s="28">
        <v>0.05</v>
      </c>
      <c r="D906" s="14">
        <f t="shared" si="14"/>
        <v>39.309249748921218</v>
      </c>
      <c r="E906" s="14"/>
      <c r="F906" s="15" cm="1">
        <f t="array" ref="F906">Expense*INDEX(InflationFactor,A906)</f>
        <v>196.54624874460609</v>
      </c>
      <c r="G906" s="15"/>
      <c r="H906" s="28">
        <v>0.06</v>
      </c>
      <c r="I906" s="14" cm="1">
        <f t="array" ref="I906">1/POWER(1+INDEX(Yield,A906),1/12)</f>
        <v>0.9951560277146928</v>
      </c>
      <c r="J906" s="14"/>
      <c r="K906" s="29">
        <v>0.1</v>
      </c>
      <c r="L906" s="14" cm="1">
        <f t="array" ref="L906">1-POWER(1-INDEX(LapseRate,A906),1/12)</f>
        <v>8.7416109546967213E-3</v>
      </c>
      <c r="M906" s="14"/>
      <c r="N906" s="32">
        <v>0.01</v>
      </c>
      <c r="O906" s="32">
        <v>0.01</v>
      </c>
      <c r="Q906" s="16" cm="1">
        <f t="array" ref="Q906">INDEX(Inflation,A906)+0.02</f>
        <v>7.0000000000000007E-2</v>
      </c>
      <c r="R906" s="16" cm="1">
        <f t="array" ref="R906">INDEX(LapseRate,A906)*0.5</f>
        <v>0.05</v>
      </c>
      <c r="S906" s="16" cm="1">
        <f t="array" ref="S906">INDEX(LapseRate,A906)*1.5</f>
        <v>0.15000000000000002</v>
      </c>
      <c r="T906" s="16" cm="1">
        <f t="array" ref="T906">INDEX(Yield,A906)*INDEX(YieldUp,A906)</f>
        <v>5.9999999999999995E-4</v>
      </c>
      <c r="U906" s="16" cm="1">
        <f t="array" ref="U906">INDEX(Yield,A906)*INDEX(YieldDown,A906)</f>
        <v>5.9999999999999995E-4</v>
      </c>
    </row>
    <row r="907" spans="1:21" x14ac:dyDescent="0.2">
      <c r="A907" s="13">
        <v>905</v>
      </c>
      <c r="C907" s="28">
        <v>0.05</v>
      </c>
      <c r="D907" s="14">
        <f t="shared" si="14"/>
        <v>39.46940049824066</v>
      </c>
      <c r="E907" s="14"/>
      <c r="F907" s="15" cm="1">
        <f t="array" ref="F907">Expense*INDEX(InflationFactor,A907)</f>
        <v>197.34700249120328</v>
      </c>
      <c r="G907" s="15"/>
      <c r="H907" s="28">
        <v>0.06</v>
      </c>
      <c r="I907" s="14" cm="1">
        <f t="array" ref="I907">1/POWER(1+INDEX(Yield,A907),1/12)</f>
        <v>0.9951560277146928</v>
      </c>
      <c r="J907" s="14"/>
      <c r="K907" s="29">
        <v>0.1</v>
      </c>
      <c r="L907" s="14" cm="1">
        <f t="array" ref="L907">1-POWER(1-INDEX(LapseRate,A907),1/12)</f>
        <v>8.7416109546967213E-3</v>
      </c>
      <c r="M907" s="14"/>
      <c r="N907" s="32">
        <v>0.01</v>
      </c>
      <c r="O907" s="32">
        <v>0.01</v>
      </c>
      <c r="Q907" s="16" cm="1">
        <f t="array" ref="Q907">INDEX(Inflation,A907)+0.02</f>
        <v>7.0000000000000007E-2</v>
      </c>
      <c r="R907" s="16" cm="1">
        <f t="array" ref="R907">INDEX(LapseRate,A907)*0.5</f>
        <v>0.05</v>
      </c>
      <c r="S907" s="16" cm="1">
        <f t="array" ref="S907">INDEX(LapseRate,A907)*1.5</f>
        <v>0.15000000000000002</v>
      </c>
      <c r="T907" s="16" cm="1">
        <f t="array" ref="T907">INDEX(Yield,A907)*INDEX(YieldUp,A907)</f>
        <v>5.9999999999999995E-4</v>
      </c>
      <c r="U907" s="16" cm="1">
        <f t="array" ref="U907">INDEX(Yield,A907)*INDEX(YieldDown,A907)</f>
        <v>5.9999999999999995E-4</v>
      </c>
    </row>
    <row r="908" spans="1:21" x14ac:dyDescent="0.2">
      <c r="A908" s="13">
        <v>906</v>
      </c>
      <c r="C908" s="28">
        <v>0.05</v>
      </c>
      <c r="D908" s="14">
        <f t="shared" si="14"/>
        <v>39.630203721536908</v>
      </c>
      <c r="E908" s="14"/>
      <c r="F908" s="15" cm="1">
        <f t="array" ref="F908">Expense*INDEX(InflationFactor,A908)</f>
        <v>198.15101860768453</v>
      </c>
      <c r="G908" s="15"/>
      <c r="H908" s="28">
        <v>0.06</v>
      </c>
      <c r="I908" s="14" cm="1">
        <f t="array" ref="I908">1/POWER(1+INDEX(Yield,A908),1/12)</f>
        <v>0.9951560277146928</v>
      </c>
      <c r="J908" s="14"/>
      <c r="K908" s="29">
        <v>0.1</v>
      </c>
      <c r="L908" s="14" cm="1">
        <f t="array" ref="L908">1-POWER(1-INDEX(LapseRate,A908),1/12)</f>
        <v>8.7416109546967213E-3</v>
      </c>
      <c r="M908" s="14"/>
      <c r="N908" s="32">
        <v>0.01</v>
      </c>
      <c r="O908" s="32">
        <v>0.01</v>
      </c>
      <c r="Q908" s="16" cm="1">
        <f t="array" ref="Q908">INDEX(Inflation,A908)+0.02</f>
        <v>7.0000000000000007E-2</v>
      </c>
      <c r="R908" s="16" cm="1">
        <f t="array" ref="R908">INDEX(LapseRate,A908)*0.5</f>
        <v>0.05</v>
      </c>
      <c r="S908" s="16" cm="1">
        <f t="array" ref="S908">INDEX(LapseRate,A908)*1.5</f>
        <v>0.15000000000000002</v>
      </c>
      <c r="T908" s="16" cm="1">
        <f t="array" ref="T908">INDEX(Yield,A908)*INDEX(YieldUp,A908)</f>
        <v>5.9999999999999995E-4</v>
      </c>
      <c r="U908" s="16" cm="1">
        <f t="array" ref="U908">INDEX(Yield,A908)*INDEX(YieldDown,A908)</f>
        <v>5.9999999999999995E-4</v>
      </c>
    </row>
    <row r="909" spans="1:21" x14ac:dyDescent="0.2">
      <c r="A909" s="13">
        <v>907</v>
      </c>
      <c r="C909" s="28">
        <v>0.05</v>
      </c>
      <c r="D909" s="14">
        <f t="shared" si="14"/>
        <v>39.791662077069638</v>
      </c>
      <c r="E909" s="14"/>
      <c r="F909" s="15" cm="1">
        <f t="array" ref="F909">Expense*INDEX(InflationFactor,A909)</f>
        <v>198.9583103853482</v>
      </c>
      <c r="G909" s="15"/>
      <c r="H909" s="28">
        <v>0.06</v>
      </c>
      <c r="I909" s="14" cm="1">
        <f t="array" ref="I909">1/POWER(1+INDEX(Yield,A909),1/12)</f>
        <v>0.9951560277146928</v>
      </c>
      <c r="J909" s="14"/>
      <c r="K909" s="29">
        <v>0.1</v>
      </c>
      <c r="L909" s="14" cm="1">
        <f t="array" ref="L909">1-POWER(1-INDEX(LapseRate,A909),1/12)</f>
        <v>8.7416109546967213E-3</v>
      </c>
      <c r="M909" s="14"/>
      <c r="N909" s="32">
        <v>0.01</v>
      </c>
      <c r="O909" s="32">
        <v>0.01</v>
      </c>
      <c r="Q909" s="16" cm="1">
        <f t="array" ref="Q909">INDEX(Inflation,A909)+0.02</f>
        <v>7.0000000000000007E-2</v>
      </c>
      <c r="R909" s="16" cm="1">
        <f t="array" ref="R909">INDEX(LapseRate,A909)*0.5</f>
        <v>0.05</v>
      </c>
      <c r="S909" s="16" cm="1">
        <f t="array" ref="S909">INDEX(LapseRate,A909)*1.5</f>
        <v>0.15000000000000002</v>
      </c>
      <c r="T909" s="16" cm="1">
        <f t="array" ref="T909">INDEX(Yield,A909)*INDEX(YieldUp,A909)</f>
        <v>5.9999999999999995E-4</v>
      </c>
      <c r="U909" s="16" cm="1">
        <f t="array" ref="U909">INDEX(Yield,A909)*INDEX(YieldDown,A909)</f>
        <v>5.9999999999999995E-4</v>
      </c>
    </row>
    <row r="910" spans="1:21" x14ac:dyDescent="0.2">
      <c r="A910" s="13">
        <v>908</v>
      </c>
      <c r="C910" s="28">
        <v>0.05</v>
      </c>
      <c r="D910" s="14">
        <f t="shared" si="14"/>
        <v>39.953778233928709</v>
      </c>
      <c r="E910" s="14"/>
      <c r="F910" s="15" cm="1">
        <f t="array" ref="F910">Expense*INDEX(InflationFactor,A910)</f>
        <v>199.76889116964355</v>
      </c>
      <c r="G910" s="15"/>
      <c r="H910" s="28">
        <v>0.06</v>
      </c>
      <c r="I910" s="14" cm="1">
        <f t="array" ref="I910">1/POWER(1+INDEX(Yield,A910),1/12)</f>
        <v>0.9951560277146928</v>
      </c>
      <c r="J910" s="14"/>
      <c r="K910" s="29">
        <v>0.1</v>
      </c>
      <c r="L910" s="14" cm="1">
        <f t="array" ref="L910">1-POWER(1-INDEX(LapseRate,A910),1/12)</f>
        <v>8.7416109546967213E-3</v>
      </c>
      <c r="M910" s="14"/>
      <c r="N910" s="32">
        <v>0.01</v>
      </c>
      <c r="O910" s="32">
        <v>0.01</v>
      </c>
      <c r="Q910" s="16" cm="1">
        <f t="array" ref="Q910">INDEX(Inflation,A910)+0.02</f>
        <v>7.0000000000000007E-2</v>
      </c>
      <c r="R910" s="16" cm="1">
        <f t="array" ref="R910">INDEX(LapseRate,A910)*0.5</f>
        <v>0.05</v>
      </c>
      <c r="S910" s="16" cm="1">
        <f t="array" ref="S910">INDEX(LapseRate,A910)*1.5</f>
        <v>0.15000000000000002</v>
      </c>
      <c r="T910" s="16" cm="1">
        <f t="array" ref="T910">INDEX(Yield,A910)*INDEX(YieldUp,A910)</f>
        <v>5.9999999999999995E-4</v>
      </c>
      <c r="U910" s="16" cm="1">
        <f t="array" ref="U910">INDEX(Yield,A910)*INDEX(YieldDown,A910)</f>
        <v>5.9999999999999995E-4</v>
      </c>
    </row>
    <row r="911" spans="1:21" x14ac:dyDescent="0.2">
      <c r="A911" s="13">
        <v>909</v>
      </c>
      <c r="C911" s="28">
        <v>0.05</v>
      </c>
      <c r="D911" s="14">
        <f t="shared" si="14"/>
        <v>40.116554872078197</v>
      </c>
      <c r="E911" s="14"/>
      <c r="F911" s="15" cm="1">
        <f t="array" ref="F911">Expense*INDEX(InflationFactor,A911)</f>
        <v>200.582774360391</v>
      </c>
      <c r="G911" s="15"/>
      <c r="H911" s="28">
        <v>0.06</v>
      </c>
      <c r="I911" s="14" cm="1">
        <f t="array" ref="I911">1/POWER(1+INDEX(Yield,A911),1/12)</f>
        <v>0.9951560277146928</v>
      </c>
      <c r="J911" s="14"/>
      <c r="K911" s="29">
        <v>0.1</v>
      </c>
      <c r="L911" s="14" cm="1">
        <f t="array" ref="L911">1-POWER(1-INDEX(LapseRate,A911),1/12)</f>
        <v>8.7416109546967213E-3</v>
      </c>
      <c r="M911" s="14"/>
      <c r="N911" s="32">
        <v>0.01</v>
      </c>
      <c r="O911" s="32">
        <v>0.01</v>
      </c>
      <c r="Q911" s="16" cm="1">
        <f t="array" ref="Q911">INDEX(Inflation,A911)+0.02</f>
        <v>7.0000000000000007E-2</v>
      </c>
      <c r="R911" s="16" cm="1">
        <f t="array" ref="R911">INDEX(LapseRate,A911)*0.5</f>
        <v>0.05</v>
      </c>
      <c r="S911" s="16" cm="1">
        <f t="array" ref="S911">INDEX(LapseRate,A911)*1.5</f>
        <v>0.15000000000000002</v>
      </c>
      <c r="T911" s="16" cm="1">
        <f t="array" ref="T911">INDEX(Yield,A911)*INDEX(YieldUp,A911)</f>
        <v>5.9999999999999995E-4</v>
      </c>
      <c r="U911" s="16" cm="1">
        <f t="array" ref="U911">INDEX(Yield,A911)*INDEX(YieldDown,A911)</f>
        <v>5.9999999999999995E-4</v>
      </c>
    </row>
    <row r="912" spans="1:21" x14ac:dyDescent="0.2">
      <c r="A912" s="13">
        <v>910</v>
      </c>
      <c r="C912" s="28">
        <v>0.05</v>
      </c>
      <c r="D912" s="14">
        <f t="shared" si="14"/>
        <v>40.279994682400549</v>
      </c>
      <c r="E912" s="14"/>
      <c r="F912" s="15" cm="1">
        <f t="array" ref="F912">Expense*INDEX(InflationFactor,A912)</f>
        <v>201.39997341200274</v>
      </c>
      <c r="G912" s="15"/>
      <c r="H912" s="28">
        <v>0.06</v>
      </c>
      <c r="I912" s="14" cm="1">
        <f t="array" ref="I912">1/POWER(1+INDEX(Yield,A912),1/12)</f>
        <v>0.9951560277146928</v>
      </c>
      <c r="J912" s="14"/>
      <c r="K912" s="29">
        <v>0.1</v>
      </c>
      <c r="L912" s="14" cm="1">
        <f t="array" ref="L912">1-POWER(1-INDEX(LapseRate,A912),1/12)</f>
        <v>8.7416109546967213E-3</v>
      </c>
      <c r="M912" s="14"/>
      <c r="N912" s="32">
        <v>0.01</v>
      </c>
      <c r="O912" s="32">
        <v>0.01</v>
      </c>
      <c r="Q912" s="16" cm="1">
        <f t="array" ref="Q912">INDEX(Inflation,A912)+0.02</f>
        <v>7.0000000000000007E-2</v>
      </c>
      <c r="R912" s="16" cm="1">
        <f t="array" ref="R912">INDEX(LapseRate,A912)*0.5</f>
        <v>0.05</v>
      </c>
      <c r="S912" s="16" cm="1">
        <f t="array" ref="S912">INDEX(LapseRate,A912)*1.5</f>
        <v>0.15000000000000002</v>
      </c>
      <c r="T912" s="16" cm="1">
        <f t="array" ref="T912">INDEX(Yield,A912)*INDEX(YieldUp,A912)</f>
        <v>5.9999999999999995E-4</v>
      </c>
      <c r="U912" s="16" cm="1">
        <f t="array" ref="U912">INDEX(Yield,A912)*INDEX(YieldDown,A912)</f>
        <v>5.9999999999999995E-4</v>
      </c>
    </row>
    <row r="913" spans="1:21" x14ac:dyDescent="0.2">
      <c r="A913" s="13">
        <v>911</v>
      </c>
      <c r="C913" s="28">
        <v>0.05</v>
      </c>
      <c r="D913" s="14">
        <f t="shared" si="14"/>
        <v>40.444100366741331</v>
      </c>
      <c r="E913" s="14"/>
      <c r="F913" s="15" cm="1">
        <f t="array" ref="F913">Expense*INDEX(InflationFactor,A913)</f>
        <v>202.22050183370666</v>
      </c>
      <c r="G913" s="15"/>
      <c r="H913" s="28">
        <v>0.06</v>
      </c>
      <c r="I913" s="14" cm="1">
        <f t="array" ref="I913">1/POWER(1+INDEX(Yield,A913),1/12)</f>
        <v>0.9951560277146928</v>
      </c>
      <c r="J913" s="14"/>
      <c r="K913" s="29">
        <v>0.1</v>
      </c>
      <c r="L913" s="14" cm="1">
        <f t="array" ref="L913">1-POWER(1-INDEX(LapseRate,A913),1/12)</f>
        <v>8.7416109546967213E-3</v>
      </c>
      <c r="M913" s="14"/>
      <c r="N913" s="32">
        <v>0.01</v>
      </c>
      <c r="O913" s="32">
        <v>0.01</v>
      </c>
      <c r="Q913" s="16" cm="1">
        <f t="array" ref="Q913">INDEX(Inflation,A913)+0.02</f>
        <v>7.0000000000000007E-2</v>
      </c>
      <c r="R913" s="16" cm="1">
        <f t="array" ref="R913">INDEX(LapseRate,A913)*0.5</f>
        <v>0.05</v>
      </c>
      <c r="S913" s="16" cm="1">
        <f t="array" ref="S913">INDEX(LapseRate,A913)*1.5</f>
        <v>0.15000000000000002</v>
      </c>
      <c r="T913" s="16" cm="1">
        <f t="array" ref="T913">INDEX(Yield,A913)*INDEX(YieldUp,A913)</f>
        <v>5.9999999999999995E-4</v>
      </c>
      <c r="U913" s="16" cm="1">
        <f t="array" ref="U913">INDEX(Yield,A913)*INDEX(YieldDown,A913)</f>
        <v>5.9999999999999995E-4</v>
      </c>
    </row>
    <row r="914" spans="1:21" x14ac:dyDescent="0.2">
      <c r="A914" s="13">
        <v>912</v>
      </c>
      <c r="C914" s="28">
        <v>0.05</v>
      </c>
      <c r="D914" s="14">
        <f t="shared" si="14"/>
        <v>40.608874637953754</v>
      </c>
      <c r="E914" s="14"/>
      <c r="F914" s="15" cm="1">
        <f t="array" ref="F914">Expense*INDEX(InflationFactor,A914)</f>
        <v>203.04437318976878</v>
      </c>
      <c r="G914" s="15"/>
      <c r="H914" s="28">
        <v>0.06</v>
      </c>
      <c r="I914" s="14" cm="1">
        <f t="array" ref="I914">1/POWER(1+INDEX(Yield,A914),1/12)</f>
        <v>0.9951560277146928</v>
      </c>
      <c r="J914" s="14"/>
      <c r="K914" s="29">
        <v>0.1</v>
      </c>
      <c r="L914" s="14" cm="1">
        <f t="array" ref="L914">1-POWER(1-INDEX(LapseRate,A914),1/12)</f>
        <v>8.7416109546967213E-3</v>
      </c>
      <c r="M914" s="14"/>
      <c r="N914" s="32">
        <v>0.01</v>
      </c>
      <c r="O914" s="32">
        <v>0.01</v>
      </c>
      <c r="Q914" s="16" cm="1">
        <f t="array" ref="Q914">INDEX(Inflation,A914)+0.02</f>
        <v>7.0000000000000007E-2</v>
      </c>
      <c r="R914" s="16" cm="1">
        <f t="array" ref="R914">INDEX(LapseRate,A914)*0.5</f>
        <v>0.05</v>
      </c>
      <c r="S914" s="16" cm="1">
        <f t="array" ref="S914">INDEX(LapseRate,A914)*1.5</f>
        <v>0.15000000000000002</v>
      </c>
      <c r="T914" s="16" cm="1">
        <f t="array" ref="T914">INDEX(Yield,A914)*INDEX(YieldUp,A914)</f>
        <v>5.9999999999999995E-4</v>
      </c>
      <c r="U914" s="16" cm="1">
        <f t="array" ref="U914">INDEX(Yield,A914)*INDEX(YieldDown,A914)</f>
        <v>5.9999999999999995E-4</v>
      </c>
    </row>
    <row r="915" spans="1:21" x14ac:dyDescent="0.2">
      <c r="A915" s="13">
        <v>913</v>
      </c>
      <c r="C915" s="28">
        <v>0.05</v>
      </c>
      <c r="D915" s="14">
        <f t="shared" si="14"/>
        <v>40.77432021994332</v>
      </c>
      <c r="E915" s="14"/>
      <c r="F915" s="15" cm="1">
        <f t="array" ref="F915">Expense*INDEX(InflationFactor,A915)</f>
        <v>203.8716010997166</v>
      </c>
      <c r="G915" s="15"/>
      <c r="H915" s="28">
        <v>0.06</v>
      </c>
      <c r="I915" s="14" cm="1">
        <f t="array" ref="I915">1/POWER(1+INDEX(Yield,A915),1/12)</f>
        <v>0.9951560277146928</v>
      </c>
      <c r="J915" s="14"/>
      <c r="K915" s="29">
        <v>0.1</v>
      </c>
      <c r="L915" s="14" cm="1">
        <f t="array" ref="L915">1-POWER(1-INDEX(LapseRate,A915),1/12)</f>
        <v>8.7416109546967213E-3</v>
      </c>
      <c r="M915" s="14"/>
      <c r="N915" s="32">
        <v>0.01</v>
      </c>
      <c r="O915" s="32">
        <v>0.01</v>
      </c>
      <c r="Q915" s="16" cm="1">
        <f t="array" ref="Q915">INDEX(Inflation,A915)+0.02</f>
        <v>7.0000000000000007E-2</v>
      </c>
      <c r="R915" s="16" cm="1">
        <f t="array" ref="R915">INDEX(LapseRate,A915)*0.5</f>
        <v>0.05</v>
      </c>
      <c r="S915" s="16" cm="1">
        <f t="array" ref="S915">INDEX(LapseRate,A915)*1.5</f>
        <v>0.15000000000000002</v>
      </c>
      <c r="T915" s="16" cm="1">
        <f t="array" ref="T915">INDEX(Yield,A915)*INDEX(YieldUp,A915)</f>
        <v>5.9999999999999995E-4</v>
      </c>
      <c r="U915" s="16" cm="1">
        <f t="array" ref="U915">INDEX(Yield,A915)*INDEX(YieldDown,A915)</f>
        <v>5.9999999999999995E-4</v>
      </c>
    </row>
    <row r="916" spans="1:21" x14ac:dyDescent="0.2">
      <c r="A916" s="13">
        <v>914</v>
      </c>
      <c r="C916" s="28">
        <v>0.05</v>
      </c>
      <c r="D916" s="14">
        <f t="shared" si="14"/>
        <v>40.940439847713577</v>
      </c>
      <c r="E916" s="14"/>
      <c r="F916" s="15" cm="1">
        <f t="array" ref="F916">Expense*INDEX(InflationFactor,A916)</f>
        <v>204.70219923856789</v>
      </c>
      <c r="G916" s="15"/>
      <c r="H916" s="28">
        <v>0.06</v>
      </c>
      <c r="I916" s="14" cm="1">
        <f t="array" ref="I916">1/POWER(1+INDEX(Yield,A916),1/12)</f>
        <v>0.9951560277146928</v>
      </c>
      <c r="J916" s="14"/>
      <c r="K916" s="29">
        <v>0.1</v>
      </c>
      <c r="L916" s="14" cm="1">
        <f t="array" ref="L916">1-POWER(1-INDEX(LapseRate,A916),1/12)</f>
        <v>8.7416109546967213E-3</v>
      </c>
      <c r="M916" s="14"/>
      <c r="N916" s="32">
        <v>0.01</v>
      </c>
      <c r="O916" s="32">
        <v>0.01</v>
      </c>
      <c r="Q916" s="16" cm="1">
        <f t="array" ref="Q916">INDEX(Inflation,A916)+0.02</f>
        <v>7.0000000000000007E-2</v>
      </c>
      <c r="R916" s="16" cm="1">
        <f t="array" ref="R916">INDEX(LapseRate,A916)*0.5</f>
        <v>0.05</v>
      </c>
      <c r="S916" s="16" cm="1">
        <f t="array" ref="S916">INDEX(LapseRate,A916)*1.5</f>
        <v>0.15000000000000002</v>
      </c>
      <c r="T916" s="16" cm="1">
        <f t="array" ref="T916">INDEX(Yield,A916)*INDEX(YieldUp,A916)</f>
        <v>5.9999999999999995E-4</v>
      </c>
      <c r="U916" s="16" cm="1">
        <f t="array" ref="U916">INDEX(Yield,A916)*INDEX(YieldDown,A916)</f>
        <v>5.9999999999999995E-4</v>
      </c>
    </row>
    <row r="917" spans="1:21" x14ac:dyDescent="0.2">
      <c r="A917" s="13">
        <v>915</v>
      </c>
      <c r="C917" s="28">
        <v>0.05</v>
      </c>
      <c r="D917" s="14">
        <f t="shared" si="14"/>
        <v>41.107236267410194</v>
      </c>
      <c r="E917" s="14"/>
      <c r="F917" s="15" cm="1">
        <f t="array" ref="F917">Expense*INDEX(InflationFactor,A917)</f>
        <v>205.53618133705098</v>
      </c>
      <c r="G917" s="15"/>
      <c r="H917" s="28">
        <v>0.06</v>
      </c>
      <c r="I917" s="14" cm="1">
        <f t="array" ref="I917">1/POWER(1+INDEX(Yield,A917),1/12)</f>
        <v>0.9951560277146928</v>
      </c>
      <c r="J917" s="14"/>
      <c r="K917" s="29">
        <v>0.1</v>
      </c>
      <c r="L917" s="14" cm="1">
        <f t="array" ref="L917">1-POWER(1-INDEX(LapseRate,A917),1/12)</f>
        <v>8.7416109546967213E-3</v>
      </c>
      <c r="M917" s="14"/>
      <c r="N917" s="32">
        <v>0.01</v>
      </c>
      <c r="O917" s="32">
        <v>0.01</v>
      </c>
      <c r="Q917" s="16" cm="1">
        <f t="array" ref="Q917">INDEX(Inflation,A917)+0.02</f>
        <v>7.0000000000000007E-2</v>
      </c>
      <c r="R917" s="16" cm="1">
        <f t="array" ref="R917">INDEX(LapseRate,A917)*0.5</f>
        <v>0.05</v>
      </c>
      <c r="S917" s="16" cm="1">
        <f t="array" ref="S917">INDEX(LapseRate,A917)*1.5</f>
        <v>0.15000000000000002</v>
      </c>
      <c r="T917" s="16" cm="1">
        <f t="array" ref="T917">INDEX(Yield,A917)*INDEX(YieldUp,A917)</f>
        <v>5.9999999999999995E-4</v>
      </c>
      <c r="U917" s="16" cm="1">
        <f t="array" ref="U917">INDEX(Yield,A917)*INDEX(YieldDown,A917)</f>
        <v>5.9999999999999995E-4</v>
      </c>
    </row>
    <row r="918" spans="1:21" x14ac:dyDescent="0.2">
      <c r="A918" s="13">
        <v>916</v>
      </c>
      <c r="C918" s="28">
        <v>0.05</v>
      </c>
      <c r="D918" s="14">
        <f t="shared" si="14"/>
        <v>41.274712236367286</v>
      </c>
      <c r="E918" s="14"/>
      <c r="F918" s="15" cm="1">
        <f t="array" ref="F918">Expense*INDEX(InflationFactor,A918)</f>
        <v>206.37356118183644</v>
      </c>
      <c r="G918" s="15"/>
      <c r="H918" s="28">
        <v>0.06</v>
      </c>
      <c r="I918" s="14" cm="1">
        <f t="array" ref="I918">1/POWER(1+INDEX(Yield,A918),1/12)</f>
        <v>0.9951560277146928</v>
      </c>
      <c r="J918" s="14"/>
      <c r="K918" s="29">
        <v>0.1</v>
      </c>
      <c r="L918" s="14" cm="1">
        <f t="array" ref="L918">1-POWER(1-INDEX(LapseRate,A918),1/12)</f>
        <v>8.7416109546967213E-3</v>
      </c>
      <c r="M918" s="14"/>
      <c r="N918" s="32">
        <v>0.01</v>
      </c>
      <c r="O918" s="32">
        <v>0.01</v>
      </c>
      <c r="Q918" s="16" cm="1">
        <f t="array" ref="Q918">INDEX(Inflation,A918)+0.02</f>
        <v>7.0000000000000007E-2</v>
      </c>
      <c r="R918" s="16" cm="1">
        <f t="array" ref="R918">INDEX(LapseRate,A918)*0.5</f>
        <v>0.05</v>
      </c>
      <c r="S918" s="16" cm="1">
        <f t="array" ref="S918">INDEX(LapseRate,A918)*1.5</f>
        <v>0.15000000000000002</v>
      </c>
      <c r="T918" s="16" cm="1">
        <f t="array" ref="T918">INDEX(Yield,A918)*INDEX(YieldUp,A918)</f>
        <v>5.9999999999999995E-4</v>
      </c>
      <c r="U918" s="16" cm="1">
        <f t="array" ref="U918">INDEX(Yield,A918)*INDEX(YieldDown,A918)</f>
        <v>5.9999999999999995E-4</v>
      </c>
    </row>
    <row r="919" spans="1:21" x14ac:dyDescent="0.2">
      <c r="A919" s="13">
        <v>917</v>
      </c>
      <c r="C919" s="28">
        <v>0.05</v>
      </c>
      <c r="D919" s="14">
        <f t="shared" si="14"/>
        <v>41.442870523152699</v>
      </c>
      <c r="E919" s="14"/>
      <c r="F919" s="15" cm="1">
        <f t="array" ref="F919">Expense*INDEX(InflationFactor,A919)</f>
        <v>207.21435261576349</v>
      </c>
      <c r="G919" s="15"/>
      <c r="H919" s="28">
        <v>0.06</v>
      </c>
      <c r="I919" s="14" cm="1">
        <f t="array" ref="I919">1/POWER(1+INDEX(Yield,A919),1/12)</f>
        <v>0.9951560277146928</v>
      </c>
      <c r="J919" s="14"/>
      <c r="K919" s="29">
        <v>0.1</v>
      </c>
      <c r="L919" s="14" cm="1">
        <f t="array" ref="L919">1-POWER(1-INDEX(LapseRate,A919),1/12)</f>
        <v>8.7416109546967213E-3</v>
      </c>
      <c r="M919" s="14"/>
      <c r="N919" s="32">
        <v>0.01</v>
      </c>
      <c r="O919" s="32">
        <v>0.01</v>
      </c>
      <c r="Q919" s="16" cm="1">
        <f t="array" ref="Q919">INDEX(Inflation,A919)+0.02</f>
        <v>7.0000000000000007E-2</v>
      </c>
      <c r="R919" s="16" cm="1">
        <f t="array" ref="R919">INDEX(LapseRate,A919)*0.5</f>
        <v>0.05</v>
      </c>
      <c r="S919" s="16" cm="1">
        <f t="array" ref="S919">INDEX(LapseRate,A919)*1.5</f>
        <v>0.15000000000000002</v>
      </c>
      <c r="T919" s="16" cm="1">
        <f t="array" ref="T919">INDEX(Yield,A919)*INDEX(YieldUp,A919)</f>
        <v>5.9999999999999995E-4</v>
      </c>
      <c r="U919" s="16" cm="1">
        <f t="array" ref="U919">INDEX(Yield,A919)*INDEX(YieldDown,A919)</f>
        <v>5.9999999999999995E-4</v>
      </c>
    </row>
    <row r="920" spans="1:21" x14ac:dyDescent="0.2">
      <c r="A920" s="13">
        <v>918</v>
      </c>
      <c r="C920" s="28">
        <v>0.05</v>
      </c>
      <c r="D920" s="14">
        <f t="shared" si="14"/>
        <v>41.611713907613762</v>
      </c>
      <c r="E920" s="14"/>
      <c r="F920" s="15" cm="1">
        <f t="array" ref="F920">Expense*INDEX(InflationFactor,A920)</f>
        <v>208.05856953806881</v>
      </c>
      <c r="G920" s="15"/>
      <c r="H920" s="28">
        <v>0.06</v>
      </c>
      <c r="I920" s="14" cm="1">
        <f t="array" ref="I920">1/POWER(1+INDEX(Yield,A920),1/12)</f>
        <v>0.9951560277146928</v>
      </c>
      <c r="J920" s="14"/>
      <c r="K920" s="29">
        <v>0.1</v>
      </c>
      <c r="L920" s="14" cm="1">
        <f t="array" ref="L920">1-POWER(1-INDEX(LapseRate,A920),1/12)</f>
        <v>8.7416109546967213E-3</v>
      </c>
      <c r="M920" s="14"/>
      <c r="N920" s="32">
        <v>0.01</v>
      </c>
      <c r="O920" s="32">
        <v>0.01</v>
      </c>
      <c r="Q920" s="16" cm="1">
        <f t="array" ref="Q920">INDEX(Inflation,A920)+0.02</f>
        <v>7.0000000000000007E-2</v>
      </c>
      <c r="R920" s="16" cm="1">
        <f t="array" ref="R920">INDEX(LapseRate,A920)*0.5</f>
        <v>0.05</v>
      </c>
      <c r="S920" s="16" cm="1">
        <f t="array" ref="S920">INDEX(LapseRate,A920)*1.5</f>
        <v>0.15000000000000002</v>
      </c>
      <c r="T920" s="16" cm="1">
        <f t="array" ref="T920">INDEX(Yield,A920)*INDEX(YieldUp,A920)</f>
        <v>5.9999999999999995E-4</v>
      </c>
      <c r="U920" s="16" cm="1">
        <f t="array" ref="U920">INDEX(Yield,A920)*INDEX(YieldDown,A920)</f>
        <v>5.9999999999999995E-4</v>
      </c>
    </row>
    <row r="921" spans="1:21" x14ac:dyDescent="0.2">
      <c r="A921" s="13">
        <v>919</v>
      </c>
      <c r="C921" s="28">
        <v>0.05</v>
      </c>
      <c r="D921" s="14">
        <f t="shared" si="14"/>
        <v>41.781245180923122</v>
      </c>
      <c r="E921" s="14"/>
      <c r="F921" s="15" cm="1">
        <f t="array" ref="F921">Expense*INDEX(InflationFactor,A921)</f>
        <v>208.90622590461561</v>
      </c>
      <c r="G921" s="15"/>
      <c r="H921" s="28">
        <v>0.06</v>
      </c>
      <c r="I921" s="14" cm="1">
        <f t="array" ref="I921">1/POWER(1+INDEX(Yield,A921),1/12)</f>
        <v>0.9951560277146928</v>
      </c>
      <c r="J921" s="14"/>
      <c r="K921" s="29">
        <v>0.1</v>
      </c>
      <c r="L921" s="14" cm="1">
        <f t="array" ref="L921">1-POWER(1-INDEX(LapseRate,A921),1/12)</f>
        <v>8.7416109546967213E-3</v>
      </c>
      <c r="M921" s="14"/>
      <c r="N921" s="32">
        <v>0.01</v>
      </c>
      <c r="O921" s="32">
        <v>0.01</v>
      </c>
      <c r="Q921" s="16" cm="1">
        <f t="array" ref="Q921">INDEX(Inflation,A921)+0.02</f>
        <v>7.0000000000000007E-2</v>
      </c>
      <c r="R921" s="16" cm="1">
        <f t="array" ref="R921">INDEX(LapseRate,A921)*0.5</f>
        <v>0.05</v>
      </c>
      <c r="S921" s="16" cm="1">
        <f t="array" ref="S921">INDEX(LapseRate,A921)*1.5</f>
        <v>0.15000000000000002</v>
      </c>
      <c r="T921" s="16" cm="1">
        <f t="array" ref="T921">INDEX(Yield,A921)*INDEX(YieldUp,A921)</f>
        <v>5.9999999999999995E-4</v>
      </c>
      <c r="U921" s="16" cm="1">
        <f t="array" ref="U921">INDEX(Yield,A921)*INDEX(YieldDown,A921)</f>
        <v>5.9999999999999995E-4</v>
      </c>
    </row>
    <row r="922" spans="1:21" x14ac:dyDescent="0.2">
      <c r="A922" s="13">
        <v>920</v>
      </c>
      <c r="C922" s="28">
        <v>0.05</v>
      </c>
      <c r="D922" s="14">
        <f t="shared" si="14"/>
        <v>41.951467145625152</v>
      </c>
      <c r="E922" s="14"/>
      <c r="F922" s="15" cm="1">
        <f t="array" ref="F922">Expense*INDEX(InflationFactor,A922)</f>
        <v>209.75733572812575</v>
      </c>
      <c r="G922" s="15"/>
      <c r="H922" s="28">
        <v>0.06</v>
      </c>
      <c r="I922" s="14" cm="1">
        <f t="array" ref="I922">1/POWER(1+INDEX(Yield,A922),1/12)</f>
        <v>0.9951560277146928</v>
      </c>
      <c r="J922" s="14"/>
      <c r="K922" s="29">
        <v>0.1</v>
      </c>
      <c r="L922" s="14" cm="1">
        <f t="array" ref="L922">1-POWER(1-INDEX(LapseRate,A922),1/12)</f>
        <v>8.7416109546967213E-3</v>
      </c>
      <c r="M922" s="14"/>
      <c r="N922" s="32">
        <v>0.01</v>
      </c>
      <c r="O922" s="32">
        <v>0.01</v>
      </c>
      <c r="Q922" s="16" cm="1">
        <f t="array" ref="Q922">INDEX(Inflation,A922)+0.02</f>
        <v>7.0000000000000007E-2</v>
      </c>
      <c r="R922" s="16" cm="1">
        <f t="array" ref="R922">INDEX(LapseRate,A922)*0.5</f>
        <v>0.05</v>
      </c>
      <c r="S922" s="16" cm="1">
        <f t="array" ref="S922">INDEX(LapseRate,A922)*1.5</f>
        <v>0.15000000000000002</v>
      </c>
      <c r="T922" s="16" cm="1">
        <f t="array" ref="T922">INDEX(Yield,A922)*INDEX(YieldUp,A922)</f>
        <v>5.9999999999999995E-4</v>
      </c>
      <c r="U922" s="16" cm="1">
        <f t="array" ref="U922">INDEX(Yield,A922)*INDEX(YieldDown,A922)</f>
        <v>5.9999999999999995E-4</v>
      </c>
    </row>
    <row r="923" spans="1:21" x14ac:dyDescent="0.2">
      <c r="A923" s="13">
        <v>921</v>
      </c>
      <c r="C923" s="28">
        <v>0.05</v>
      </c>
      <c r="D923" s="14">
        <f t="shared" si="14"/>
        <v>42.122382615682113</v>
      </c>
      <c r="E923" s="14"/>
      <c r="F923" s="15" cm="1">
        <f t="array" ref="F923">Expense*INDEX(InflationFactor,A923)</f>
        <v>210.61191307841057</v>
      </c>
      <c r="G923" s="15"/>
      <c r="H923" s="28">
        <v>0.06</v>
      </c>
      <c r="I923" s="14" cm="1">
        <f t="array" ref="I923">1/POWER(1+INDEX(Yield,A923),1/12)</f>
        <v>0.9951560277146928</v>
      </c>
      <c r="J923" s="14"/>
      <c r="K923" s="29">
        <v>0.1</v>
      </c>
      <c r="L923" s="14" cm="1">
        <f t="array" ref="L923">1-POWER(1-INDEX(LapseRate,A923),1/12)</f>
        <v>8.7416109546967213E-3</v>
      </c>
      <c r="M923" s="14"/>
      <c r="N923" s="32">
        <v>0.01</v>
      </c>
      <c r="O923" s="32">
        <v>0.01</v>
      </c>
      <c r="Q923" s="16" cm="1">
        <f t="array" ref="Q923">INDEX(Inflation,A923)+0.02</f>
        <v>7.0000000000000007E-2</v>
      </c>
      <c r="R923" s="16" cm="1">
        <f t="array" ref="R923">INDEX(LapseRate,A923)*0.5</f>
        <v>0.05</v>
      </c>
      <c r="S923" s="16" cm="1">
        <f t="array" ref="S923">INDEX(LapseRate,A923)*1.5</f>
        <v>0.15000000000000002</v>
      </c>
      <c r="T923" s="16" cm="1">
        <f t="array" ref="T923">INDEX(Yield,A923)*INDEX(YieldUp,A923)</f>
        <v>5.9999999999999995E-4</v>
      </c>
      <c r="U923" s="16" cm="1">
        <f t="array" ref="U923">INDEX(Yield,A923)*INDEX(YieldDown,A923)</f>
        <v>5.9999999999999995E-4</v>
      </c>
    </row>
    <row r="924" spans="1:21" x14ac:dyDescent="0.2">
      <c r="A924" s="13">
        <v>922</v>
      </c>
      <c r="C924" s="28">
        <v>0.05</v>
      </c>
      <c r="D924" s="14">
        <f t="shared" si="14"/>
        <v>42.293994416520583</v>
      </c>
      <c r="E924" s="14"/>
      <c r="F924" s="15" cm="1">
        <f t="array" ref="F924">Expense*INDEX(InflationFactor,A924)</f>
        <v>211.46997208260291</v>
      </c>
      <c r="G924" s="15"/>
      <c r="H924" s="28">
        <v>0.06</v>
      </c>
      <c r="I924" s="14" cm="1">
        <f t="array" ref="I924">1/POWER(1+INDEX(Yield,A924),1/12)</f>
        <v>0.9951560277146928</v>
      </c>
      <c r="J924" s="14"/>
      <c r="K924" s="29">
        <v>0.1</v>
      </c>
      <c r="L924" s="14" cm="1">
        <f t="array" ref="L924">1-POWER(1-INDEX(LapseRate,A924),1/12)</f>
        <v>8.7416109546967213E-3</v>
      </c>
      <c r="M924" s="14"/>
      <c r="N924" s="32">
        <v>0.01</v>
      </c>
      <c r="O924" s="32">
        <v>0.01</v>
      </c>
      <c r="Q924" s="16" cm="1">
        <f t="array" ref="Q924">INDEX(Inflation,A924)+0.02</f>
        <v>7.0000000000000007E-2</v>
      </c>
      <c r="R924" s="16" cm="1">
        <f t="array" ref="R924">INDEX(LapseRate,A924)*0.5</f>
        <v>0.05</v>
      </c>
      <c r="S924" s="16" cm="1">
        <f t="array" ref="S924">INDEX(LapseRate,A924)*1.5</f>
        <v>0.15000000000000002</v>
      </c>
      <c r="T924" s="16" cm="1">
        <f t="array" ref="T924">INDEX(Yield,A924)*INDEX(YieldUp,A924)</f>
        <v>5.9999999999999995E-4</v>
      </c>
      <c r="U924" s="16" cm="1">
        <f t="array" ref="U924">INDEX(Yield,A924)*INDEX(YieldDown,A924)</f>
        <v>5.9999999999999995E-4</v>
      </c>
    </row>
    <row r="925" spans="1:21" x14ac:dyDescent="0.2">
      <c r="A925" s="13">
        <v>923</v>
      </c>
      <c r="C925" s="28">
        <v>0.05</v>
      </c>
      <c r="D925" s="14">
        <f t="shared" si="14"/>
        <v>42.466305385078407</v>
      </c>
      <c r="E925" s="14"/>
      <c r="F925" s="15" cm="1">
        <f t="array" ref="F925">Expense*INDEX(InflationFactor,A925)</f>
        <v>212.33152692539204</v>
      </c>
      <c r="G925" s="15"/>
      <c r="H925" s="28">
        <v>0.06</v>
      </c>
      <c r="I925" s="14" cm="1">
        <f t="array" ref="I925">1/POWER(1+INDEX(Yield,A925),1/12)</f>
        <v>0.9951560277146928</v>
      </c>
      <c r="J925" s="14"/>
      <c r="K925" s="29">
        <v>0.1</v>
      </c>
      <c r="L925" s="14" cm="1">
        <f t="array" ref="L925">1-POWER(1-INDEX(LapseRate,A925),1/12)</f>
        <v>8.7416109546967213E-3</v>
      </c>
      <c r="M925" s="14"/>
      <c r="N925" s="32">
        <v>0.01</v>
      </c>
      <c r="O925" s="32">
        <v>0.01</v>
      </c>
      <c r="Q925" s="16" cm="1">
        <f t="array" ref="Q925">INDEX(Inflation,A925)+0.02</f>
        <v>7.0000000000000007E-2</v>
      </c>
      <c r="R925" s="16" cm="1">
        <f t="array" ref="R925">INDEX(LapseRate,A925)*0.5</f>
        <v>0.05</v>
      </c>
      <c r="S925" s="16" cm="1">
        <f t="array" ref="S925">INDEX(LapseRate,A925)*1.5</f>
        <v>0.15000000000000002</v>
      </c>
      <c r="T925" s="16" cm="1">
        <f t="array" ref="T925">INDEX(Yield,A925)*INDEX(YieldUp,A925)</f>
        <v>5.9999999999999995E-4</v>
      </c>
      <c r="U925" s="16" cm="1">
        <f t="array" ref="U925">INDEX(Yield,A925)*INDEX(YieldDown,A925)</f>
        <v>5.9999999999999995E-4</v>
      </c>
    </row>
    <row r="926" spans="1:21" x14ac:dyDescent="0.2">
      <c r="A926" s="13">
        <v>924</v>
      </c>
      <c r="C926" s="28">
        <v>0.05</v>
      </c>
      <c r="D926" s="14">
        <f t="shared" si="14"/>
        <v>42.639318369851452</v>
      </c>
      <c r="E926" s="14"/>
      <c r="F926" s="15" cm="1">
        <f t="array" ref="F926">Expense*INDEX(InflationFactor,A926)</f>
        <v>213.19659184925726</v>
      </c>
      <c r="G926" s="15"/>
      <c r="H926" s="28">
        <v>0.06</v>
      </c>
      <c r="I926" s="14" cm="1">
        <f t="array" ref="I926">1/POWER(1+INDEX(Yield,A926),1/12)</f>
        <v>0.9951560277146928</v>
      </c>
      <c r="J926" s="14"/>
      <c r="K926" s="29">
        <v>0.1</v>
      </c>
      <c r="L926" s="14" cm="1">
        <f t="array" ref="L926">1-POWER(1-INDEX(LapseRate,A926),1/12)</f>
        <v>8.7416109546967213E-3</v>
      </c>
      <c r="M926" s="14"/>
      <c r="N926" s="32">
        <v>0.01</v>
      </c>
      <c r="O926" s="32">
        <v>0.01</v>
      </c>
      <c r="Q926" s="16" cm="1">
        <f t="array" ref="Q926">INDEX(Inflation,A926)+0.02</f>
        <v>7.0000000000000007E-2</v>
      </c>
      <c r="R926" s="16" cm="1">
        <f t="array" ref="R926">INDEX(LapseRate,A926)*0.5</f>
        <v>0.05</v>
      </c>
      <c r="S926" s="16" cm="1">
        <f t="array" ref="S926">INDEX(LapseRate,A926)*1.5</f>
        <v>0.15000000000000002</v>
      </c>
      <c r="T926" s="16" cm="1">
        <f t="array" ref="T926">INDEX(Yield,A926)*INDEX(YieldUp,A926)</f>
        <v>5.9999999999999995E-4</v>
      </c>
      <c r="U926" s="16" cm="1">
        <f t="array" ref="U926">INDEX(Yield,A926)*INDEX(YieldDown,A926)</f>
        <v>5.9999999999999995E-4</v>
      </c>
    </row>
    <row r="927" spans="1:21" x14ac:dyDescent="0.2">
      <c r="A927" s="13">
        <v>925</v>
      </c>
      <c r="C927" s="28">
        <v>0.05</v>
      </c>
      <c r="D927" s="14">
        <f t="shared" si="14"/>
        <v>42.813036230940497</v>
      </c>
      <c r="E927" s="14"/>
      <c r="F927" s="15" cm="1">
        <f t="array" ref="F927">Expense*INDEX(InflationFactor,A927)</f>
        <v>214.06518115470249</v>
      </c>
      <c r="G927" s="15"/>
      <c r="H927" s="28">
        <v>0.06</v>
      </c>
      <c r="I927" s="14" cm="1">
        <f t="array" ref="I927">1/POWER(1+INDEX(Yield,A927),1/12)</f>
        <v>0.9951560277146928</v>
      </c>
      <c r="J927" s="14"/>
      <c r="K927" s="29">
        <v>0.1</v>
      </c>
      <c r="L927" s="14" cm="1">
        <f t="array" ref="L927">1-POWER(1-INDEX(LapseRate,A927),1/12)</f>
        <v>8.7416109546967213E-3</v>
      </c>
      <c r="M927" s="14"/>
      <c r="N927" s="32">
        <v>0.01</v>
      </c>
      <c r="O927" s="32">
        <v>0.01</v>
      </c>
      <c r="Q927" s="16" cm="1">
        <f t="array" ref="Q927">INDEX(Inflation,A927)+0.02</f>
        <v>7.0000000000000007E-2</v>
      </c>
      <c r="R927" s="16" cm="1">
        <f t="array" ref="R927">INDEX(LapseRate,A927)*0.5</f>
        <v>0.05</v>
      </c>
      <c r="S927" s="16" cm="1">
        <f t="array" ref="S927">INDEX(LapseRate,A927)*1.5</f>
        <v>0.15000000000000002</v>
      </c>
      <c r="T927" s="16" cm="1">
        <f t="array" ref="T927">INDEX(Yield,A927)*INDEX(YieldUp,A927)</f>
        <v>5.9999999999999995E-4</v>
      </c>
      <c r="U927" s="16" cm="1">
        <f t="array" ref="U927">INDEX(Yield,A927)*INDEX(YieldDown,A927)</f>
        <v>5.9999999999999995E-4</v>
      </c>
    </row>
    <row r="928" spans="1:21" x14ac:dyDescent="0.2">
      <c r="A928" s="13">
        <v>926</v>
      </c>
      <c r="C928" s="28">
        <v>0.05</v>
      </c>
      <c r="D928" s="14">
        <f t="shared" si="14"/>
        <v>42.987461840099265</v>
      </c>
      <c r="E928" s="14"/>
      <c r="F928" s="15" cm="1">
        <f t="array" ref="F928">Expense*INDEX(InflationFactor,A928)</f>
        <v>214.93730920049632</v>
      </c>
      <c r="G928" s="15"/>
      <c r="H928" s="28">
        <v>0.06</v>
      </c>
      <c r="I928" s="14" cm="1">
        <f t="array" ref="I928">1/POWER(1+INDEX(Yield,A928),1/12)</f>
        <v>0.9951560277146928</v>
      </c>
      <c r="J928" s="14"/>
      <c r="K928" s="29">
        <v>0.1</v>
      </c>
      <c r="L928" s="14" cm="1">
        <f t="array" ref="L928">1-POWER(1-INDEX(LapseRate,A928),1/12)</f>
        <v>8.7416109546967213E-3</v>
      </c>
      <c r="M928" s="14"/>
      <c r="N928" s="32">
        <v>0.01</v>
      </c>
      <c r="O928" s="32">
        <v>0.01</v>
      </c>
      <c r="Q928" s="16" cm="1">
        <f t="array" ref="Q928">INDEX(Inflation,A928)+0.02</f>
        <v>7.0000000000000007E-2</v>
      </c>
      <c r="R928" s="16" cm="1">
        <f t="array" ref="R928">INDEX(LapseRate,A928)*0.5</f>
        <v>0.05</v>
      </c>
      <c r="S928" s="16" cm="1">
        <f t="array" ref="S928">INDEX(LapseRate,A928)*1.5</f>
        <v>0.15000000000000002</v>
      </c>
      <c r="T928" s="16" cm="1">
        <f t="array" ref="T928">INDEX(Yield,A928)*INDEX(YieldUp,A928)</f>
        <v>5.9999999999999995E-4</v>
      </c>
      <c r="U928" s="16" cm="1">
        <f t="array" ref="U928">INDEX(Yield,A928)*INDEX(YieldDown,A928)</f>
        <v>5.9999999999999995E-4</v>
      </c>
    </row>
    <row r="929" spans="1:21" x14ac:dyDescent="0.2">
      <c r="A929" s="13">
        <v>927</v>
      </c>
      <c r="C929" s="28">
        <v>0.05</v>
      </c>
      <c r="D929" s="14">
        <f t="shared" si="14"/>
        <v>43.162598080780711</v>
      </c>
      <c r="E929" s="14"/>
      <c r="F929" s="15" cm="1">
        <f t="array" ref="F929">Expense*INDEX(InflationFactor,A929)</f>
        <v>215.81299040390354</v>
      </c>
      <c r="G929" s="15"/>
      <c r="H929" s="28">
        <v>0.06</v>
      </c>
      <c r="I929" s="14" cm="1">
        <f t="array" ref="I929">1/POWER(1+INDEX(Yield,A929),1/12)</f>
        <v>0.9951560277146928</v>
      </c>
      <c r="J929" s="14"/>
      <c r="K929" s="29">
        <v>0.1</v>
      </c>
      <c r="L929" s="14" cm="1">
        <f t="array" ref="L929">1-POWER(1-INDEX(LapseRate,A929),1/12)</f>
        <v>8.7416109546967213E-3</v>
      </c>
      <c r="M929" s="14"/>
      <c r="N929" s="32">
        <v>0.01</v>
      </c>
      <c r="O929" s="32">
        <v>0.01</v>
      </c>
      <c r="Q929" s="16" cm="1">
        <f t="array" ref="Q929">INDEX(Inflation,A929)+0.02</f>
        <v>7.0000000000000007E-2</v>
      </c>
      <c r="R929" s="16" cm="1">
        <f t="array" ref="R929">INDEX(LapseRate,A929)*0.5</f>
        <v>0.05</v>
      </c>
      <c r="S929" s="16" cm="1">
        <f t="array" ref="S929">INDEX(LapseRate,A929)*1.5</f>
        <v>0.15000000000000002</v>
      </c>
      <c r="T929" s="16" cm="1">
        <f t="array" ref="T929">INDEX(Yield,A929)*INDEX(YieldUp,A929)</f>
        <v>5.9999999999999995E-4</v>
      </c>
      <c r="U929" s="16" cm="1">
        <f t="array" ref="U929">INDEX(Yield,A929)*INDEX(YieldDown,A929)</f>
        <v>5.9999999999999995E-4</v>
      </c>
    </row>
    <row r="930" spans="1:21" x14ac:dyDescent="0.2">
      <c r="A930" s="13">
        <v>928</v>
      </c>
      <c r="C930" s="28">
        <v>0.05</v>
      </c>
      <c r="D930" s="14">
        <f t="shared" si="14"/>
        <v>43.338447848185659</v>
      </c>
      <c r="E930" s="14"/>
      <c r="F930" s="15" cm="1">
        <f t="array" ref="F930">Expense*INDEX(InflationFactor,A930)</f>
        <v>216.6922392409283</v>
      </c>
      <c r="G930" s="15"/>
      <c r="H930" s="28">
        <v>0.06</v>
      </c>
      <c r="I930" s="14" cm="1">
        <f t="array" ref="I930">1/POWER(1+INDEX(Yield,A930),1/12)</f>
        <v>0.9951560277146928</v>
      </c>
      <c r="J930" s="14"/>
      <c r="K930" s="29">
        <v>0.1</v>
      </c>
      <c r="L930" s="14" cm="1">
        <f t="array" ref="L930">1-POWER(1-INDEX(LapseRate,A930),1/12)</f>
        <v>8.7416109546967213E-3</v>
      </c>
      <c r="M930" s="14"/>
      <c r="N930" s="32">
        <v>0.01</v>
      </c>
      <c r="O930" s="32">
        <v>0.01</v>
      </c>
      <c r="Q930" s="16" cm="1">
        <f t="array" ref="Q930">INDEX(Inflation,A930)+0.02</f>
        <v>7.0000000000000007E-2</v>
      </c>
      <c r="R930" s="16" cm="1">
        <f t="array" ref="R930">INDEX(LapseRate,A930)*0.5</f>
        <v>0.05</v>
      </c>
      <c r="S930" s="16" cm="1">
        <f t="array" ref="S930">INDEX(LapseRate,A930)*1.5</f>
        <v>0.15000000000000002</v>
      </c>
      <c r="T930" s="16" cm="1">
        <f t="array" ref="T930">INDEX(Yield,A930)*INDEX(YieldUp,A930)</f>
        <v>5.9999999999999995E-4</v>
      </c>
      <c r="U930" s="16" cm="1">
        <f t="array" ref="U930">INDEX(Yield,A930)*INDEX(YieldDown,A930)</f>
        <v>5.9999999999999995E-4</v>
      </c>
    </row>
    <row r="931" spans="1:21" x14ac:dyDescent="0.2">
      <c r="A931" s="13">
        <v>929</v>
      </c>
      <c r="C931" s="28">
        <v>0.05</v>
      </c>
      <c r="D931" s="14">
        <f t="shared" si="14"/>
        <v>43.515014049310345</v>
      </c>
      <c r="E931" s="14"/>
      <c r="F931" s="15" cm="1">
        <f t="array" ref="F931">Expense*INDEX(InflationFactor,A931)</f>
        <v>217.57507024655172</v>
      </c>
      <c r="G931" s="15"/>
      <c r="H931" s="28">
        <v>0.06</v>
      </c>
      <c r="I931" s="14" cm="1">
        <f t="array" ref="I931">1/POWER(1+INDEX(Yield,A931),1/12)</f>
        <v>0.9951560277146928</v>
      </c>
      <c r="J931" s="14"/>
      <c r="K931" s="29">
        <v>0.1</v>
      </c>
      <c r="L931" s="14" cm="1">
        <f t="array" ref="L931">1-POWER(1-INDEX(LapseRate,A931),1/12)</f>
        <v>8.7416109546967213E-3</v>
      </c>
      <c r="M931" s="14"/>
      <c r="N931" s="32">
        <v>0.01</v>
      </c>
      <c r="O931" s="32">
        <v>0.01</v>
      </c>
      <c r="Q931" s="16" cm="1">
        <f t="array" ref="Q931">INDEX(Inflation,A931)+0.02</f>
        <v>7.0000000000000007E-2</v>
      </c>
      <c r="R931" s="16" cm="1">
        <f t="array" ref="R931">INDEX(LapseRate,A931)*0.5</f>
        <v>0.05</v>
      </c>
      <c r="S931" s="16" cm="1">
        <f t="array" ref="S931">INDEX(LapseRate,A931)*1.5</f>
        <v>0.15000000000000002</v>
      </c>
      <c r="T931" s="16" cm="1">
        <f t="array" ref="T931">INDEX(Yield,A931)*INDEX(YieldUp,A931)</f>
        <v>5.9999999999999995E-4</v>
      </c>
      <c r="U931" s="16" cm="1">
        <f t="array" ref="U931">INDEX(Yield,A931)*INDEX(YieldDown,A931)</f>
        <v>5.9999999999999995E-4</v>
      </c>
    </row>
    <row r="932" spans="1:21" x14ac:dyDescent="0.2">
      <c r="A932" s="13">
        <v>930</v>
      </c>
      <c r="C932" s="28">
        <v>0.05</v>
      </c>
      <c r="D932" s="14">
        <f t="shared" si="14"/>
        <v>43.692299602994431</v>
      </c>
      <c r="E932" s="14"/>
      <c r="F932" s="15" cm="1">
        <f t="array" ref="F932">Expense*INDEX(InflationFactor,A932)</f>
        <v>218.46149801497216</v>
      </c>
      <c r="G932" s="15"/>
      <c r="H932" s="28">
        <v>0.06</v>
      </c>
      <c r="I932" s="14" cm="1">
        <f t="array" ref="I932">1/POWER(1+INDEX(Yield,A932),1/12)</f>
        <v>0.9951560277146928</v>
      </c>
      <c r="J932" s="14"/>
      <c r="K932" s="29">
        <v>0.1</v>
      </c>
      <c r="L932" s="14" cm="1">
        <f t="array" ref="L932">1-POWER(1-INDEX(LapseRate,A932),1/12)</f>
        <v>8.7416109546967213E-3</v>
      </c>
      <c r="M932" s="14"/>
      <c r="N932" s="32">
        <v>0.01</v>
      </c>
      <c r="O932" s="32">
        <v>0.01</v>
      </c>
      <c r="Q932" s="16" cm="1">
        <f t="array" ref="Q932">INDEX(Inflation,A932)+0.02</f>
        <v>7.0000000000000007E-2</v>
      </c>
      <c r="R932" s="16" cm="1">
        <f t="array" ref="R932">INDEX(LapseRate,A932)*0.5</f>
        <v>0.05</v>
      </c>
      <c r="S932" s="16" cm="1">
        <f t="array" ref="S932">INDEX(LapseRate,A932)*1.5</f>
        <v>0.15000000000000002</v>
      </c>
      <c r="T932" s="16" cm="1">
        <f t="array" ref="T932">INDEX(Yield,A932)*INDEX(YieldUp,A932)</f>
        <v>5.9999999999999995E-4</v>
      </c>
      <c r="U932" s="16" cm="1">
        <f t="array" ref="U932">INDEX(Yield,A932)*INDEX(YieldDown,A932)</f>
        <v>5.9999999999999995E-4</v>
      </c>
    </row>
    <row r="933" spans="1:21" x14ac:dyDescent="0.2">
      <c r="A933" s="13">
        <v>931</v>
      </c>
      <c r="C933" s="28">
        <v>0.05</v>
      </c>
      <c r="D933" s="14">
        <f t="shared" si="14"/>
        <v>43.870307439969288</v>
      </c>
      <c r="E933" s="14"/>
      <c r="F933" s="15" cm="1">
        <f t="array" ref="F933">Expense*INDEX(InflationFactor,A933)</f>
        <v>219.35153719984643</v>
      </c>
      <c r="G933" s="15"/>
      <c r="H933" s="28">
        <v>0.06</v>
      </c>
      <c r="I933" s="14" cm="1">
        <f t="array" ref="I933">1/POWER(1+INDEX(Yield,A933),1/12)</f>
        <v>0.9951560277146928</v>
      </c>
      <c r="J933" s="14"/>
      <c r="K933" s="29">
        <v>0.1</v>
      </c>
      <c r="L933" s="14" cm="1">
        <f t="array" ref="L933">1-POWER(1-INDEX(LapseRate,A933),1/12)</f>
        <v>8.7416109546967213E-3</v>
      </c>
      <c r="M933" s="14"/>
      <c r="N933" s="32">
        <v>0.01</v>
      </c>
      <c r="O933" s="32">
        <v>0.01</v>
      </c>
      <c r="Q933" s="16" cm="1">
        <f t="array" ref="Q933">INDEX(Inflation,A933)+0.02</f>
        <v>7.0000000000000007E-2</v>
      </c>
      <c r="R933" s="16" cm="1">
        <f t="array" ref="R933">INDEX(LapseRate,A933)*0.5</f>
        <v>0.05</v>
      </c>
      <c r="S933" s="16" cm="1">
        <f t="array" ref="S933">INDEX(LapseRate,A933)*1.5</f>
        <v>0.15000000000000002</v>
      </c>
      <c r="T933" s="16" cm="1">
        <f t="array" ref="T933">INDEX(Yield,A933)*INDEX(YieldUp,A933)</f>
        <v>5.9999999999999995E-4</v>
      </c>
      <c r="U933" s="16" cm="1">
        <f t="array" ref="U933">INDEX(Yield,A933)*INDEX(YieldDown,A933)</f>
        <v>5.9999999999999995E-4</v>
      </c>
    </row>
    <row r="934" spans="1:21" x14ac:dyDescent="0.2">
      <c r="A934" s="13">
        <v>932</v>
      </c>
      <c r="C934" s="28">
        <v>0.05</v>
      </c>
      <c r="D934" s="14">
        <f t="shared" si="14"/>
        <v>44.049040502906415</v>
      </c>
      <c r="E934" s="14"/>
      <c r="F934" s="15" cm="1">
        <f t="array" ref="F934">Expense*INDEX(InflationFactor,A934)</f>
        <v>220.24520251453208</v>
      </c>
      <c r="G934" s="15"/>
      <c r="H934" s="28">
        <v>0.06</v>
      </c>
      <c r="I934" s="14" cm="1">
        <f t="array" ref="I934">1/POWER(1+INDEX(Yield,A934),1/12)</f>
        <v>0.9951560277146928</v>
      </c>
      <c r="J934" s="14"/>
      <c r="K934" s="29">
        <v>0.1</v>
      </c>
      <c r="L934" s="14" cm="1">
        <f t="array" ref="L934">1-POWER(1-INDEX(LapseRate,A934),1/12)</f>
        <v>8.7416109546967213E-3</v>
      </c>
      <c r="M934" s="14"/>
      <c r="N934" s="32">
        <v>0.01</v>
      </c>
      <c r="O934" s="32">
        <v>0.01</v>
      </c>
      <c r="Q934" s="16" cm="1">
        <f t="array" ref="Q934">INDEX(Inflation,A934)+0.02</f>
        <v>7.0000000000000007E-2</v>
      </c>
      <c r="R934" s="16" cm="1">
        <f t="array" ref="R934">INDEX(LapseRate,A934)*0.5</f>
        <v>0.05</v>
      </c>
      <c r="S934" s="16" cm="1">
        <f t="array" ref="S934">INDEX(LapseRate,A934)*1.5</f>
        <v>0.15000000000000002</v>
      </c>
      <c r="T934" s="16" cm="1">
        <f t="array" ref="T934">INDEX(Yield,A934)*INDEX(YieldUp,A934)</f>
        <v>5.9999999999999995E-4</v>
      </c>
      <c r="U934" s="16" cm="1">
        <f t="array" ref="U934">INDEX(Yield,A934)*INDEX(YieldDown,A934)</f>
        <v>5.9999999999999995E-4</v>
      </c>
    </row>
    <row r="935" spans="1:21" x14ac:dyDescent="0.2">
      <c r="A935" s="13">
        <v>933</v>
      </c>
      <c r="C935" s="28">
        <v>0.05</v>
      </c>
      <c r="D935" s="14">
        <f t="shared" si="14"/>
        <v>44.2285017464662</v>
      </c>
      <c r="E935" s="14"/>
      <c r="F935" s="15" cm="1">
        <f t="array" ref="F935">Expense*INDEX(InflationFactor,A935)</f>
        <v>221.14250873233101</v>
      </c>
      <c r="G935" s="15"/>
      <c r="H935" s="28">
        <v>0.06</v>
      </c>
      <c r="I935" s="14" cm="1">
        <f t="array" ref="I935">1/POWER(1+INDEX(Yield,A935),1/12)</f>
        <v>0.9951560277146928</v>
      </c>
      <c r="J935" s="14"/>
      <c r="K935" s="29">
        <v>0.1</v>
      </c>
      <c r="L935" s="14" cm="1">
        <f t="array" ref="L935">1-POWER(1-INDEX(LapseRate,A935),1/12)</f>
        <v>8.7416109546967213E-3</v>
      </c>
      <c r="M935" s="14"/>
      <c r="N935" s="32">
        <v>0.01</v>
      </c>
      <c r="O935" s="32">
        <v>0.01</v>
      </c>
      <c r="Q935" s="16" cm="1">
        <f t="array" ref="Q935">INDEX(Inflation,A935)+0.02</f>
        <v>7.0000000000000007E-2</v>
      </c>
      <c r="R935" s="16" cm="1">
        <f t="array" ref="R935">INDEX(LapseRate,A935)*0.5</f>
        <v>0.05</v>
      </c>
      <c r="S935" s="16" cm="1">
        <f t="array" ref="S935">INDEX(LapseRate,A935)*1.5</f>
        <v>0.15000000000000002</v>
      </c>
      <c r="T935" s="16" cm="1">
        <f t="array" ref="T935">INDEX(Yield,A935)*INDEX(YieldUp,A935)</f>
        <v>5.9999999999999995E-4</v>
      </c>
      <c r="U935" s="16" cm="1">
        <f t="array" ref="U935">INDEX(Yield,A935)*INDEX(YieldDown,A935)</f>
        <v>5.9999999999999995E-4</v>
      </c>
    </row>
    <row r="936" spans="1:21" x14ac:dyDescent="0.2">
      <c r="A936" s="13">
        <v>934</v>
      </c>
      <c r="C936" s="28">
        <v>0.05</v>
      </c>
      <c r="D936" s="14">
        <f t="shared" si="14"/>
        <v>44.408694137346622</v>
      </c>
      <c r="E936" s="14"/>
      <c r="F936" s="15" cm="1">
        <f t="array" ref="F936">Expense*INDEX(InflationFactor,A936)</f>
        <v>222.04347068673312</v>
      </c>
      <c r="G936" s="15"/>
      <c r="H936" s="28">
        <v>0.06</v>
      </c>
      <c r="I936" s="14" cm="1">
        <f t="array" ref="I936">1/POWER(1+INDEX(Yield,A936),1/12)</f>
        <v>0.9951560277146928</v>
      </c>
      <c r="J936" s="14"/>
      <c r="K936" s="29">
        <v>0.1</v>
      </c>
      <c r="L936" s="14" cm="1">
        <f t="array" ref="L936">1-POWER(1-INDEX(LapseRate,A936),1/12)</f>
        <v>8.7416109546967213E-3</v>
      </c>
      <c r="M936" s="14"/>
      <c r="N936" s="32">
        <v>0.01</v>
      </c>
      <c r="O936" s="32">
        <v>0.01</v>
      </c>
      <c r="Q936" s="16" cm="1">
        <f t="array" ref="Q936">INDEX(Inflation,A936)+0.02</f>
        <v>7.0000000000000007E-2</v>
      </c>
      <c r="R936" s="16" cm="1">
        <f t="array" ref="R936">INDEX(LapseRate,A936)*0.5</f>
        <v>0.05</v>
      </c>
      <c r="S936" s="16" cm="1">
        <f t="array" ref="S936">INDEX(LapseRate,A936)*1.5</f>
        <v>0.15000000000000002</v>
      </c>
      <c r="T936" s="16" cm="1">
        <f t="array" ref="T936">INDEX(Yield,A936)*INDEX(YieldUp,A936)</f>
        <v>5.9999999999999995E-4</v>
      </c>
      <c r="U936" s="16" cm="1">
        <f t="array" ref="U936">INDEX(Yield,A936)*INDEX(YieldDown,A936)</f>
        <v>5.9999999999999995E-4</v>
      </c>
    </row>
    <row r="937" spans="1:21" x14ac:dyDescent="0.2">
      <c r="A937" s="13">
        <v>935</v>
      </c>
      <c r="C937" s="28">
        <v>0.05</v>
      </c>
      <c r="D937" s="14">
        <f t="shared" si="14"/>
        <v>44.589620654332336</v>
      </c>
      <c r="E937" s="14"/>
      <c r="F937" s="15" cm="1">
        <f t="array" ref="F937">Expense*INDEX(InflationFactor,A937)</f>
        <v>222.94810327166169</v>
      </c>
      <c r="G937" s="15"/>
      <c r="H937" s="28">
        <v>0.06</v>
      </c>
      <c r="I937" s="14" cm="1">
        <f t="array" ref="I937">1/POWER(1+INDEX(Yield,A937),1/12)</f>
        <v>0.9951560277146928</v>
      </c>
      <c r="J937" s="14"/>
      <c r="K937" s="29">
        <v>0.1</v>
      </c>
      <c r="L937" s="14" cm="1">
        <f t="array" ref="L937">1-POWER(1-INDEX(LapseRate,A937),1/12)</f>
        <v>8.7416109546967213E-3</v>
      </c>
      <c r="M937" s="14"/>
      <c r="N937" s="32">
        <v>0.01</v>
      </c>
      <c r="O937" s="32">
        <v>0.01</v>
      </c>
      <c r="Q937" s="16" cm="1">
        <f t="array" ref="Q937">INDEX(Inflation,A937)+0.02</f>
        <v>7.0000000000000007E-2</v>
      </c>
      <c r="R937" s="16" cm="1">
        <f t="array" ref="R937">INDEX(LapseRate,A937)*0.5</f>
        <v>0.05</v>
      </c>
      <c r="S937" s="16" cm="1">
        <f t="array" ref="S937">INDEX(LapseRate,A937)*1.5</f>
        <v>0.15000000000000002</v>
      </c>
      <c r="T937" s="16" cm="1">
        <f t="array" ref="T937">INDEX(Yield,A937)*INDEX(YieldUp,A937)</f>
        <v>5.9999999999999995E-4</v>
      </c>
      <c r="U937" s="16" cm="1">
        <f t="array" ref="U937">INDEX(Yield,A937)*INDEX(YieldDown,A937)</f>
        <v>5.9999999999999995E-4</v>
      </c>
    </row>
    <row r="938" spans="1:21" x14ac:dyDescent="0.2">
      <c r="A938" s="13">
        <v>936</v>
      </c>
      <c r="C938" s="28">
        <v>0.05</v>
      </c>
      <c r="D938" s="14">
        <f t="shared" si="14"/>
        <v>44.771284288344013</v>
      </c>
      <c r="E938" s="14"/>
      <c r="F938" s="15" cm="1">
        <f t="array" ref="F938">Expense*INDEX(InflationFactor,A938)</f>
        <v>223.85642144172007</v>
      </c>
      <c r="G938" s="15"/>
      <c r="H938" s="28">
        <v>0.06</v>
      </c>
      <c r="I938" s="14" cm="1">
        <f t="array" ref="I938">1/POWER(1+INDEX(Yield,A938),1/12)</f>
        <v>0.9951560277146928</v>
      </c>
      <c r="J938" s="14"/>
      <c r="K938" s="29">
        <v>0.1</v>
      </c>
      <c r="L938" s="14" cm="1">
        <f t="array" ref="L938">1-POWER(1-INDEX(LapseRate,A938),1/12)</f>
        <v>8.7416109546967213E-3</v>
      </c>
      <c r="M938" s="14"/>
      <c r="N938" s="32">
        <v>0.01</v>
      </c>
      <c r="O938" s="32">
        <v>0.01</v>
      </c>
      <c r="Q938" s="16" cm="1">
        <f t="array" ref="Q938">INDEX(Inflation,A938)+0.02</f>
        <v>7.0000000000000007E-2</v>
      </c>
      <c r="R938" s="16" cm="1">
        <f t="array" ref="R938">INDEX(LapseRate,A938)*0.5</f>
        <v>0.05</v>
      </c>
      <c r="S938" s="16" cm="1">
        <f t="array" ref="S938">INDEX(LapseRate,A938)*1.5</f>
        <v>0.15000000000000002</v>
      </c>
      <c r="T938" s="16" cm="1">
        <f t="array" ref="T938">INDEX(Yield,A938)*INDEX(YieldUp,A938)</f>
        <v>5.9999999999999995E-4</v>
      </c>
      <c r="U938" s="16" cm="1">
        <f t="array" ref="U938">INDEX(Yield,A938)*INDEX(YieldDown,A938)</f>
        <v>5.9999999999999995E-4</v>
      </c>
    </row>
    <row r="939" spans="1:21" x14ac:dyDescent="0.2">
      <c r="A939" s="13">
        <v>937</v>
      </c>
      <c r="C939" s="28">
        <v>0.05</v>
      </c>
      <c r="D939" s="14">
        <f t="shared" si="14"/>
        <v>44.953688042487506</v>
      </c>
      <c r="E939" s="14"/>
      <c r="F939" s="15" cm="1">
        <f t="array" ref="F939">Expense*INDEX(InflationFactor,A939)</f>
        <v>224.76844021243753</v>
      </c>
      <c r="G939" s="15"/>
      <c r="H939" s="28">
        <v>0.06</v>
      </c>
      <c r="I939" s="14" cm="1">
        <f t="array" ref="I939">1/POWER(1+INDEX(Yield,A939),1/12)</f>
        <v>0.9951560277146928</v>
      </c>
      <c r="J939" s="14"/>
      <c r="K939" s="29">
        <v>0.1</v>
      </c>
      <c r="L939" s="14" cm="1">
        <f t="array" ref="L939">1-POWER(1-INDEX(LapseRate,A939),1/12)</f>
        <v>8.7416109546967213E-3</v>
      </c>
      <c r="M939" s="14"/>
      <c r="N939" s="32">
        <v>0.01</v>
      </c>
      <c r="O939" s="32">
        <v>0.01</v>
      </c>
      <c r="Q939" s="16" cm="1">
        <f t="array" ref="Q939">INDEX(Inflation,A939)+0.02</f>
        <v>7.0000000000000007E-2</v>
      </c>
      <c r="R939" s="16" cm="1">
        <f t="array" ref="R939">INDEX(LapseRate,A939)*0.5</f>
        <v>0.05</v>
      </c>
      <c r="S939" s="16" cm="1">
        <f t="array" ref="S939">INDEX(LapseRate,A939)*1.5</f>
        <v>0.15000000000000002</v>
      </c>
      <c r="T939" s="16" cm="1">
        <f t="array" ref="T939">INDEX(Yield,A939)*INDEX(YieldUp,A939)</f>
        <v>5.9999999999999995E-4</v>
      </c>
      <c r="U939" s="16" cm="1">
        <f t="array" ref="U939">INDEX(Yield,A939)*INDEX(YieldDown,A939)</f>
        <v>5.9999999999999995E-4</v>
      </c>
    </row>
    <row r="940" spans="1:21" x14ac:dyDescent="0.2">
      <c r="A940" s="13">
        <v>938</v>
      </c>
      <c r="C940" s="28">
        <v>0.05</v>
      </c>
      <c r="D940" s="14">
        <f t="shared" si="14"/>
        <v>45.136834932104229</v>
      </c>
      <c r="E940" s="14"/>
      <c r="F940" s="15" cm="1">
        <f t="array" ref="F940">Expense*INDEX(InflationFactor,A940)</f>
        <v>225.68417466052114</v>
      </c>
      <c r="G940" s="15"/>
      <c r="H940" s="28">
        <v>0.06</v>
      </c>
      <c r="I940" s="14" cm="1">
        <f t="array" ref="I940">1/POWER(1+INDEX(Yield,A940),1/12)</f>
        <v>0.9951560277146928</v>
      </c>
      <c r="J940" s="14"/>
      <c r="K940" s="29">
        <v>0.1</v>
      </c>
      <c r="L940" s="14" cm="1">
        <f t="array" ref="L940">1-POWER(1-INDEX(LapseRate,A940),1/12)</f>
        <v>8.7416109546967213E-3</v>
      </c>
      <c r="M940" s="14"/>
      <c r="N940" s="32">
        <v>0.01</v>
      </c>
      <c r="O940" s="32">
        <v>0.01</v>
      </c>
      <c r="Q940" s="16" cm="1">
        <f t="array" ref="Q940">INDEX(Inflation,A940)+0.02</f>
        <v>7.0000000000000007E-2</v>
      </c>
      <c r="R940" s="16" cm="1">
        <f t="array" ref="R940">INDEX(LapseRate,A940)*0.5</f>
        <v>0.05</v>
      </c>
      <c r="S940" s="16" cm="1">
        <f t="array" ref="S940">INDEX(LapseRate,A940)*1.5</f>
        <v>0.15000000000000002</v>
      </c>
      <c r="T940" s="16" cm="1">
        <f t="array" ref="T940">INDEX(Yield,A940)*INDEX(YieldUp,A940)</f>
        <v>5.9999999999999995E-4</v>
      </c>
      <c r="U940" s="16" cm="1">
        <f t="array" ref="U940">INDEX(Yield,A940)*INDEX(YieldDown,A940)</f>
        <v>5.9999999999999995E-4</v>
      </c>
    </row>
    <row r="941" spans="1:21" x14ac:dyDescent="0.2">
      <c r="A941" s="13">
        <v>939</v>
      </c>
      <c r="C941" s="28">
        <v>0.05</v>
      </c>
      <c r="D941" s="14">
        <f t="shared" si="14"/>
        <v>45.320727984819733</v>
      </c>
      <c r="E941" s="14"/>
      <c r="F941" s="15" cm="1">
        <f t="array" ref="F941">Expense*INDEX(InflationFactor,A941)</f>
        <v>226.60363992409867</v>
      </c>
      <c r="G941" s="15"/>
      <c r="H941" s="28">
        <v>0.06</v>
      </c>
      <c r="I941" s="14" cm="1">
        <f t="array" ref="I941">1/POWER(1+INDEX(Yield,A941),1/12)</f>
        <v>0.9951560277146928</v>
      </c>
      <c r="J941" s="14"/>
      <c r="K941" s="29">
        <v>0.1</v>
      </c>
      <c r="L941" s="14" cm="1">
        <f t="array" ref="L941">1-POWER(1-INDEX(LapseRate,A941),1/12)</f>
        <v>8.7416109546967213E-3</v>
      </c>
      <c r="M941" s="14"/>
      <c r="N941" s="32">
        <v>0.01</v>
      </c>
      <c r="O941" s="32">
        <v>0.01</v>
      </c>
      <c r="Q941" s="16" cm="1">
        <f t="array" ref="Q941">INDEX(Inflation,A941)+0.02</f>
        <v>7.0000000000000007E-2</v>
      </c>
      <c r="R941" s="16" cm="1">
        <f t="array" ref="R941">INDEX(LapseRate,A941)*0.5</f>
        <v>0.05</v>
      </c>
      <c r="S941" s="16" cm="1">
        <f t="array" ref="S941">INDEX(LapseRate,A941)*1.5</f>
        <v>0.15000000000000002</v>
      </c>
      <c r="T941" s="16" cm="1">
        <f t="array" ref="T941">INDEX(Yield,A941)*INDEX(YieldUp,A941)</f>
        <v>5.9999999999999995E-4</v>
      </c>
      <c r="U941" s="16" cm="1">
        <f t="array" ref="U941">INDEX(Yield,A941)*INDEX(YieldDown,A941)</f>
        <v>5.9999999999999995E-4</v>
      </c>
    </row>
    <row r="942" spans="1:21" x14ac:dyDescent="0.2">
      <c r="A942" s="13">
        <v>940</v>
      </c>
      <c r="C942" s="28">
        <v>0.05</v>
      </c>
      <c r="D942" s="14">
        <f t="shared" si="14"/>
        <v>45.505370240594928</v>
      </c>
      <c r="E942" s="14"/>
      <c r="F942" s="15" cm="1">
        <f t="array" ref="F942">Expense*INDEX(InflationFactor,A942)</f>
        <v>227.52685120297463</v>
      </c>
      <c r="G942" s="15"/>
      <c r="H942" s="28">
        <v>0.06</v>
      </c>
      <c r="I942" s="14" cm="1">
        <f t="array" ref="I942">1/POWER(1+INDEX(Yield,A942),1/12)</f>
        <v>0.9951560277146928</v>
      </c>
      <c r="J942" s="14"/>
      <c r="K942" s="29">
        <v>0.1</v>
      </c>
      <c r="L942" s="14" cm="1">
        <f t="array" ref="L942">1-POWER(1-INDEX(LapseRate,A942),1/12)</f>
        <v>8.7416109546967213E-3</v>
      </c>
      <c r="M942" s="14"/>
      <c r="N942" s="32">
        <v>0.01</v>
      </c>
      <c r="O942" s="32">
        <v>0.01</v>
      </c>
      <c r="Q942" s="16" cm="1">
        <f t="array" ref="Q942">INDEX(Inflation,A942)+0.02</f>
        <v>7.0000000000000007E-2</v>
      </c>
      <c r="R942" s="16" cm="1">
        <f t="array" ref="R942">INDEX(LapseRate,A942)*0.5</f>
        <v>0.05</v>
      </c>
      <c r="S942" s="16" cm="1">
        <f t="array" ref="S942">INDEX(LapseRate,A942)*1.5</f>
        <v>0.15000000000000002</v>
      </c>
      <c r="T942" s="16" cm="1">
        <f t="array" ref="T942">INDEX(Yield,A942)*INDEX(YieldUp,A942)</f>
        <v>5.9999999999999995E-4</v>
      </c>
      <c r="U942" s="16" cm="1">
        <f t="array" ref="U942">INDEX(Yield,A942)*INDEX(YieldDown,A942)</f>
        <v>5.9999999999999995E-4</v>
      </c>
    </row>
    <row r="943" spans="1:21" x14ac:dyDescent="0.2">
      <c r="A943" s="13">
        <v>941</v>
      </c>
      <c r="C943" s="28">
        <v>0.05</v>
      </c>
      <c r="D943" s="14">
        <f t="shared" si="14"/>
        <v>45.690764751775866</v>
      </c>
      <c r="E943" s="14"/>
      <c r="F943" s="15" cm="1">
        <f t="array" ref="F943">Expense*INDEX(InflationFactor,A943)</f>
        <v>228.45382375887934</v>
      </c>
      <c r="G943" s="15"/>
      <c r="H943" s="28">
        <v>0.06</v>
      </c>
      <c r="I943" s="14" cm="1">
        <f t="array" ref="I943">1/POWER(1+INDEX(Yield,A943),1/12)</f>
        <v>0.9951560277146928</v>
      </c>
      <c r="J943" s="14"/>
      <c r="K943" s="29">
        <v>0.1</v>
      </c>
      <c r="L943" s="14" cm="1">
        <f t="array" ref="L943">1-POWER(1-INDEX(LapseRate,A943),1/12)</f>
        <v>8.7416109546967213E-3</v>
      </c>
      <c r="M943" s="14"/>
      <c r="N943" s="32">
        <v>0.01</v>
      </c>
      <c r="O943" s="32">
        <v>0.01</v>
      </c>
      <c r="Q943" s="16" cm="1">
        <f t="array" ref="Q943">INDEX(Inflation,A943)+0.02</f>
        <v>7.0000000000000007E-2</v>
      </c>
      <c r="R943" s="16" cm="1">
        <f t="array" ref="R943">INDEX(LapseRate,A943)*0.5</f>
        <v>0.05</v>
      </c>
      <c r="S943" s="16" cm="1">
        <f t="array" ref="S943">INDEX(LapseRate,A943)*1.5</f>
        <v>0.15000000000000002</v>
      </c>
      <c r="T943" s="16" cm="1">
        <f t="array" ref="T943">INDEX(Yield,A943)*INDEX(YieldUp,A943)</f>
        <v>5.9999999999999995E-4</v>
      </c>
      <c r="U943" s="16" cm="1">
        <f t="array" ref="U943">INDEX(Yield,A943)*INDEX(YieldDown,A943)</f>
        <v>5.9999999999999995E-4</v>
      </c>
    </row>
    <row r="944" spans="1:21" x14ac:dyDescent="0.2">
      <c r="A944" s="13">
        <v>942</v>
      </c>
      <c r="C944" s="28">
        <v>0.05</v>
      </c>
      <c r="D944" s="14">
        <f t="shared" si="14"/>
        <v>45.876914583144163</v>
      </c>
      <c r="E944" s="14"/>
      <c r="F944" s="15" cm="1">
        <f t="array" ref="F944">Expense*INDEX(InflationFactor,A944)</f>
        <v>229.38457291572081</v>
      </c>
      <c r="G944" s="15"/>
      <c r="H944" s="28">
        <v>0.06</v>
      </c>
      <c r="I944" s="14" cm="1">
        <f t="array" ref="I944">1/POWER(1+INDEX(Yield,A944),1/12)</f>
        <v>0.9951560277146928</v>
      </c>
      <c r="J944" s="14"/>
      <c r="K944" s="29">
        <v>0.1</v>
      </c>
      <c r="L944" s="14" cm="1">
        <f t="array" ref="L944">1-POWER(1-INDEX(LapseRate,A944),1/12)</f>
        <v>8.7416109546967213E-3</v>
      </c>
      <c r="M944" s="14"/>
      <c r="N944" s="32">
        <v>0.01</v>
      </c>
      <c r="O944" s="32">
        <v>0.01</v>
      </c>
      <c r="Q944" s="16" cm="1">
        <f t="array" ref="Q944">INDEX(Inflation,A944)+0.02</f>
        <v>7.0000000000000007E-2</v>
      </c>
      <c r="R944" s="16" cm="1">
        <f t="array" ref="R944">INDEX(LapseRate,A944)*0.5</f>
        <v>0.05</v>
      </c>
      <c r="S944" s="16" cm="1">
        <f t="array" ref="S944">INDEX(LapseRate,A944)*1.5</f>
        <v>0.15000000000000002</v>
      </c>
      <c r="T944" s="16" cm="1">
        <f t="array" ref="T944">INDEX(Yield,A944)*INDEX(YieldUp,A944)</f>
        <v>5.9999999999999995E-4</v>
      </c>
      <c r="U944" s="16" cm="1">
        <f t="array" ref="U944">INDEX(Yield,A944)*INDEX(YieldDown,A944)</f>
        <v>5.9999999999999995E-4</v>
      </c>
    </row>
    <row r="945" spans="1:21" x14ac:dyDescent="0.2">
      <c r="A945" s="13">
        <v>943</v>
      </c>
      <c r="C945" s="28">
        <v>0.05</v>
      </c>
      <c r="D945" s="14">
        <f t="shared" si="14"/>
        <v>46.063822811967739</v>
      </c>
      <c r="E945" s="14"/>
      <c r="F945" s="15" cm="1">
        <f t="array" ref="F945">Expense*INDEX(InflationFactor,A945)</f>
        <v>230.31911405983868</v>
      </c>
      <c r="G945" s="15"/>
      <c r="H945" s="28">
        <v>0.06</v>
      </c>
      <c r="I945" s="14" cm="1">
        <f t="array" ref="I945">1/POWER(1+INDEX(Yield,A945),1/12)</f>
        <v>0.9951560277146928</v>
      </c>
      <c r="J945" s="14"/>
      <c r="K945" s="29">
        <v>0.1</v>
      </c>
      <c r="L945" s="14" cm="1">
        <f t="array" ref="L945">1-POWER(1-INDEX(LapseRate,A945),1/12)</f>
        <v>8.7416109546967213E-3</v>
      </c>
      <c r="M945" s="14"/>
      <c r="N945" s="32">
        <v>0.01</v>
      </c>
      <c r="O945" s="32">
        <v>0.01</v>
      </c>
      <c r="Q945" s="16" cm="1">
        <f t="array" ref="Q945">INDEX(Inflation,A945)+0.02</f>
        <v>7.0000000000000007E-2</v>
      </c>
      <c r="R945" s="16" cm="1">
        <f t="array" ref="R945">INDEX(LapseRate,A945)*0.5</f>
        <v>0.05</v>
      </c>
      <c r="S945" s="16" cm="1">
        <f t="array" ref="S945">INDEX(LapseRate,A945)*1.5</f>
        <v>0.15000000000000002</v>
      </c>
      <c r="T945" s="16" cm="1">
        <f t="array" ref="T945">INDEX(Yield,A945)*INDEX(YieldUp,A945)</f>
        <v>5.9999999999999995E-4</v>
      </c>
      <c r="U945" s="16" cm="1">
        <f t="array" ref="U945">INDEX(Yield,A945)*INDEX(YieldDown,A945)</f>
        <v>5.9999999999999995E-4</v>
      </c>
    </row>
    <row r="946" spans="1:21" x14ac:dyDescent="0.2">
      <c r="A946" s="13">
        <v>944</v>
      </c>
      <c r="C946" s="28">
        <v>0.05</v>
      </c>
      <c r="D946" s="14">
        <f t="shared" si="14"/>
        <v>46.251492528051749</v>
      </c>
      <c r="E946" s="14"/>
      <c r="F946" s="15" cm="1">
        <f t="array" ref="F946">Expense*INDEX(InflationFactor,A946)</f>
        <v>231.25746264025875</v>
      </c>
      <c r="G946" s="15"/>
      <c r="H946" s="28">
        <v>0.06</v>
      </c>
      <c r="I946" s="14" cm="1">
        <f t="array" ref="I946">1/POWER(1+INDEX(Yield,A946),1/12)</f>
        <v>0.9951560277146928</v>
      </c>
      <c r="J946" s="14"/>
      <c r="K946" s="29">
        <v>0.1</v>
      </c>
      <c r="L946" s="14" cm="1">
        <f t="array" ref="L946">1-POWER(1-INDEX(LapseRate,A946),1/12)</f>
        <v>8.7416109546967213E-3</v>
      </c>
      <c r="M946" s="14"/>
      <c r="N946" s="32">
        <v>0.01</v>
      </c>
      <c r="O946" s="32">
        <v>0.01</v>
      </c>
      <c r="Q946" s="16" cm="1">
        <f t="array" ref="Q946">INDEX(Inflation,A946)+0.02</f>
        <v>7.0000000000000007E-2</v>
      </c>
      <c r="R946" s="16" cm="1">
        <f t="array" ref="R946">INDEX(LapseRate,A946)*0.5</f>
        <v>0.05</v>
      </c>
      <c r="S946" s="16" cm="1">
        <f t="array" ref="S946">INDEX(LapseRate,A946)*1.5</f>
        <v>0.15000000000000002</v>
      </c>
      <c r="T946" s="16" cm="1">
        <f t="array" ref="T946">INDEX(Yield,A946)*INDEX(YieldUp,A946)</f>
        <v>5.9999999999999995E-4</v>
      </c>
      <c r="U946" s="16" cm="1">
        <f t="array" ref="U946">INDEX(Yield,A946)*INDEX(YieldDown,A946)</f>
        <v>5.9999999999999995E-4</v>
      </c>
    </row>
    <row r="947" spans="1:21" x14ac:dyDescent="0.2">
      <c r="A947" s="13">
        <v>945</v>
      </c>
      <c r="C947" s="28">
        <v>0.05</v>
      </c>
      <c r="D947" s="14">
        <f t="shared" si="14"/>
        <v>46.439926833789521</v>
      </c>
      <c r="E947" s="14"/>
      <c r="F947" s="15" cm="1">
        <f t="array" ref="F947">Expense*INDEX(InflationFactor,A947)</f>
        <v>232.1996341689476</v>
      </c>
      <c r="G947" s="15"/>
      <c r="H947" s="28">
        <v>0.06</v>
      </c>
      <c r="I947" s="14" cm="1">
        <f t="array" ref="I947">1/POWER(1+INDEX(Yield,A947),1/12)</f>
        <v>0.9951560277146928</v>
      </c>
      <c r="J947" s="14"/>
      <c r="K947" s="29">
        <v>0.1</v>
      </c>
      <c r="L947" s="14" cm="1">
        <f t="array" ref="L947">1-POWER(1-INDEX(LapseRate,A947),1/12)</f>
        <v>8.7416109546967213E-3</v>
      </c>
      <c r="M947" s="14"/>
      <c r="N947" s="32">
        <v>0.01</v>
      </c>
      <c r="O947" s="32">
        <v>0.01</v>
      </c>
      <c r="Q947" s="16" cm="1">
        <f t="array" ref="Q947">INDEX(Inflation,A947)+0.02</f>
        <v>7.0000000000000007E-2</v>
      </c>
      <c r="R947" s="16" cm="1">
        <f t="array" ref="R947">INDEX(LapseRate,A947)*0.5</f>
        <v>0.05</v>
      </c>
      <c r="S947" s="16" cm="1">
        <f t="array" ref="S947">INDEX(LapseRate,A947)*1.5</f>
        <v>0.15000000000000002</v>
      </c>
      <c r="T947" s="16" cm="1">
        <f t="array" ref="T947">INDEX(Yield,A947)*INDEX(YieldUp,A947)</f>
        <v>5.9999999999999995E-4</v>
      </c>
      <c r="U947" s="16" cm="1">
        <f t="array" ref="U947">INDEX(Yield,A947)*INDEX(YieldDown,A947)</f>
        <v>5.9999999999999995E-4</v>
      </c>
    </row>
    <row r="948" spans="1:21" x14ac:dyDescent="0.2">
      <c r="A948" s="13">
        <v>946</v>
      </c>
      <c r="C948" s="28">
        <v>0.05</v>
      </c>
      <c r="D948" s="14">
        <f t="shared" si="14"/>
        <v>46.629128844213938</v>
      </c>
      <c r="E948" s="14"/>
      <c r="F948" s="15" cm="1">
        <f t="array" ref="F948">Expense*INDEX(InflationFactor,A948)</f>
        <v>233.14564422106969</v>
      </c>
      <c r="G948" s="15"/>
      <c r="H948" s="28">
        <v>0.06</v>
      </c>
      <c r="I948" s="14" cm="1">
        <f t="array" ref="I948">1/POWER(1+INDEX(Yield,A948),1/12)</f>
        <v>0.9951560277146928</v>
      </c>
      <c r="J948" s="14"/>
      <c r="K948" s="29">
        <v>0.1</v>
      </c>
      <c r="L948" s="14" cm="1">
        <f t="array" ref="L948">1-POWER(1-INDEX(LapseRate,A948),1/12)</f>
        <v>8.7416109546967213E-3</v>
      </c>
      <c r="M948" s="14"/>
      <c r="N948" s="32">
        <v>0.01</v>
      </c>
      <c r="O948" s="32">
        <v>0.01</v>
      </c>
      <c r="Q948" s="16" cm="1">
        <f t="array" ref="Q948">INDEX(Inflation,A948)+0.02</f>
        <v>7.0000000000000007E-2</v>
      </c>
      <c r="R948" s="16" cm="1">
        <f t="array" ref="R948">INDEX(LapseRate,A948)*0.5</f>
        <v>0.05</v>
      </c>
      <c r="S948" s="16" cm="1">
        <f t="array" ref="S948">INDEX(LapseRate,A948)*1.5</f>
        <v>0.15000000000000002</v>
      </c>
      <c r="T948" s="16" cm="1">
        <f t="array" ref="T948">INDEX(Yield,A948)*INDEX(YieldUp,A948)</f>
        <v>5.9999999999999995E-4</v>
      </c>
      <c r="U948" s="16" cm="1">
        <f t="array" ref="U948">INDEX(Yield,A948)*INDEX(YieldDown,A948)</f>
        <v>5.9999999999999995E-4</v>
      </c>
    </row>
    <row r="949" spans="1:21" x14ac:dyDescent="0.2">
      <c r="A949" s="13">
        <v>947</v>
      </c>
      <c r="C949" s="28">
        <v>0.05</v>
      </c>
      <c r="D949" s="14">
        <f t="shared" si="14"/>
        <v>46.819101687048935</v>
      </c>
      <c r="E949" s="14"/>
      <c r="F949" s="15" cm="1">
        <f t="array" ref="F949">Expense*INDEX(InflationFactor,A949)</f>
        <v>234.09550843524468</v>
      </c>
      <c r="G949" s="15"/>
      <c r="H949" s="28">
        <v>0.06</v>
      </c>
      <c r="I949" s="14" cm="1">
        <f t="array" ref="I949">1/POWER(1+INDEX(Yield,A949),1/12)</f>
        <v>0.9951560277146928</v>
      </c>
      <c r="J949" s="14"/>
      <c r="K949" s="29">
        <v>0.1</v>
      </c>
      <c r="L949" s="14" cm="1">
        <f t="array" ref="L949">1-POWER(1-INDEX(LapseRate,A949),1/12)</f>
        <v>8.7416109546967213E-3</v>
      </c>
      <c r="M949" s="14"/>
      <c r="N949" s="32">
        <v>0.01</v>
      </c>
      <c r="O949" s="32">
        <v>0.01</v>
      </c>
      <c r="Q949" s="16" cm="1">
        <f t="array" ref="Q949">INDEX(Inflation,A949)+0.02</f>
        <v>7.0000000000000007E-2</v>
      </c>
      <c r="R949" s="16" cm="1">
        <f t="array" ref="R949">INDEX(LapseRate,A949)*0.5</f>
        <v>0.05</v>
      </c>
      <c r="S949" s="16" cm="1">
        <f t="array" ref="S949">INDEX(LapseRate,A949)*1.5</f>
        <v>0.15000000000000002</v>
      </c>
      <c r="T949" s="16" cm="1">
        <f t="array" ref="T949">INDEX(Yield,A949)*INDEX(YieldUp,A949)</f>
        <v>5.9999999999999995E-4</v>
      </c>
      <c r="U949" s="16" cm="1">
        <f t="array" ref="U949">INDEX(Yield,A949)*INDEX(YieldDown,A949)</f>
        <v>5.9999999999999995E-4</v>
      </c>
    </row>
    <row r="950" spans="1:21" x14ac:dyDescent="0.2">
      <c r="A950" s="13">
        <v>948</v>
      </c>
      <c r="C950" s="28">
        <v>0.05</v>
      </c>
      <c r="D950" s="14">
        <f t="shared" si="14"/>
        <v>47.009848502761216</v>
      </c>
      <c r="E950" s="14"/>
      <c r="F950" s="15" cm="1">
        <f t="array" ref="F950">Expense*INDEX(InflationFactor,A950)</f>
        <v>235.04924251380606</v>
      </c>
      <c r="G950" s="15"/>
      <c r="H950" s="28">
        <v>0.06</v>
      </c>
      <c r="I950" s="14" cm="1">
        <f t="array" ref="I950">1/POWER(1+INDEX(Yield,A950),1/12)</f>
        <v>0.9951560277146928</v>
      </c>
      <c r="J950" s="14"/>
      <c r="K950" s="29">
        <v>0.1</v>
      </c>
      <c r="L950" s="14" cm="1">
        <f t="array" ref="L950">1-POWER(1-INDEX(LapseRate,A950),1/12)</f>
        <v>8.7416109546967213E-3</v>
      </c>
      <c r="M950" s="14"/>
      <c r="N950" s="32">
        <v>0.01</v>
      </c>
      <c r="O950" s="32">
        <v>0.01</v>
      </c>
      <c r="Q950" s="16" cm="1">
        <f t="array" ref="Q950">INDEX(Inflation,A950)+0.02</f>
        <v>7.0000000000000007E-2</v>
      </c>
      <c r="R950" s="16" cm="1">
        <f t="array" ref="R950">INDEX(LapseRate,A950)*0.5</f>
        <v>0.05</v>
      </c>
      <c r="S950" s="16" cm="1">
        <f t="array" ref="S950">INDEX(LapseRate,A950)*1.5</f>
        <v>0.15000000000000002</v>
      </c>
      <c r="T950" s="16" cm="1">
        <f t="array" ref="T950">INDEX(Yield,A950)*INDEX(YieldUp,A950)</f>
        <v>5.9999999999999995E-4</v>
      </c>
      <c r="U950" s="16" cm="1">
        <f t="array" ref="U950">INDEX(Yield,A950)*INDEX(YieldDown,A950)</f>
        <v>5.9999999999999995E-4</v>
      </c>
    </row>
    <row r="951" spans="1:21" x14ac:dyDescent="0.2">
      <c r="A951" s="13">
        <v>949</v>
      </c>
      <c r="C951" s="28">
        <v>0.05</v>
      </c>
      <c r="D951" s="14">
        <f t="shared" si="14"/>
        <v>47.201372444611899</v>
      </c>
      <c r="E951" s="14"/>
      <c r="F951" s="15" cm="1">
        <f t="array" ref="F951">Expense*INDEX(InflationFactor,A951)</f>
        <v>236.0068622230595</v>
      </c>
      <c r="G951" s="15"/>
      <c r="H951" s="28">
        <v>0.06</v>
      </c>
      <c r="I951" s="14" cm="1">
        <f t="array" ref="I951">1/POWER(1+INDEX(Yield,A951),1/12)</f>
        <v>0.9951560277146928</v>
      </c>
      <c r="J951" s="14"/>
      <c r="K951" s="29">
        <v>0.1</v>
      </c>
      <c r="L951" s="14" cm="1">
        <f t="array" ref="L951">1-POWER(1-INDEX(LapseRate,A951),1/12)</f>
        <v>8.7416109546967213E-3</v>
      </c>
      <c r="M951" s="14"/>
      <c r="N951" s="32">
        <v>0.01</v>
      </c>
      <c r="O951" s="32">
        <v>0.01</v>
      </c>
      <c r="Q951" s="16" cm="1">
        <f t="array" ref="Q951">INDEX(Inflation,A951)+0.02</f>
        <v>7.0000000000000007E-2</v>
      </c>
      <c r="R951" s="16" cm="1">
        <f t="array" ref="R951">INDEX(LapseRate,A951)*0.5</f>
        <v>0.05</v>
      </c>
      <c r="S951" s="16" cm="1">
        <f t="array" ref="S951">INDEX(LapseRate,A951)*1.5</f>
        <v>0.15000000000000002</v>
      </c>
      <c r="T951" s="16" cm="1">
        <f t="array" ref="T951">INDEX(Yield,A951)*INDEX(YieldUp,A951)</f>
        <v>5.9999999999999995E-4</v>
      </c>
      <c r="U951" s="16" cm="1">
        <f t="array" ref="U951">INDEX(Yield,A951)*INDEX(YieldDown,A951)</f>
        <v>5.9999999999999995E-4</v>
      </c>
    </row>
    <row r="952" spans="1:21" x14ac:dyDescent="0.2">
      <c r="A952" s="13">
        <v>950</v>
      </c>
      <c r="C952" s="28">
        <v>0.05</v>
      </c>
      <c r="D952" s="14">
        <f t="shared" si="14"/>
        <v>47.393676678709433</v>
      </c>
      <c r="E952" s="14"/>
      <c r="F952" s="15" cm="1">
        <f t="array" ref="F952">Expense*INDEX(InflationFactor,A952)</f>
        <v>236.96838339354716</v>
      </c>
      <c r="G952" s="15"/>
      <c r="H952" s="28">
        <v>0.06</v>
      </c>
      <c r="I952" s="14" cm="1">
        <f t="array" ref="I952">1/POWER(1+INDEX(Yield,A952),1/12)</f>
        <v>0.9951560277146928</v>
      </c>
      <c r="J952" s="14"/>
      <c r="K952" s="29">
        <v>0.1</v>
      </c>
      <c r="L952" s="14" cm="1">
        <f t="array" ref="L952">1-POWER(1-INDEX(LapseRate,A952),1/12)</f>
        <v>8.7416109546967213E-3</v>
      </c>
      <c r="M952" s="14"/>
      <c r="N952" s="32">
        <v>0.01</v>
      </c>
      <c r="O952" s="32">
        <v>0.01</v>
      </c>
      <c r="Q952" s="16" cm="1">
        <f t="array" ref="Q952">INDEX(Inflation,A952)+0.02</f>
        <v>7.0000000000000007E-2</v>
      </c>
      <c r="R952" s="16" cm="1">
        <f t="array" ref="R952">INDEX(LapseRate,A952)*0.5</f>
        <v>0.05</v>
      </c>
      <c r="S952" s="16" cm="1">
        <f t="array" ref="S952">INDEX(LapseRate,A952)*1.5</f>
        <v>0.15000000000000002</v>
      </c>
      <c r="T952" s="16" cm="1">
        <f t="array" ref="T952">INDEX(Yield,A952)*INDEX(YieldUp,A952)</f>
        <v>5.9999999999999995E-4</v>
      </c>
      <c r="U952" s="16" cm="1">
        <f t="array" ref="U952">INDEX(Yield,A952)*INDEX(YieldDown,A952)</f>
        <v>5.9999999999999995E-4</v>
      </c>
    </row>
    <row r="953" spans="1:21" x14ac:dyDescent="0.2">
      <c r="A953" s="13">
        <v>951</v>
      </c>
      <c r="C953" s="28">
        <v>0.05</v>
      </c>
      <c r="D953" s="14">
        <f t="shared" si="14"/>
        <v>47.586764384060729</v>
      </c>
      <c r="E953" s="14"/>
      <c r="F953" s="15" cm="1">
        <f t="array" ref="F953">Expense*INDEX(InflationFactor,A953)</f>
        <v>237.93382192030364</v>
      </c>
      <c r="G953" s="15"/>
      <c r="H953" s="28">
        <v>0.06</v>
      </c>
      <c r="I953" s="14" cm="1">
        <f t="array" ref="I953">1/POWER(1+INDEX(Yield,A953),1/12)</f>
        <v>0.9951560277146928</v>
      </c>
      <c r="J953" s="14"/>
      <c r="K953" s="29">
        <v>0.1</v>
      </c>
      <c r="L953" s="14" cm="1">
        <f t="array" ref="L953">1-POWER(1-INDEX(LapseRate,A953),1/12)</f>
        <v>8.7416109546967213E-3</v>
      </c>
      <c r="M953" s="14"/>
      <c r="N953" s="32">
        <v>0.01</v>
      </c>
      <c r="O953" s="32">
        <v>0.01</v>
      </c>
      <c r="Q953" s="16" cm="1">
        <f t="array" ref="Q953">INDEX(Inflation,A953)+0.02</f>
        <v>7.0000000000000007E-2</v>
      </c>
      <c r="R953" s="16" cm="1">
        <f t="array" ref="R953">INDEX(LapseRate,A953)*0.5</f>
        <v>0.05</v>
      </c>
      <c r="S953" s="16" cm="1">
        <f t="array" ref="S953">INDEX(LapseRate,A953)*1.5</f>
        <v>0.15000000000000002</v>
      </c>
      <c r="T953" s="16" cm="1">
        <f t="array" ref="T953">INDEX(Yield,A953)*INDEX(YieldUp,A953)</f>
        <v>5.9999999999999995E-4</v>
      </c>
      <c r="U953" s="16" cm="1">
        <f t="array" ref="U953">INDEX(Yield,A953)*INDEX(YieldDown,A953)</f>
        <v>5.9999999999999995E-4</v>
      </c>
    </row>
    <row r="954" spans="1:21" x14ac:dyDescent="0.2">
      <c r="A954" s="13">
        <v>952</v>
      </c>
      <c r="C954" s="28">
        <v>0.05</v>
      </c>
      <c r="D954" s="14">
        <f t="shared" si="14"/>
        <v>47.780638752624682</v>
      </c>
      <c r="E954" s="14"/>
      <c r="F954" s="15" cm="1">
        <f t="array" ref="F954">Expense*INDEX(InflationFactor,A954)</f>
        <v>238.9031937631234</v>
      </c>
      <c r="G954" s="15"/>
      <c r="H954" s="28">
        <v>0.06</v>
      </c>
      <c r="I954" s="14" cm="1">
        <f t="array" ref="I954">1/POWER(1+INDEX(Yield,A954),1/12)</f>
        <v>0.9951560277146928</v>
      </c>
      <c r="J954" s="14"/>
      <c r="K954" s="29">
        <v>0.1</v>
      </c>
      <c r="L954" s="14" cm="1">
        <f t="array" ref="L954">1-POWER(1-INDEX(LapseRate,A954),1/12)</f>
        <v>8.7416109546967213E-3</v>
      </c>
      <c r="M954" s="14"/>
      <c r="N954" s="32">
        <v>0.01</v>
      </c>
      <c r="O954" s="32">
        <v>0.01</v>
      </c>
      <c r="Q954" s="16" cm="1">
        <f t="array" ref="Q954">INDEX(Inflation,A954)+0.02</f>
        <v>7.0000000000000007E-2</v>
      </c>
      <c r="R954" s="16" cm="1">
        <f t="array" ref="R954">INDEX(LapseRate,A954)*0.5</f>
        <v>0.05</v>
      </c>
      <c r="S954" s="16" cm="1">
        <f t="array" ref="S954">INDEX(LapseRate,A954)*1.5</f>
        <v>0.15000000000000002</v>
      </c>
      <c r="T954" s="16" cm="1">
        <f t="array" ref="T954">INDEX(Yield,A954)*INDEX(YieldUp,A954)</f>
        <v>5.9999999999999995E-4</v>
      </c>
      <c r="U954" s="16" cm="1">
        <f t="array" ref="U954">INDEX(Yield,A954)*INDEX(YieldDown,A954)</f>
        <v>5.9999999999999995E-4</v>
      </c>
    </row>
    <row r="955" spans="1:21" x14ac:dyDescent="0.2">
      <c r="A955" s="13">
        <v>953</v>
      </c>
      <c r="C955" s="28">
        <v>0.05</v>
      </c>
      <c r="D955" s="14">
        <f t="shared" si="14"/>
        <v>47.975302989364643</v>
      </c>
      <c r="E955" s="14"/>
      <c r="F955" s="15" cm="1">
        <f t="array" ref="F955">Expense*INDEX(InflationFactor,A955)</f>
        <v>239.87651494682322</v>
      </c>
      <c r="G955" s="15"/>
      <c r="H955" s="28">
        <v>0.06</v>
      </c>
      <c r="I955" s="14" cm="1">
        <f t="array" ref="I955">1/POWER(1+INDEX(Yield,A955),1/12)</f>
        <v>0.9951560277146928</v>
      </c>
      <c r="J955" s="14"/>
      <c r="K955" s="29">
        <v>0.1</v>
      </c>
      <c r="L955" s="14" cm="1">
        <f t="array" ref="L955">1-POWER(1-INDEX(LapseRate,A955),1/12)</f>
        <v>8.7416109546967213E-3</v>
      </c>
      <c r="M955" s="14"/>
      <c r="N955" s="32">
        <v>0.01</v>
      </c>
      <c r="O955" s="32">
        <v>0.01</v>
      </c>
      <c r="Q955" s="16" cm="1">
        <f t="array" ref="Q955">INDEX(Inflation,A955)+0.02</f>
        <v>7.0000000000000007E-2</v>
      </c>
      <c r="R955" s="16" cm="1">
        <f t="array" ref="R955">INDEX(LapseRate,A955)*0.5</f>
        <v>0.05</v>
      </c>
      <c r="S955" s="16" cm="1">
        <f t="array" ref="S955">INDEX(LapseRate,A955)*1.5</f>
        <v>0.15000000000000002</v>
      </c>
      <c r="T955" s="16" cm="1">
        <f t="array" ref="T955">INDEX(Yield,A955)*INDEX(YieldUp,A955)</f>
        <v>5.9999999999999995E-4</v>
      </c>
      <c r="U955" s="16" cm="1">
        <f t="array" ref="U955">INDEX(Yield,A955)*INDEX(YieldDown,A955)</f>
        <v>5.9999999999999995E-4</v>
      </c>
    </row>
    <row r="956" spans="1:21" x14ac:dyDescent="0.2">
      <c r="A956" s="13">
        <v>954</v>
      </c>
      <c r="C956" s="28">
        <v>0.05</v>
      </c>
      <c r="D956" s="14">
        <f t="shared" si="14"/>
        <v>48.170760312301375</v>
      </c>
      <c r="E956" s="14"/>
      <c r="F956" s="15" cm="1">
        <f t="array" ref="F956">Expense*INDEX(InflationFactor,A956)</f>
        <v>240.85380156150688</v>
      </c>
      <c r="G956" s="15"/>
      <c r="H956" s="28">
        <v>0.06</v>
      </c>
      <c r="I956" s="14" cm="1">
        <f t="array" ref="I956">1/POWER(1+INDEX(Yield,A956),1/12)</f>
        <v>0.9951560277146928</v>
      </c>
      <c r="J956" s="14"/>
      <c r="K956" s="29">
        <v>0.1</v>
      </c>
      <c r="L956" s="14" cm="1">
        <f t="array" ref="L956">1-POWER(1-INDEX(LapseRate,A956),1/12)</f>
        <v>8.7416109546967213E-3</v>
      </c>
      <c r="M956" s="14"/>
      <c r="N956" s="32">
        <v>0.01</v>
      </c>
      <c r="O956" s="32">
        <v>0.01</v>
      </c>
      <c r="Q956" s="16" cm="1">
        <f t="array" ref="Q956">INDEX(Inflation,A956)+0.02</f>
        <v>7.0000000000000007E-2</v>
      </c>
      <c r="R956" s="16" cm="1">
        <f t="array" ref="R956">INDEX(LapseRate,A956)*0.5</f>
        <v>0.05</v>
      </c>
      <c r="S956" s="16" cm="1">
        <f t="array" ref="S956">INDEX(LapseRate,A956)*1.5</f>
        <v>0.15000000000000002</v>
      </c>
      <c r="T956" s="16" cm="1">
        <f t="array" ref="T956">INDEX(Yield,A956)*INDEX(YieldUp,A956)</f>
        <v>5.9999999999999995E-4</v>
      </c>
      <c r="U956" s="16" cm="1">
        <f t="array" ref="U956">INDEX(Yield,A956)*INDEX(YieldDown,A956)</f>
        <v>5.9999999999999995E-4</v>
      </c>
    </row>
    <row r="957" spans="1:21" x14ac:dyDescent="0.2">
      <c r="A957" s="13">
        <v>955</v>
      </c>
      <c r="C957" s="28">
        <v>0.05</v>
      </c>
      <c r="D957" s="14">
        <f t="shared" si="14"/>
        <v>48.367013952566133</v>
      </c>
      <c r="E957" s="14"/>
      <c r="F957" s="15" cm="1">
        <f t="array" ref="F957">Expense*INDEX(InflationFactor,A957)</f>
        <v>241.83506976283067</v>
      </c>
      <c r="G957" s="15"/>
      <c r="H957" s="28">
        <v>0.06</v>
      </c>
      <c r="I957" s="14" cm="1">
        <f t="array" ref="I957">1/POWER(1+INDEX(Yield,A957),1/12)</f>
        <v>0.9951560277146928</v>
      </c>
      <c r="J957" s="14"/>
      <c r="K957" s="29">
        <v>0.1</v>
      </c>
      <c r="L957" s="14" cm="1">
        <f t="array" ref="L957">1-POWER(1-INDEX(LapseRate,A957),1/12)</f>
        <v>8.7416109546967213E-3</v>
      </c>
      <c r="M957" s="14"/>
      <c r="N957" s="32">
        <v>0.01</v>
      </c>
      <c r="O957" s="32">
        <v>0.01</v>
      </c>
      <c r="Q957" s="16" cm="1">
        <f t="array" ref="Q957">INDEX(Inflation,A957)+0.02</f>
        <v>7.0000000000000007E-2</v>
      </c>
      <c r="R957" s="16" cm="1">
        <f t="array" ref="R957">INDEX(LapseRate,A957)*0.5</f>
        <v>0.05</v>
      </c>
      <c r="S957" s="16" cm="1">
        <f t="array" ref="S957">INDEX(LapseRate,A957)*1.5</f>
        <v>0.15000000000000002</v>
      </c>
      <c r="T957" s="16" cm="1">
        <f t="array" ref="T957">INDEX(Yield,A957)*INDEX(YieldUp,A957)</f>
        <v>5.9999999999999995E-4</v>
      </c>
      <c r="U957" s="16" cm="1">
        <f t="array" ref="U957">INDEX(Yield,A957)*INDEX(YieldDown,A957)</f>
        <v>5.9999999999999995E-4</v>
      </c>
    </row>
    <row r="958" spans="1:21" x14ac:dyDescent="0.2">
      <c r="A958" s="13">
        <v>956</v>
      </c>
      <c r="C958" s="28">
        <v>0.05</v>
      </c>
      <c r="D958" s="14">
        <f t="shared" si="14"/>
        <v>48.564067154454321</v>
      </c>
      <c r="E958" s="14"/>
      <c r="F958" s="15" cm="1">
        <f t="array" ref="F958">Expense*INDEX(InflationFactor,A958)</f>
        <v>242.82033577227162</v>
      </c>
      <c r="G958" s="15"/>
      <c r="H958" s="28">
        <v>0.06</v>
      </c>
      <c r="I958" s="14" cm="1">
        <f t="array" ref="I958">1/POWER(1+INDEX(Yield,A958),1/12)</f>
        <v>0.9951560277146928</v>
      </c>
      <c r="J958" s="14"/>
      <c r="K958" s="29">
        <v>0.1</v>
      </c>
      <c r="L958" s="14" cm="1">
        <f t="array" ref="L958">1-POWER(1-INDEX(LapseRate,A958),1/12)</f>
        <v>8.7416109546967213E-3</v>
      </c>
      <c r="M958" s="14"/>
      <c r="N958" s="32">
        <v>0.01</v>
      </c>
      <c r="O958" s="32">
        <v>0.01</v>
      </c>
      <c r="Q958" s="16" cm="1">
        <f t="array" ref="Q958">INDEX(Inflation,A958)+0.02</f>
        <v>7.0000000000000007E-2</v>
      </c>
      <c r="R958" s="16" cm="1">
        <f t="array" ref="R958">INDEX(LapseRate,A958)*0.5</f>
        <v>0.05</v>
      </c>
      <c r="S958" s="16" cm="1">
        <f t="array" ref="S958">INDEX(LapseRate,A958)*1.5</f>
        <v>0.15000000000000002</v>
      </c>
      <c r="T958" s="16" cm="1">
        <f t="array" ref="T958">INDEX(Yield,A958)*INDEX(YieldUp,A958)</f>
        <v>5.9999999999999995E-4</v>
      </c>
      <c r="U958" s="16" cm="1">
        <f t="array" ref="U958">INDEX(Yield,A958)*INDEX(YieldDown,A958)</f>
        <v>5.9999999999999995E-4</v>
      </c>
    </row>
    <row r="959" spans="1:21" x14ac:dyDescent="0.2">
      <c r="A959" s="13">
        <v>957</v>
      </c>
      <c r="C959" s="28">
        <v>0.05</v>
      </c>
      <c r="D959" s="14">
        <f t="shared" si="14"/>
        <v>48.761923175479005</v>
      </c>
      <c r="E959" s="14"/>
      <c r="F959" s="15" cm="1">
        <f t="array" ref="F959">Expense*INDEX(InflationFactor,A959)</f>
        <v>243.80961587739503</v>
      </c>
      <c r="G959" s="15"/>
      <c r="H959" s="28">
        <v>0.06</v>
      </c>
      <c r="I959" s="14" cm="1">
        <f t="array" ref="I959">1/POWER(1+INDEX(Yield,A959),1/12)</f>
        <v>0.9951560277146928</v>
      </c>
      <c r="J959" s="14"/>
      <c r="K959" s="29">
        <v>0.1</v>
      </c>
      <c r="L959" s="14" cm="1">
        <f t="array" ref="L959">1-POWER(1-INDEX(LapseRate,A959),1/12)</f>
        <v>8.7416109546967213E-3</v>
      </c>
      <c r="M959" s="14"/>
      <c r="N959" s="32">
        <v>0.01</v>
      </c>
      <c r="O959" s="32">
        <v>0.01</v>
      </c>
      <c r="Q959" s="16" cm="1">
        <f t="array" ref="Q959">INDEX(Inflation,A959)+0.02</f>
        <v>7.0000000000000007E-2</v>
      </c>
      <c r="R959" s="16" cm="1">
        <f t="array" ref="R959">INDEX(LapseRate,A959)*0.5</f>
        <v>0.05</v>
      </c>
      <c r="S959" s="16" cm="1">
        <f t="array" ref="S959">INDEX(LapseRate,A959)*1.5</f>
        <v>0.15000000000000002</v>
      </c>
      <c r="T959" s="16" cm="1">
        <f t="array" ref="T959">INDEX(Yield,A959)*INDEX(YieldUp,A959)</f>
        <v>5.9999999999999995E-4</v>
      </c>
      <c r="U959" s="16" cm="1">
        <f t="array" ref="U959">INDEX(Yield,A959)*INDEX(YieldDown,A959)</f>
        <v>5.9999999999999995E-4</v>
      </c>
    </row>
    <row r="960" spans="1:21" x14ac:dyDescent="0.2">
      <c r="A960" s="13">
        <v>958</v>
      </c>
      <c r="C960" s="28">
        <v>0.05</v>
      </c>
      <c r="D960" s="14">
        <f t="shared" si="14"/>
        <v>48.960585286424639</v>
      </c>
      <c r="E960" s="14"/>
      <c r="F960" s="15" cm="1">
        <f t="array" ref="F960">Expense*INDEX(InflationFactor,A960)</f>
        <v>244.8029264321232</v>
      </c>
      <c r="G960" s="15"/>
      <c r="H960" s="28">
        <v>0.06</v>
      </c>
      <c r="I960" s="14" cm="1">
        <f t="array" ref="I960">1/POWER(1+INDEX(Yield,A960),1/12)</f>
        <v>0.9951560277146928</v>
      </c>
      <c r="J960" s="14"/>
      <c r="K960" s="29">
        <v>0.1</v>
      </c>
      <c r="L960" s="14" cm="1">
        <f t="array" ref="L960">1-POWER(1-INDEX(LapseRate,A960),1/12)</f>
        <v>8.7416109546967213E-3</v>
      </c>
      <c r="M960" s="14"/>
      <c r="N960" s="32">
        <v>0.01</v>
      </c>
      <c r="O960" s="32">
        <v>0.01</v>
      </c>
      <c r="Q960" s="16" cm="1">
        <f t="array" ref="Q960">INDEX(Inflation,A960)+0.02</f>
        <v>7.0000000000000007E-2</v>
      </c>
      <c r="R960" s="16" cm="1">
        <f t="array" ref="R960">INDEX(LapseRate,A960)*0.5</f>
        <v>0.05</v>
      </c>
      <c r="S960" s="16" cm="1">
        <f t="array" ref="S960">INDEX(LapseRate,A960)*1.5</f>
        <v>0.15000000000000002</v>
      </c>
      <c r="T960" s="16" cm="1">
        <f t="array" ref="T960">INDEX(Yield,A960)*INDEX(YieldUp,A960)</f>
        <v>5.9999999999999995E-4</v>
      </c>
      <c r="U960" s="16" cm="1">
        <f t="array" ref="U960">INDEX(Yield,A960)*INDEX(YieldDown,A960)</f>
        <v>5.9999999999999995E-4</v>
      </c>
    </row>
    <row r="961" spans="1:21" x14ac:dyDescent="0.2">
      <c r="A961" s="13">
        <v>959</v>
      </c>
      <c r="C961" s="28">
        <v>0.05</v>
      </c>
      <c r="D961" s="14">
        <f t="shared" si="14"/>
        <v>49.160056771401393</v>
      </c>
      <c r="E961" s="14"/>
      <c r="F961" s="15" cm="1">
        <f t="array" ref="F961">Expense*INDEX(InflationFactor,A961)</f>
        <v>245.80028385700697</v>
      </c>
      <c r="G961" s="15"/>
      <c r="H961" s="28">
        <v>0.06</v>
      </c>
      <c r="I961" s="14" cm="1">
        <f t="array" ref="I961">1/POWER(1+INDEX(Yield,A961),1/12)</f>
        <v>0.9951560277146928</v>
      </c>
      <c r="J961" s="14"/>
      <c r="K961" s="29">
        <v>0.1</v>
      </c>
      <c r="L961" s="14" cm="1">
        <f t="array" ref="L961">1-POWER(1-INDEX(LapseRate,A961),1/12)</f>
        <v>8.7416109546967213E-3</v>
      </c>
      <c r="M961" s="14"/>
      <c r="N961" s="32">
        <v>0.01</v>
      </c>
      <c r="O961" s="32">
        <v>0.01</v>
      </c>
      <c r="Q961" s="16" cm="1">
        <f t="array" ref="Q961">INDEX(Inflation,A961)+0.02</f>
        <v>7.0000000000000007E-2</v>
      </c>
      <c r="R961" s="16" cm="1">
        <f t="array" ref="R961">INDEX(LapseRate,A961)*0.5</f>
        <v>0.05</v>
      </c>
      <c r="S961" s="16" cm="1">
        <f t="array" ref="S961">INDEX(LapseRate,A961)*1.5</f>
        <v>0.15000000000000002</v>
      </c>
      <c r="T961" s="16" cm="1">
        <f t="array" ref="T961">INDEX(Yield,A961)*INDEX(YieldUp,A961)</f>
        <v>5.9999999999999995E-4</v>
      </c>
      <c r="U961" s="16" cm="1">
        <f t="array" ref="U961">INDEX(Yield,A961)*INDEX(YieldDown,A961)</f>
        <v>5.9999999999999995E-4</v>
      </c>
    </row>
    <row r="962" spans="1:21" x14ac:dyDescent="0.2">
      <c r="A962" s="13">
        <v>960</v>
      </c>
      <c r="C962" s="28">
        <v>0.05</v>
      </c>
      <c r="D962" s="14">
        <f t="shared" si="14"/>
        <v>49.360340927899287</v>
      </c>
      <c r="E962" s="14"/>
      <c r="F962" s="15" cm="1">
        <f t="array" ref="F962">Expense*INDEX(InflationFactor,A962)</f>
        <v>246.80170463949645</v>
      </c>
      <c r="G962" s="15"/>
      <c r="H962" s="28">
        <v>0.06</v>
      </c>
      <c r="I962" s="14" cm="1">
        <f t="array" ref="I962">1/POWER(1+INDEX(Yield,A962),1/12)</f>
        <v>0.9951560277146928</v>
      </c>
      <c r="J962" s="14"/>
      <c r="K962" s="29">
        <v>0.1</v>
      </c>
      <c r="L962" s="14" cm="1">
        <f t="array" ref="L962">1-POWER(1-INDEX(LapseRate,A962),1/12)</f>
        <v>8.7416109546967213E-3</v>
      </c>
      <c r="M962" s="14"/>
      <c r="N962" s="32">
        <v>0.01</v>
      </c>
      <c r="O962" s="32">
        <v>0.01</v>
      </c>
      <c r="Q962" s="16" cm="1">
        <f t="array" ref="Q962">INDEX(Inflation,A962)+0.02</f>
        <v>7.0000000000000007E-2</v>
      </c>
      <c r="R962" s="16" cm="1">
        <f t="array" ref="R962">INDEX(LapseRate,A962)*0.5</f>
        <v>0.05</v>
      </c>
      <c r="S962" s="16" cm="1">
        <f t="array" ref="S962">INDEX(LapseRate,A962)*1.5</f>
        <v>0.15000000000000002</v>
      </c>
      <c r="T962" s="16" cm="1">
        <f t="array" ref="T962">INDEX(Yield,A962)*INDEX(YieldUp,A962)</f>
        <v>5.9999999999999995E-4</v>
      </c>
      <c r="U962" s="16" cm="1">
        <f t="array" ref="U962">INDEX(Yield,A962)*INDEX(YieldDown,A962)</f>
        <v>5.9999999999999995E-4</v>
      </c>
    </row>
    <row r="963" spans="1:21" x14ac:dyDescent="0.2">
      <c r="A963" s="13">
        <v>961</v>
      </c>
      <c r="C963" s="28">
        <v>0.05</v>
      </c>
      <c r="D963" s="14">
        <f t="shared" ref="D963:D1002" si="15">IF(A963=1,1,POWER(1+INDEX(Inflation,A963-1),(A963-1)/12))</f>
        <v>49.561441066842491</v>
      </c>
      <c r="E963" s="14"/>
      <c r="F963" s="15" cm="1">
        <f t="array" ref="F963">Expense*INDEX(InflationFactor,A963)</f>
        <v>247.80720533421245</v>
      </c>
      <c r="G963" s="15"/>
      <c r="H963" s="28">
        <v>0.06</v>
      </c>
      <c r="I963" s="14" cm="1">
        <f t="array" ref="I963">1/POWER(1+INDEX(Yield,A963),1/12)</f>
        <v>0.9951560277146928</v>
      </c>
      <c r="J963" s="14"/>
      <c r="K963" s="29">
        <v>0.1</v>
      </c>
      <c r="L963" s="14" cm="1">
        <f t="array" ref="L963">1-POWER(1-INDEX(LapseRate,A963),1/12)</f>
        <v>8.7416109546967213E-3</v>
      </c>
      <c r="M963" s="14"/>
      <c r="N963" s="32">
        <v>0.01</v>
      </c>
      <c r="O963" s="32">
        <v>0.01</v>
      </c>
      <c r="Q963" s="16" cm="1">
        <f t="array" ref="Q963">INDEX(Inflation,A963)+0.02</f>
        <v>7.0000000000000007E-2</v>
      </c>
      <c r="R963" s="16" cm="1">
        <f t="array" ref="R963">INDEX(LapseRate,A963)*0.5</f>
        <v>0.05</v>
      </c>
      <c r="S963" s="16" cm="1">
        <f t="array" ref="S963">INDEX(LapseRate,A963)*1.5</f>
        <v>0.15000000000000002</v>
      </c>
      <c r="T963" s="15" cm="1">
        <f t="array" ref="T963">INDEX(Yield,A963)*INDEX(YieldUp,A963)</f>
        <v>5.9999999999999995E-4</v>
      </c>
      <c r="U963" s="16" cm="1">
        <f t="array" ref="U963">INDEX(Yield,A963)*INDEX(YieldDown,A963)</f>
        <v>5.9999999999999995E-4</v>
      </c>
    </row>
    <row r="964" spans="1:21" x14ac:dyDescent="0.2">
      <c r="A964" s="13">
        <v>962</v>
      </c>
      <c r="C964" s="28">
        <v>0.05</v>
      </c>
      <c r="D964" s="14">
        <f t="shared" si="15"/>
        <v>49.763360512644908</v>
      </c>
      <c r="E964" s="14"/>
      <c r="F964" s="15" cm="1">
        <f t="array" ref="F964">Expense*INDEX(InflationFactor,A964)</f>
        <v>248.81680256322454</v>
      </c>
      <c r="G964" s="15"/>
      <c r="H964" s="28">
        <v>0.06</v>
      </c>
      <c r="I964" s="14" cm="1">
        <f t="array" ref="I964">1/POWER(1+INDEX(Yield,A964),1/12)</f>
        <v>0.9951560277146928</v>
      </c>
      <c r="J964" s="14"/>
      <c r="K964" s="29">
        <v>0.1</v>
      </c>
      <c r="L964" s="14" cm="1">
        <f t="array" ref="L964">1-POWER(1-INDEX(LapseRate,A964),1/12)</f>
        <v>8.7416109546967213E-3</v>
      </c>
      <c r="M964" s="14"/>
      <c r="N964" s="32">
        <v>0.01</v>
      </c>
      <c r="O964" s="32">
        <v>0.01</v>
      </c>
      <c r="Q964" s="16" cm="1">
        <f t="array" ref="Q964">INDEX(Inflation,A964)+0.02</f>
        <v>7.0000000000000007E-2</v>
      </c>
      <c r="R964" s="16" cm="1">
        <f t="array" ref="R964">INDEX(LapseRate,A964)*0.5</f>
        <v>0.05</v>
      </c>
      <c r="S964" s="16" cm="1">
        <f t="array" ref="S964">INDEX(LapseRate,A964)*1.5</f>
        <v>0.15000000000000002</v>
      </c>
      <c r="T964" s="16" cm="1">
        <f t="array" ref="T964">INDEX(Yield,A964)*INDEX(YieldUp,A964)</f>
        <v>5.9999999999999995E-4</v>
      </c>
      <c r="U964" s="16" cm="1">
        <f t="array" ref="U964">INDEX(Yield,A964)*INDEX(YieldDown,A964)</f>
        <v>5.9999999999999995E-4</v>
      </c>
    </row>
    <row r="965" spans="1:21" x14ac:dyDescent="0.2">
      <c r="A965" s="13">
        <v>963</v>
      </c>
      <c r="C965" s="28">
        <v>0.05</v>
      </c>
      <c r="D965" s="14">
        <f t="shared" si="15"/>
        <v>49.966102603263771</v>
      </c>
      <c r="E965" s="14"/>
      <c r="F965" s="15" cm="1">
        <f t="array" ref="F965">Expense*INDEX(InflationFactor,A965)</f>
        <v>249.83051301631886</v>
      </c>
      <c r="G965" s="15"/>
      <c r="H965" s="28">
        <v>0.06</v>
      </c>
      <c r="I965" s="14" cm="1">
        <f t="array" ref="I965">1/POWER(1+INDEX(Yield,A965),1/12)</f>
        <v>0.9951560277146928</v>
      </c>
      <c r="J965" s="14"/>
      <c r="K965" s="29">
        <v>0.1</v>
      </c>
      <c r="L965" s="14" cm="1">
        <f t="array" ref="L965">1-POWER(1-INDEX(LapseRate,A965),1/12)</f>
        <v>8.7416109546967213E-3</v>
      </c>
      <c r="M965" s="14"/>
      <c r="N965" s="32">
        <v>0.01</v>
      </c>
      <c r="O965" s="32">
        <v>0.01</v>
      </c>
      <c r="Q965" s="16" cm="1">
        <f t="array" ref="Q965">INDEX(Inflation,A965)+0.02</f>
        <v>7.0000000000000007E-2</v>
      </c>
      <c r="R965" s="16" cm="1">
        <f t="array" ref="R965">INDEX(LapseRate,A965)*0.5</f>
        <v>0.05</v>
      </c>
      <c r="S965" s="16" cm="1">
        <f t="array" ref="S965">INDEX(LapseRate,A965)*1.5</f>
        <v>0.15000000000000002</v>
      </c>
      <c r="T965" s="16" cm="1">
        <f t="array" ref="T965">INDEX(Yield,A965)*INDEX(YieldUp,A965)</f>
        <v>5.9999999999999995E-4</v>
      </c>
      <c r="U965" s="16" cm="1">
        <f t="array" ref="U965">INDEX(Yield,A965)*INDEX(YieldDown,A965)</f>
        <v>5.9999999999999995E-4</v>
      </c>
    </row>
    <row r="966" spans="1:21" x14ac:dyDescent="0.2">
      <c r="A966" s="13">
        <v>964</v>
      </c>
      <c r="C966" s="28">
        <v>0.05</v>
      </c>
      <c r="D966" s="14">
        <f t="shared" si="15"/>
        <v>50.169670690255927</v>
      </c>
      <c r="E966" s="14"/>
      <c r="F966" s="15" cm="1">
        <f t="array" ref="F966">Expense*INDEX(InflationFactor,A966)</f>
        <v>250.84835345127965</v>
      </c>
      <c r="G966" s="15"/>
      <c r="H966" s="28">
        <v>0.06</v>
      </c>
      <c r="I966" s="14" cm="1">
        <f t="array" ref="I966">1/POWER(1+INDEX(Yield,A966),1/12)</f>
        <v>0.9951560277146928</v>
      </c>
      <c r="J966" s="14"/>
      <c r="K966" s="29">
        <v>0.1</v>
      </c>
      <c r="L966" s="14" cm="1">
        <f t="array" ref="L966">1-POWER(1-INDEX(LapseRate,A966),1/12)</f>
        <v>8.7416109546967213E-3</v>
      </c>
      <c r="M966" s="14"/>
      <c r="N966" s="32">
        <v>0.01</v>
      </c>
      <c r="O966" s="32">
        <v>0.01</v>
      </c>
      <c r="Q966" s="16" cm="1">
        <f t="array" ref="Q966">INDEX(Inflation,A966)+0.02</f>
        <v>7.0000000000000007E-2</v>
      </c>
      <c r="R966" s="16" cm="1">
        <f t="array" ref="R966">INDEX(LapseRate,A966)*0.5</f>
        <v>0.05</v>
      </c>
      <c r="S966" s="16" cm="1">
        <f t="array" ref="S966">INDEX(LapseRate,A966)*1.5</f>
        <v>0.15000000000000002</v>
      </c>
      <c r="T966" s="16" cm="1">
        <f t="array" ref="T966">INDEX(Yield,A966)*INDEX(YieldUp,A966)</f>
        <v>5.9999999999999995E-4</v>
      </c>
      <c r="U966" s="16" cm="1">
        <f t="array" ref="U966">INDEX(Yield,A966)*INDEX(YieldDown,A966)</f>
        <v>5.9999999999999995E-4</v>
      </c>
    </row>
    <row r="967" spans="1:21" x14ac:dyDescent="0.2">
      <c r="A967" s="13">
        <v>965</v>
      </c>
      <c r="C967" s="28">
        <v>0.05</v>
      </c>
      <c r="D967" s="14">
        <f t="shared" si="15"/>
        <v>50.374068138832882</v>
      </c>
      <c r="E967" s="14"/>
      <c r="F967" s="15" cm="1">
        <f t="array" ref="F967">Expense*INDEX(InflationFactor,A967)</f>
        <v>251.87034069416441</v>
      </c>
      <c r="G967" s="15"/>
      <c r="H967" s="28">
        <v>0.06</v>
      </c>
      <c r="I967" s="14" cm="1">
        <f t="array" ref="I967">1/POWER(1+INDEX(Yield,A967),1/12)</f>
        <v>0.9951560277146928</v>
      </c>
      <c r="J967" s="14"/>
      <c r="K967" s="29">
        <v>0.1</v>
      </c>
      <c r="L967" s="14" cm="1">
        <f t="array" ref="L967">1-POWER(1-INDEX(LapseRate,A967),1/12)</f>
        <v>8.7416109546967213E-3</v>
      </c>
      <c r="M967" s="14"/>
      <c r="N967" s="32">
        <v>0.01</v>
      </c>
      <c r="O967" s="32">
        <v>0.01</v>
      </c>
      <c r="Q967" s="16" cm="1">
        <f t="array" ref="Q967">INDEX(Inflation,A967)+0.02</f>
        <v>7.0000000000000007E-2</v>
      </c>
      <c r="R967" s="16" cm="1">
        <f t="array" ref="R967">INDEX(LapseRate,A967)*0.5</f>
        <v>0.05</v>
      </c>
      <c r="S967" s="16" cm="1">
        <f t="array" ref="S967">INDEX(LapseRate,A967)*1.5</f>
        <v>0.15000000000000002</v>
      </c>
      <c r="T967" s="16" cm="1">
        <f t="array" ref="T967">INDEX(Yield,A967)*INDEX(YieldUp,A967)</f>
        <v>5.9999999999999995E-4</v>
      </c>
      <c r="U967" s="16" cm="1">
        <f t="array" ref="U967">INDEX(Yield,A967)*INDEX(YieldDown,A967)</f>
        <v>5.9999999999999995E-4</v>
      </c>
    </row>
    <row r="968" spans="1:21" x14ac:dyDescent="0.2">
      <c r="A968" s="13">
        <v>966</v>
      </c>
      <c r="C968" s="28">
        <v>0.05</v>
      </c>
      <c r="D968" s="14">
        <f t="shared" si="15"/>
        <v>50.579298327916455</v>
      </c>
      <c r="E968" s="14"/>
      <c r="F968" s="15" cm="1">
        <f t="array" ref="F968">Expense*INDEX(InflationFactor,A968)</f>
        <v>252.89649163958228</v>
      </c>
      <c r="G968" s="15"/>
      <c r="H968" s="28">
        <v>0.06</v>
      </c>
      <c r="I968" s="14" cm="1">
        <f t="array" ref="I968">1/POWER(1+INDEX(Yield,A968),1/12)</f>
        <v>0.9951560277146928</v>
      </c>
      <c r="J968" s="14"/>
      <c r="K968" s="29">
        <v>0.1</v>
      </c>
      <c r="L968" s="14" cm="1">
        <f t="array" ref="L968">1-POWER(1-INDEX(LapseRate,A968),1/12)</f>
        <v>8.7416109546967213E-3</v>
      </c>
      <c r="M968" s="14"/>
      <c r="N968" s="32">
        <v>0.01</v>
      </c>
      <c r="O968" s="32">
        <v>0.01</v>
      </c>
      <c r="Q968" s="16" cm="1">
        <f t="array" ref="Q968">INDEX(Inflation,A968)+0.02</f>
        <v>7.0000000000000007E-2</v>
      </c>
      <c r="R968" s="16" cm="1">
        <f t="array" ref="R968">INDEX(LapseRate,A968)*0.5</f>
        <v>0.05</v>
      </c>
      <c r="S968" s="16" cm="1">
        <f t="array" ref="S968">INDEX(LapseRate,A968)*1.5</f>
        <v>0.15000000000000002</v>
      </c>
      <c r="T968" s="16" cm="1">
        <f t="array" ref="T968">INDEX(Yield,A968)*INDEX(YieldUp,A968)</f>
        <v>5.9999999999999995E-4</v>
      </c>
      <c r="U968" s="16" cm="1">
        <f t="array" ref="U968">INDEX(Yield,A968)*INDEX(YieldDown,A968)</f>
        <v>5.9999999999999995E-4</v>
      </c>
    </row>
    <row r="969" spans="1:21" x14ac:dyDescent="0.2">
      <c r="A969" s="13">
        <v>967</v>
      </c>
      <c r="C969" s="28">
        <v>0.05</v>
      </c>
      <c r="D969" s="14">
        <f t="shared" si="15"/>
        <v>50.785364650194445</v>
      </c>
      <c r="E969" s="14"/>
      <c r="F969" s="15" cm="1">
        <f t="array" ref="F969">Expense*INDEX(InflationFactor,A969)</f>
        <v>253.92682325097223</v>
      </c>
      <c r="G969" s="15"/>
      <c r="H969" s="28">
        <v>0.06</v>
      </c>
      <c r="I969" s="14" cm="1">
        <f t="array" ref="I969">1/POWER(1+INDEX(Yield,A969),1/12)</f>
        <v>0.9951560277146928</v>
      </c>
      <c r="J969" s="14"/>
      <c r="K969" s="29">
        <v>0.1</v>
      </c>
      <c r="L969" s="14" cm="1">
        <f t="array" ref="L969">1-POWER(1-INDEX(LapseRate,A969),1/12)</f>
        <v>8.7416109546967213E-3</v>
      </c>
      <c r="M969" s="14"/>
      <c r="N969" s="32">
        <v>0.01</v>
      </c>
      <c r="O969" s="32">
        <v>0.01</v>
      </c>
      <c r="Q969" s="16" cm="1">
        <f t="array" ref="Q969">INDEX(Inflation,A969)+0.02</f>
        <v>7.0000000000000007E-2</v>
      </c>
      <c r="R969" s="16" cm="1">
        <f t="array" ref="R969">INDEX(LapseRate,A969)*0.5</f>
        <v>0.05</v>
      </c>
      <c r="S969" s="16" cm="1">
        <f t="array" ref="S969">INDEX(LapseRate,A969)*1.5</f>
        <v>0.15000000000000002</v>
      </c>
      <c r="T969" s="16" cm="1">
        <f t="array" ref="T969">INDEX(Yield,A969)*INDEX(YieldUp,A969)</f>
        <v>5.9999999999999995E-4</v>
      </c>
      <c r="U969" s="16" cm="1">
        <f t="array" ref="U969">INDEX(Yield,A969)*INDEX(YieldDown,A969)</f>
        <v>5.9999999999999995E-4</v>
      </c>
    </row>
    <row r="970" spans="1:21" x14ac:dyDescent="0.2">
      <c r="A970" s="13">
        <v>968</v>
      </c>
      <c r="C970" s="28">
        <v>0.05</v>
      </c>
      <c r="D970" s="14">
        <f t="shared" si="15"/>
        <v>50.992270512177043</v>
      </c>
      <c r="E970" s="14"/>
      <c r="F970" s="15" cm="1">
        <f t="array" ref="F970">Expense*INDEX(InflationFactor,A970)</f>
        <v>254.96135256088522</v>
      </c>
      <c r="G970" s="15"/>
      <c r="H970" s="28">
        <v>0.06</v>
      </c>
      <c r="I970" s="14" cm="1">
        <f t="array" ref="I970">1/POWER(1+INDEX(Yield,A970),1/12)</f>
        <v>0.9951560277146928</v>
      </c>
      <c r="J970" s="14"/>
      <c r="K970" s="29">
        <v>0.1</v>
      </c>
      <c r="L970" s="14" cm="1">
        <f t="array" ref="L970">1-POWER(1-INDEX(LapseRate,A970),1/12)</f>
        <v>8.7416109546967213E-3</v>
      </c>
      <c r="M970" s="14"/>
      <c r="N970" s="32">
        <v>0.01</v>
      </c>
      <c r="O970" s="32">
        <v>0.01</v>
      </c>
      <c r="Q970" s="16" cm="1">
        <f t="array" ref="Q970">INDEX(Inflation,A970)+0.02</f>
        <v>7.0000000000000007E-2</v>
      </c>
      <c r="R970" s="16" cm="1">
        <f t="array" ref="R970">INDEX(LapseRate,A970)*0.5</f>
        <v>0.05</v>
      </c>
      <c r="S970" s="16" cm="1">
        <f t="array" ref="S970">INDEX(LapseRate,A970)*1.5</f>
        <v>0.15000000000000002</v>
      </c>
      <c r="T970" s="16" cm="1">
        <f t="array" ref="T970">INDEX(Yield,A970)*INDEX(YieldUp,A970)</f>
        <v>5.9999999999999995E-4</v>
      </c>
      <c r="U970" s="16" cm="1">
        <f t="array" ref="U970">INDEX(Yield,A970)*INDEX(YieldDown,A970)</f>
        <v>5.9999999999999995E-4</v>
      </c>
    </row>
    <row r="971" spans="1:21" x14ac:dyDescent="0.2">
      <c r="A971" s="13">
        <v>969</v>
      </c>
      <c r="C971" s="28">
        <v>0.05</v>
      </c>
      <c r="D971" s="14">
        <f t="shared" si="15"/>
        <v>51.200019334252964</v>
      </c>
      <c r="E971" s="14"/>
      <c r="F971" s="15" cm="1">
        <f t="array" ref="F971">Expense*INDEX(InflationFactor,A971)</f>
        <v>256.00009667126483</v>
      </c>
      <c r="G971" s="15"/>
      <c r="H971" s="28">
        <v>0.06</v>
      </c>
      <c r="I971" s="14" cm="1">
        <f t="array" ref="I971">1/POWER(1+INDEX(Yield,A971),1/12)</f>
        <v>0.9951560277146928</v>
      </c>
      <c r="J971" s="14"/>
      <c r="K971" s="29">
        <v>0.1</v>
      </c>
      <c r="L971" s="14" cm="1">
        <f t="array" ref="L971">1-POWER(1-INDEX(LapseRate,A971),1/12)</f>
        <v>8.7416109546967213E-3</v>
      </c>
      <c r="M971" s="14"/>
      <c r="N971" s="32">
        <v>0.01</v>
      </c>
      <c r="O971" s="32">
        <v>0.01</v>
      </c>
      <c r="Q971" s="16" cm="1">
        <f t="array" ref="Q971">INDEX(Inflation,A971)+0.02</f>
        <v>7.0000000000000007E-2</v>
      </c>
      <c r="R971" s="16" cm="1">
        <f t="array" ref="R971">INDEX(LapseRate,A971)*0.5</f>
        <v>0.05</v>
      </c>
      <c r="S971" s="16" cm="1">
        <f t="array" ref="S971">INDEX(LapseRate,A971)*1.5</f>
        <v>0.15000000000000002</v>
      </c>
      <c r="T971" s="16" cm="1">
        <f t="array" ref="T971">INDEX(Yield,A971)*INDEX(YieldUp,A971)</f>
        <v>5.9999999999999995E-4</v>
      </c>
      <c r="U971" s="16" cm="1">
        <f t="array" ref="U971">INDEX(Yield,A971)*INDEX(YieldDown,A971)</f>
        <v>5.9999999999999995E-4</v>
      </c>
    </row>
    <row r="972" spans="1:21" x14ac:dyDescent="0.2">
      <c r="A972" s="13">
        <v>970</v>
      </c>
      <c r="C972" s="28">
        <v>0.05</v>
      </c>
      <c r="D972" s="14">
        <f t="shared" si="15"/>
        <v>51.408614550745881</v>
      </c>
      <c r="E972" s="14"/>
      <c r="F972" s="15" cm="1">
        <f t="array" ref="F972">Expense*INDEX(InflationFactor,A972)</f>
        <v>257.0430727537294</v>
      </c>
      <c r="G972" s="15"/>
      <c r="H972" s="28">
        <v>0.06</v>
      </c>
      <c r="I972" s="14" cm="1">
        <f t="array" ref="I972">1/POWER(1+INDEX(Yield,A972),1/12)</f>
        <v>0.9951560277146928</v>
      </c>
      <c r="J972" s="14"/>
      <c r="K972" s="29">
        <v>0.1</v>
      </c>
      <c r="L972" s="14" cm="1">
        <f t="array" ref="L972">1-POWER(1-INDEX(LapseRate,A972),1/12)</f>
        <v>8.7416109546967213E-3</v>
      </c>
      <c r="M972" s="14"/>
      <c r="N972" s="32">
        <v>0.01</v>
      </c>
      <c r="O972" s="32">
        <v>0.01</v>
      </c>
      <c r="Q972" s="16" cm="1">
        <f t="array" ref="Q972">INDEX(Inflation,A972)+0.02</f>
        <v>7.0000000000000007E-2</v>
      </c>
      <c r="R972" s="16" cm="1">
        <f t="array" ref="R972">INDEX(LapseRate,A972)*0.5</f>
        <v>0.05</v>
      </c>
      <c r="S972" s="16" cm="1">
        <f t="array" ref="S972">INDEX(LapseRate,A972)*1.5</f>
        <v>0.15000000000000002</v>
      </c>
      <c r="T972" s="16" cm="1">
        <f t="array" ref="T972">INDEX(Yield,A972)*INDEX(YieldUp,A972)</f>
        <v>5.9999999999999995E-4</v>
      </c>
      <c r="U972" s="16" cm="1">
        <f t="array" ref="U972">INDEX(Yield,A972)*INDEX(YieldDown,A972)</f>
        <v>5.9999999999999995E-4</v>
      </c>
    </row>
    <row r="973" spans="1:21" x14ac:dyDescent="0.2">
      <c r="A973" s="13">
        <v>971</v>
      </c>
      <c r="C973" s="28">
        <v>0.05</v>
      </c>
      <c r="D973" s="14">
        <f t="shared" si="15"/>
        <v>51.618059609971468</v>
      </c>
      <c r="E973" s="14"/>
      <c r="F973" s="15" cm="1">
        <f t="array" ref="F973">Expense*INDEX(InflationFactor,A973)</f>
        <v>258.09029804985732</v>
      </c>
      <c r="G973" s="15"/>
      <c r="H973" s="28">
        <v>0.06</v>
      </c>
      <c r="I973" s="14" cm="1">
        <f t="array" ref="I973">1/POWER(1+INDEX(Yield,A973),1/12)</f>
        <v>0.9951560277146928</v>
      </c>
      <c r="J973" s="14"/>
      <c r="K973" s="29">
        <v>0.1</v>
      </c>
      <c r="L973" s="14" cm="1">
        <f t="array" ref="L973">1-POWER(1-INDEX(LapseRate,A973),1/12)</f>
        <v>8.7416109546967213E-3</v>
      </c>
      <c r="M973" s="14"/>
      <c r="N973" s="32">
        <v>0.01</v>
      </c>
      <c r="O973" s="32">
        <v>0.01</v>
      </c>
      <c r="Q973" s="16" cm="1">
        <f t="array" ref="Q973">INDEX(Inflation,A973)+0.02</f>
        <v>7.0000000000000007E-2</v>
      </c>
      <c r="R973" s="16" cm="1">
        <f t="array" ref="R973">INDEX(LapseRate,A973)*0.5</f>
        <v>0.05</v>
      </c>
      <c r="S973" s="16" cm="1">
        <f t="array" ref="S973">INDEX(LapseRate,A973)*1.5</f>
        <v>0.15000000000000002</v>
      </c>
      <c r="T973" s="16" cm="1">
        <f t="array" ref="T973">INDEX(Yield,A973)*INDEX(YieldUp,A973)</f>
        <v>5.9999999999999995E-4</v>
      </c>
      <c r="U973" s="16" cm="1">
        <f t="array" ref="U973">INDEX(Yield,A973)*INDEX(YieldDown,A973)</f>
        <v>5.9999999999999995E-4</v>
      </c>
    </row>
    <row r="974" spans="1:21" x14ac:dyDescent="0.2">
      <c r="A974" s="13">
        <v>972</v>
      </c>
      <c r="C974" s="28">
        <v>0.05</v>
      </c>
      <c r="D974" s="14">
        <f t="shared" si="15"/>
        <v>51.828357974294256</v>
      </c>
      <c r="E974" s="14"/>
      <c r="F974" s="15" cm="1">
        <f t="array" ref="F974">Expense*INDEX(InflationFactor,A974)</f>
        <v>259.1417898714713</v>
      </c>
      <c r="G974" s="15"/>
      <c r="H974" s="28">
        <v>0.06</v>
      </c>
      <c r="I974" s="14" cm="1">
        <f t="array" ref="I974">1/POWER(1+INDEX(Yield,A974),1/12)</f>
        <v>0.9951560277146928</v>
      </c>
      <c r="J974" s="14"/>
      <c r="K974" s="29">
        <v>0.1</v>
      </c>
      <c r="L974" s="14" cm="1">
        <f t="array" ref="L974">1-POWER(1-INDEX(LapseRate,A974),1/12)</f>
        <v>8.7416109546967213E-3</v>
      </c>
      <c r="M974" s="14"/>
      <c r="N974" s="32">
        <v>0.01</v>
      </c>
      <c r="O974" s="32">
        <v>0.01</v>
      </c>
      <c r="Q974" s="16" cm="1">
        <f t="array" ref="Q974">INDEX(Inflation,A974)+0.02</f>
        <v>7.0000000000000007E-2</v>
      </c>
      <c r="R974" s="16" cm="1">
        <f t="array" ref="R974">INDEX(LapseRate,A974)*0.5</f>
        <v>0.05</v>
      </c>
      <c r="S974" s="16" cm="1">
        <f t="array" ref="S974">INDEX(LapseRate,A974)*1.5</f>
        <v>0.15000000000000002</v>
      </c>
      <c r="T974" s="16" cm="1">
        <f t="array" ref="T974">INDEX(Yield,A974)*INDEX(YieldUp,A974)</f>
        <v>5.9999999999999995E-4</v>
      </c>
      <c r="U974" s="16" cm="1">
        <f t="array" ref="U974">INDEX(Yield,A974)*INDEX(YieldDown,A974)</f>
        <v>5.9999999999999995E-4</v>
      </c>
    </row>
    <row r="975" spans="1:21" x14ac:dyDescent="0.2">
      <c r="A975" s="13">
        <v>973</v>
      </c>
      <c r="C975" s="28">
        <v>0.05</v>
      </c>
      <c r="D975" s="14">
        <f t="shared" si="15"/>
        <v>52.039513120184623</v>
      </c>
      <c r="E975" s="14"/>
      <c r="F975" s="15" cm="1">
        <f t="array" ref="F975">Expense*INDEX(InflationFactor,A975)</f>
        <v>260.1975656009231</v>
      </c>
      <c r="G975" s="15"/>
      <c r="H975" s="28">
        <v>0.06</v>
      </c>
      <c r="I975" s="14" cm="1">
        <f t="array" ref="I975">1/POWER(1+INDEX(Yield,A975),1/12)</f>
        <v>0.9951560277146928</v>
      </c>
      <c r="J975" s="14"/>
      <c r="K975" s="29">
        <v>0.1</v>
      </c>
      <c r="L975" s="14" cm="1">
        <f t="array" ref="L975">1-POWER(1-INDEX(LapseRate,A975),1/12)</f>
        <v>8.7416109546967213E-3</v>
      </c>
      <c r="M975" s="14"/>
      <c r="N975" s="32">
        <v>0.01</v>
      </c>
      <c r="O975" s="32">
        <v>0.01</v>
      </c>
      <c r="Q975" s="16" cm="1">
        <f t="array" ref="Q975">INDEX(Inflation,A975)+0.02</f>
        <v>7.0000000000000007E-2</v>
      </c>
      <c r="R975" s="16" cm="1">
        <f t="array" ref="R975">INDEX(LapseRate,A975)*0.5</f>
        <v>0.05</v>
      </c>
      <c r="S975" s="16" cm="1">
        <f t="array" ref="S975">INDEX(LapseRate,A975)*1.5</f>
        <v>0.15000000000000002</v>
      </c>
      <c r="T975" s="16" cm="1">
        <f t="array" ref="T975">INDEX(Yield,A975)*INDEX(YieldUp,A975)</f>
        <v>5.9999999999999995E-4</v>
      </c>
      <c r="U975" s="16" cm="1">
        <f t="array" ref="U975">INDEX(Yield,A975)*INDEX(YieldDown,A975)</f>
        <v>5.9999999999999995E-4</v>
      </c>
    </row>
    <row r="976" spans="1:21" x14ac:dyDescent="0.2">
      <c r="A976" s="13">
        <v>974</v>
      </c>
      <c r="C976" s="28">
        <v>0.05</v>
      </c>
      <c r="D976" s="14">
        <f t="shared" si="15"/>
        <v>52.251528538277164</v>
      </c>
      <c r="E976" s="14"/>
      <c r="F976" s="15" cm="1">
        <f t="array" ref="F976">Expense*INDEX(InflationFactor,A976)</f>
        <v>261.2576426913858</v>
      </c>
      <c r="G976" s="15"/>
      <c r="H976" s="28">
        <v>0.06</v>
      </c>
      <c r="I976" s="14" cm="1">
        <f t="array" ref="I976">1/POWER(1+INDEX(Yield,A976),1/12)</f>
        <v>0.9951560277146928</v>
      </c>
      <c r="J976" s="14"/>
      <c r="K976" s="29">
        <v>0.1</v>
      </c>
      <c r="L976" s="14" cm="1">
        <f t="array" ref="L976">1-POWER(1-INDEX(LapseRate,A976),1/12)</f>
        <v>8.7416109546967213E-3</v>
      </c>
      <c r="M976" s="14"/>
      <c r="N976" s="32">
        <v>0.01</v>
      </c>
      <c r="O976" s="32">
        <v>0.01</v>
      </c>
      <c r="Q976" s="16" cm="1">
        <f t="array" ref="Q976">INDEX(Inflation,A976)+0.02</f>
        <v>7.0000000000000007E-2</v>
      </c>
      <c r="R976" s="16" cm="1">
        <f t="array" ref="R976">INDEX(LapseRate,A976)*0.5</f>
        <v>0.05</v>
      </c>
      <c r="S976" s="16" cm="1">
        <f t="array" ref="S976">INDEX(LapseRate,A976)*1.5</f>
        <v>0.15000000000000002</v>
      </c>
      <c r="T976" s="16" cm="1">
        <f t="array" ref="T976">INDEX(Yield,A976)*INDEX(YieldUp,A976)</f>
        <v>5.9999999999999995E-4</v>
      </c>
      <c r="U976" s="16" cm="1">
        <f t="array" ref="U976">INDEX(Yield,A976)*INDEX(YieldDown,A976)</f>
        <v>5.9999999999999995E-4</v>
      </c>
    </row>
    <row r="977" spans="1:21" x14ac:dyDescent="0.2">
      <c r="A977" s="13">
        <v>975</v>
      </c>
      <c r="C977" s="28">
        <v>0.05</v>
      </c>
      <c r="D977" s="14">
        <f t="shared" si="15"/>
        <v>52.464407733426967</v>
      </c>
      <c r="E977" s="14"/>
      <c r="F977" s="15" cm="1">
        <f t="array" ref="F977">Expense*INDEX(InflationFactor,A977)</f>
        <v>262.32203866713485</v>
      </c>
      <c r="G977" s="15"/>
      <c r="H977" s="28">
        <v>0.06</v>
      </c>
      <c r="I977" s="14" cm="1">
        <f t="array" ref="I977">1/POWER(1+INDEX(Yield,A977),1/12)</f>
        <v>0.9951560277146928</v>
      </c>
      <c r="J977" s="14"/>
      <c r="K977" s="29">
        <v>0.1</v>
      </c>
      <c r="L977" s="14" cm="1">
        <f t="array" ref="L977">1-POWER(1-INDEX(LapseRate,A977),1/12)</f>
        <v>8.7416109546967213E-3</v>
      </c>
      <c r="M977" s="14"/>
      <c r="N977" s="32">
        <v>0.01</v>
      </c>
      <c r="O977" s="32">
        <v>0.01</v>
      </c>
      <c r="Q977" s="16" cm="1">
        <f t="array" ref="Q977">INDEX(Inflation,A977)+0.02</f>
        <v>7.0000000000000007E-2</v>
      </c>
      <c r="R977" s="16" cm="1">
        <f t="array" ref="R977">INDEX(LapseRate,A977)*0.5</f>
        <v>0.05</v>
      </c>
      <c r="S977" s="16" cm="1">
        <f t="array" ref="S977">INDEX(LapseRate,A977)*1.5</f>
        <v>0.15000000000000002</v>
      </c>
      <c r="T977" s="16" cm="1">
        <f t="array" ref="T977">INDEX(Yield,A977)*INDEX(YieldUp,A977)</f>
        <v>5.9999999999999995E-4</v>
      </c>
      <c r="U977" s="16" cm="1">
        <f t="array" ref="U977">INDEX(Yield,A977)*INDEX(YieldDown,A977)</f>
        <v>5.9999999999999995E-4</v>
      </c>
    </row>
    <row r="978" spans="1:21" x14ac:dyDescent="0.2">
      <c r="A978" s="13">
        <v>976</v>
      </c>
      <c r="C978" s="28">
        <v>0.05</v>
      </c>
      <c r="D978" s="14">
        <f t="shared" si="15"/>
        <v>52.678154224768733</v>
      </c>
      <c r="E978" s="14"/>
      <c r="F978" s="15" cm="1">
        <f t="array" ref="F978">Expense*INDEX(InflationFactor,A978)</f>
        <v>263.39077112384365</v>
      </c>
      <c r="G978" s="15"/>
      <c r="H978" s="28">
        <v>0.06</v>
      </c>
      <c r="I978" s="14" cm="1">
        <f t="array" ref="I978">1/POWER(1+INDEX(Yield,A978),1/12)</f>
        <v>0.9951560277146928</v>
      </c>
      <c r="J978" s="14"/>
      <c r="K978" s="29">
        <v>0.1</v>
      </c>
      <c r="L978" s="14" cm="1">
        <f t="array" ref="L978">1-POWER(1-INDEX(LapseRate,A978),1/12)</f>
        <v>8.7416109546967213E-3</v>
      </c>
      <c r="M978" s="14"/>
      <c r="N978" s="32">
        <v>0.01</v>
      </c>
      <c r="O978" s="32">
        <v>0.01</v>
      </c>
      <c r="Q978" s="16" cm="1">
        <f t="array" ref="Q978">INDEX(Inflation,A978)+0.02</f>
        <v>7.0000000000000007E-2</v>
      </c>
      <c r="R978" s="16" cm="1">
        <f t="array" ref="R978">INDEX(LapseRate,A978)*0.5</f>
        <v>0.05</v>
      </c>
      <c r="S978" s="16" cm="1">
        <f t="array" ref="S978">INDEX(LapseRate,A978)*1.5</f>
        <v>0.15000000000000002</v>
      </c>
      <c r="T978" s="16" cm="1">
        <f t="array" ref="T978">INDEX(Yield,A978)*INDEX(YieldUp,A978)</f>
        <v>5.9999999999999995E-4</v>
      </c>
      <c r="U978" s="16" cm="1">
        <f t="array" ref="U978">INDEX(Yield,A978)*INDEX(YieldDown,A978)</f>
        <v>5.9999999999999995E-4</v>
      </c>
    </row>
    <row r="979" spans="1:21" x14ac:dyDescent="0.2">
      <c r="A979" s="13">
        <v>977</v>
      </c>
      <c r="C979" s="28">
        <v>0.05</v>
      </c>
      <c r="D979" s="14">
        <f t="shared" si="15"/>
        <v>52.892771545774536</v>
      </c>
      <c r="E979" s="14"/>
      <c r="F979" s="15" cm="1">
        <f t="array" ref="F979">Expense*INDEX(InflationFactor,A979)</f>
        <v>264.46385772887265</v>
      </c>
      <c r="G979" s="15"/>
      <c r="H979" s="28">
        <v>0.06</v>
      </c>
      <c r="I979" s="14" cm="1">
        <f t="array" ref="I979">1/POWER(1+INDEX(Yield,A979),1/12)</f>
        <v>0.9951560277146928</v>
      </c>
      <c r="J979" s="14"/>
      <c r="K979" s="29">
        <v>0.1</v>
      </c>
      <c r="L979" s="14" cm="1">
        <f t="array" ref="L979">1-POWER(1-INDEX(LapseRate,A979),1/12)</f>
        <v>8.7416109546967213E-3</v>
      </c>
      <c r="M979" s="14"/>
      <c r="N979" s="32">
        <v>0.01</v>
      </c>
      <c r="O979" s="32">
        <v>0.01</v>
      </c>
      <c r="Q979" s="16" cm="1">
        <f t="array" ref="Q979">INDEX(Inflation,A979)+0.02</f>
        <v>7.0000000000000007E-2</v>
      </c>
      <c r="R979" s="16" cm="1">
        <f t="array" ref="R979">INDEX(LapseRate,A979)*0.5</f>
        <v>0.05</v>
      </c>
      <c r="S979" s="16" cm="1">
        <f t="array" ref="S979">INDEX(LapseRate,A979)*1.5</f>
        <v>0.15000000000000002</v>
      </c>
      <c r="T979" s="16" cm="1">
        <f t="array" ref="T979">INDEX(Yield,A979)*INDEX(YieldUp,A979)</f>
        <v>5.9999999999999995E-4</v>
      </c>
      <c r="U979" s="16" cm="1">
        <f t="array" ref="U979">INDEX(Yield,A979)*INDEX(YieldDown,A979)</f>
        <v>5.9999999999999995E-4</v>
      </c>
    </row>
    <row r="980" spans="1:21" x14ac:dyDescent="0.2">
      <c r="A980" s="13">
        <v>978</v>
      </c>
      <c r="C980" s="28">
        <v>0.05</v>
      </c>
      <c r="D980" s="14">
        <f t="shared" si="15"/>
        <v>53.108263244312262</v>
      </c>
      <c r="E980" s="14"/>
      <c r="F980" s="15" cm="1">
        <f t="array" ref="F980">Expense*INDEX(InflationFactor,A980)</f>
        <v>265.54131622156132</v>
      </c>
      <c r="G980" s="15"/>
      <c r="H980" s="28">
        <v>0.06</v>
      </c>
      <c r="I980" s="14" cm="1">
        <f t="array" ref="I980">1/POWER(1+INDEX(Yield,A980),1/12)</f>
        <v>0.9951560277146928</v>
      </c>
      <c r="J980" s="14"/>
      <c r="K980" s="29">
        <v>0.1</v>
      </c>
      <c r="L980" s="14" cm="1">
        <f t="array" ref="L980">1-POWER(1-INDEX(LapseRate,A980),1/12)</f>
        <v>8.7416109546967213E-3</v>
      </c>
      <c r="M980" s="14"/>
      <c r="N980" s="32">
        <v>0.01</v>
      </c>
      <c r="O980" s="32">
        <v>0.01</v>
      </c>
      <c r="Q980" s="16" cm="1">
        <f t="array" ref="Q980">INDEX(Inflation,A980)+0.02</f>
        <v>7.0000000000000007E-2</v>
      </c>
      <c r="R980" s="16" cm="1">
        <f t="array" ref="R980">INDEX(LapseRate,A980)*0.5</f>
        <v>0.05</v>
      </c>
      <c r="S980" s="16" cm="1">
        <f t="array" ref="S980">INDEX(LapseRate,A980)*1.5</f>
        <v>0.15000000000000002</v>
      </c>
      <c r="T980" s="16" cm="1">
        <f t="array" ref="T980">INDEX(Yield,A980)*INDEX(YieldUp,A980)</f>
        <v>5.9999999999999995E-4</v>
      </c>
      <c r="U980" s="16" cm="1">
        <f t="array" ref="U980">INDEX(Yield,A980)*INDEX(YieldDown,A980)</f>
        <v>5.9999999999999995E-4</v>
      </c>
    </row>
    <row r="981" spans="1:21" x14ac:dyDescent="0.2">
      <c r="A981" s="13">
        <v>979</v>
      </c>
      <c r="C981" s="28">
        <v>0.05</v>
      </c>
      <c r="D981" s="14">
        <f t="shared" si="15"/>
        <v>53.324632882704179</v>
      </c>
      <c r="E981" s="14"/>
      <c r="F981" s="15" cm="1">
        <f t="array" ref="F981">Expense*INDEX(InflationFactor,A981)</f>
        <v>266.6231644135209</v>
      </c>
      <c r="G981" s="15"/>
      <c r="H981" s="28">
        <v>0.06</v>
      </c>
      <c r="I981" s="14" cm="1">
        <f t="array" ref="I981">1/POWER(1+INDEX(Yield,A981),1/12)</f>
        <v>0.9951560277146928</v>
      </c>
      <c r="J981" s="14"/>
      <c r="K981" s="29">
        <v>0.1</v>
      </c>
      <c r="L981" s="14" cm="1">
        <f t="array" ref="L981">1-POWER(1-INDEX(LapseRate,A981),1/12)</f>
        <v>8.7416109546967213E-3</v>
      </c>
      <c r="M981" s="14"/>
      <c r="N981" s="32">
        <v>0.01</v>
      </c>
      <c r="O981" s="32">
        <v>0.01</v>
      </c>
      <c r="Q981" s="16" cm="1">
        <f t="array" ref="Q981">INDEX(Inflation,A981)+0.02</f>
        <v>7.0000000000000007E-2</v>
      </c>
      <c r="R981" s="16" cm="1">
        <f t="array" ref="R981">INDEX(LapseRate,A981)*0.5</f>
        <v>0.05</v>
      </c>
      <c r="S981" s="16" cm="1">
        <f t="array" ref="S981">INDEX(LapseRate,A981)*1.5</f>
        <v>0.15000000000000002</v>
      </c>
      <c r="T981" s="16" cm="1">
        <f t="array" ref="T981">INDEX(Yield,A981)*INDEX(YieldUp,A981)</f>
        <v>5.9999999999999995E-4</v>
      </c>
      <c r="U981" s="16" cm="1">
        <f t="array" ref="U981">INDEX(Yield,A981)*INDEX(YieldDown,A981)</f>
        <v>5.9999999999999995E-4</v>
      </c>
    </row>
    <row r="982" spans="1:21" x14ac:dyDescent="0.2">
      <c r="A982" s="13">
        <v>980</v>
      </c>
      <c r="C982" s="28">
        <v>0.05</v>
      </c>
      <c r="D982" s="14">
        <f t="shared" si="15"/>
        <v>53.541884037785906</v>
      </c>
      <c r="E982" s="14"/>
      <c r="F982" s="15" cm="1">
        <f t="array" ref="F982">Expense*INDEX(InflationFactor,A982)</f>
        <v>267.70942018892953</v>
      </c>
      <c r="G982" s="15"/>
      <c r="H982" s="28">
        <v>0.06</v>
      </c>
      <c r="I982" s="14" cm="1">
        <f t="array" ref="I982">1/POWER(1+INDEX(Yield,A982),1/12)</f>
        <v>0.9951560277146928</v>
      </c>
      <c r="J982" s="14"/>
      <c r="K982" s="29">
        <v>0.1</v>
      </c>
      <c r="L982" s="14" cm="1">
        <f t="array" ref="L982">1-POWER(1-INDEX(LapseRate,A982),1/12)</f>
        <v>8.7416109546967213E-3</v>
      </c>
      <c r="M982" s="14"/>
      <c r="N982" s="32">
        <v>0.01</v>
      </c>
      <c r="O982" s="32">
        <v>0.01</v>
      </c>
      <c r="Q982" s="16" cm="1">
        <f t="array" ref="Q982">INDEX(Inflation,A982)+0.02</f>
        <v>7.0000000000000007E-2</v>
      </c>
      <c r="R982" s="16" cm="1">
        <f t="array" ref="R982">INDEX(LapseRate,A982)*0.5</f>
        <v>0.05</v>
      </c>
      <c r="S982" s="16" cm="1">
        <f t="array" ref="S982">INDEX(LapseRate,A982)*1.5</f>
        <v>0.15000000000000002</v>
      </c>
      <c r="T982" s="16" cm="1">
        <f t="array" ref="T982">INDEX(Yield,A982)*INDEX(YieldUp,A982)</f>
        <v>5.9999999999999995E-4</v>
      </c>
      <c r="U982" s="16" cm="1">
        <f t="array" ref="U982">INDEX(Yield,A982)*INDEX(YieldDown,A982)</f>
        <v>5.9999999999999995E-4</v>
      </c>
    </row>
    <row r="983" spans="1:21" x14ac:dyDescent="0.2">
      <c r="A983" s="13">
        <v>981</v>
      </c>
      <c r="C983" s="28">
        <v>0.05</v>
      </c>
      <c r="D983" s="14">
        <f t="shared" si="15"/>
        <v>53.760020300965593</v>
      </c>
      <c r="E983" s="14"/>
      <c r="F983" s="15" cm="1">
        <f t="array" ref="F983">Expense*INDEX(InflationFactor,A983)</f>
        <v>268.80010150482798</v>
      </c>
      <c r="G983" s="15"/>
      <c r="H983" s="28">
        <v>0.06</v>
      </c>
      <c r="I983" s="14" cm="1">
        <f t="array" ref="I983">1/POWER(1+INDEX(Yield,A983),1/12)</f>
        <v>0.9951560277146928</v>
      </c>
      <c r="J983" s="14"/>
      <c r="K983" s="29">
        <v>0.1</v>
      </c>
      <c r="L983" s="14" cm="1">
        <f t="array" ref="L983">1-POWER(1-INDEX(LapseRate,A983),1/12)</f>
        <v>8.7416109546967213E-3</v>
      </c>
      <c r="M983" s="14"/>
      <c r="N983" s="32">
        <v>0.01</v>
      </c>
      <c r="O983" s="32">
        <v>0.01</v>
      </c>
      <c r="Q983" s="16" cm="1">
        <f t="array" ref="Q983">INDEX(Inflation,A983)+0.02</f>
        <v>7.0000000000000007E-2</v>
      </c>
      <c r="R983" s="16" cm="1">
        <f t="array" ref="R983">INDEX(LapseRate,A983)*0.5</f>
        <v>0.05</v>
      </c>
      <c r="S983" s="16" cm="1">
        <f t="array" ref="S983">INDEX(LapseRate,A983)*1.5</f>
        <v>0.15000000000000002</v>
      </c>
      <c r="T983" s="16" cm="1">
        <f t="array" ref="T983">INDEX(Yield,A983)*INDEX(YieldUp,A983)</f>
        <v>5.9999999999999995E-4</v>
      </c>
      <c r="U983" s="16" cm="1">
        <f t="array" ref="U983">INDEX(Yield,A983)*INDEX(YieldDown,A983)</f>
        <v>5.9999999999999995E-4</v>
      </c>
    </row>
    <row r="984" spans="1:21" x14ac:dyDescent="0.2">
      <c r="A984" s="13">
        <v>982</v>
      </c>
      <c r="C984" s="28">
        <v>0.05</v>
      </c>
      <c r="D984" s="14">
        <f t="shared" si="15"/>
        <v>53.979045278283181</v>
      </c>
      <c r="E984" s="14"/>
      <c r="F984" s="15" cm="1">
        <f t="array" ref="F984">Expense*INDEX(InflationFactor,A984)</f>
        <v>269.89522639141592</v>
      </c>
      <c r="G984" s="15"/>
      <c r="H984" s="28">
        <v>0.06</v>
      </c>
      <c r="I984" s="14" cm="1">
        <f t="array" ref="I984">1/POWER(1+INDEX(Yield,A984),1/12)</f>
        <v>0.9951560277146928</v>
      </c>
      <c r="J984" s="14"/>
      <c r="K984" s="29">
        <v>0.1</v>
      </c>
      <c r="L984" s="14" cm="1">
        <f t="array" ref="L984">1-POWER(1-INDEX(LapseRate,A984),1/12)</f>
        <v>8.7416109546967213E-3</v>
      </c>
      <c r="M984" s="14"/>
      <c r="N984" s="32">
        <v>0.01</v>
      </c>
      <c r="O984" s="32">
        <v>0.01</v>
      </c>
      <c r="Q984" s="16" cm="1">
        <f t="array" ref="Q984">INDEX(Inflation,A984)+0.02</f>
        <v>7.0000000000000007E-2</v>
      </c>
      <c r="R984" s="16" cm="1">
        <f t="array" ref="R984">INDEX(LapseRate,A984)*0.5</f>
        <v>0.05</v>
      </c>
      <c r="S984" s="16" cm="1">
        <f t="array" ref="S984">INDEX(LapseRate,A984)*1.5</f>
        <v>0.15000000000000002</v>
      </c>
      <c r="T984" s="16" cm="1">
        <f t="array" ref="T984">INDEX(Yield,A984)*INDEX(YieldUp,A984)</f>
        <v>5.9999999999999995E-4</v>
      </c>
      <c r="U984" s="16" cm="1">
        <f t="array" ref="U984">INDEX(Yield,A984)*INDEX(YieldDown,A984)</f>
        <v>5.9999999999999995E-4</v>
      </c>
    </row>
    <row r="985" spans="1:21" x14ac:dyDescent="0.2">
      <c r="A985" s="13">
        <v>983</v>
      </c>
      <c r="C985" s="28">
        <v>0.05</v>
      </c>
      <c r="D985" s="14">
        <f t="shared" si="15"/>
        <v>54.198962590470046</v>
      </c>
      <c r="E985" s="14"/>
      <c r="F985" s="15" cm="1">
        <f t="array" ref="F985">Expense*INDEX(InflationFactor,A985)</f>
        <v>270.99481295235023</v>
      </c>
      <c r="G985" s="15"/>
      <c r="H985" s="28">
        <v>0.06</v>
      </c>
      <c r="I985" s="14" cm="1">
        <f t="array" ref="I985">1/POWER(1+INDEX(Yield,A985),1/12)</f>
        <v>0.9951560277146928</v>
      </c>
      <c r="J985" s="14"/>
      <c r="K985" s="29">
        <v>0.1</v>
      </c>
      <c r="L985" s="14" cm="1">
        <f t="array" ref="L985">1-POWER(1-INDEX(LapseRate,A985),1/12)</f>
        <v>8.7416109546967213E-3</v>
      </c>
      <c r="M985" s="14"/>
      <c r="N985" s="32">
        <v>0.01</v>
      </c>
      <c r="O985" s="32">
        <v>0.01</v>
      </c>
      <c r="Q985" s="16" cm="1">
        <f t="array" ref="Q985">INDEX(Inflation,A985)+0.02</f>
        <v>7.0000000000000007E-2</v>
      </c>
      <c r="R985" s="16" cm="1">
        <f t="array" ref="R985">INDEX(LapseRate,A985)*0.5</f>
        <v>0.05</v>
      </c>
      <c r="S985" s="16" cm="1">
        <f t="array" ref="S985">INDEX(LapseRate,A985)*1.5</f>
        <v>0.15000000000000002</v>
      </c>
      <c r="T985" s="16" cm="1">
        <f t="array" ref="T985">INDEX(Yield,A985)*INDEX(YieldUp,A985)</f>
        <v>5.9999999999999995E-4</v>
      </c>
      <c r="U985" s="16" cm="1">
        <f t="array" ref="U985">INDEX(Yield,A985)*INDEX(YieldDown,A985)</f>
        <v>5.9999999999999995E-4</v>
      </c>
    </row>
    <row r="986" spans="1:21" x14ac:dyDescent="0.2">
      <c r="A986" s="13">
        <v>984</v>
      </c>
      <c r="C986" s="28">
        <v>0.05</v>
      </c>
      <c r="D986" s="14">
        <f t="shared" si="15"/>
        <v>54.419775873008959</v>
      </c>
      <c r="E986" s="14"/>
      <c r="F986" s="15" cm="1">
        <f t="array" ref="F986">Expense*INDEX(InflationFactor,A986)</f>
        <v>272.09887936504481</v>
      </c>
      <c r="G986" s="15"/>
      <c r="H986" s="28">
        <v>0.06</v>
      </c>
      <c r="I986" s="14" cm="1">
        <f t="array" ref="I986">1/POWER(1+INDEX(Yield,A986),1/12)</f>
        <v>0.9951560277146928</v>
      </c>
      <c r="J986" s="14"/>
      <c r="K986" s="29">
        <v>0.1</v>
      </c>
      <c r="L986" s="14" cm="1">
        <f t="array" ref="L986">1-POWER(1-INDEX(LapseRate,A986),1/12)</f>
        <v>8.7416109546967213E-3</v>
      </c>
      <c r="M986" s="14"/>
      <c r="N986" s="32">
        <v>0.01</v>
      </c>
      <c r="O986" s="32">
        <v>0.01</v>
      </c>
      <c r="Q986" s="16" cm="1">
        <f t="array" ref="Q986">INDEX(Inflation,A986)+0.02</f>
        <v>7.0000000000000007E-2</v>
      </c>
      <c r="R986" s="16" cm="1">
        <f t="array" ref="R986">INDEX(LapseRate,A986)*0.5</f>
        <v>0.05</v>
      </c>
      <c r="S986" s="16" cm="1">
        <f t="array" ref="S986">INDEX(LapseRate,A986)*1.5</f>
        <v>0.15000000000000002</v>
      </c>
      <c r="T986" s="16" cm="1">
        <f t="array" ref="T986">INDEX(Yield,A986)*INDEX(YieldUp,A986)</f>
        <v>5.9999999999999995E-4</v>
      </c>
      <c r="U986" s="16" cm="1">
        <f t="array" ref="U986">INDEX(Yield,A986)*INDEX(YieldDown,A986)</f>
        <v>5.9999999999999995E-4</v>
      </c>
    </row>
    <row r="987" spans="1:21" x14ac:dyDescent="0.2">
      <c r="A987" s="13">
        <v>985</v>
      </c>
      <c r="C987" s="28">
        <v>0.05</v>
      </c>
      <c r="D987" s="14">
        <f t="shared" si="15"/>
        <v>54.641488776193853</v>
      </c>
      <c r="E987" s="14"/>
      <c r="F987" s="15" cm="1">
        <f t="array" ref="F987">Expense*INDEX(InflationFactor,A987)</f>
        <v>273.20744388096927</v>
      </c>
      <c r="G987" s="15"/>
      <c r="H987" s="28">
        <v>0.06</v>
      </c>
      <c r="I987" s="14" cm="1">
        <f t="array" ref="I987">1/POWER(1+INDEX(Yield,A987),1/12)</f>
        <v>0.9951560277146928</v>
      </c>
      <c r="J987" s="14"/>
      <c r="K987" s="29">
        <v>0.1</v>
      </c>
      <c r="L987" s="14" cm="1">
        <f t="array" ref="L987">1-POWER(1-INDEX(LapseRate,A987),1/12)</f>
        <v>8.7416109546967213E-3</v>
      </c>
      <c r="M987" s="14"/>
      <c r="N987" s="32">
        <v>0.01</v>
      </c>
      <c r="O987" s="32">
        <v>0.01</v>
      </c>
      <c r="Q987" s="16" cm="1">
        <f t="array" ref="Q987">INDEX(Inflation,A987)+0.02</f>
        <v>7.0000000000000007E-2</v>
      </c>
      <c r="R987" s="16" cm="1">
        <f t="array" ref="R987">INDEX(LapseRate,A987)*0.5</f>
        <v>0.05</v>
      </c>
      <c r="S987" s="16" cm="1">
        <f t="array" ref="S987">INDEX(LapseRate,A987)*1.5</f>
        <v>0.15000000000000002</v>
      </c>
      <c r="T987" s="16" cm="1">
        <f t="array" ref="T987">INDEX(Yield,A987)*INDEX(YieldUp,A987)</f>
        <v>5.9999999999999995E-4</v>
      </c>
      <c r="U987" s="16" cm="1">
        <f t="array" ref="U987">INDEX(Yield,A987)*INDEX(YieldDown,A987)</f>
        <v>5.9999999999999995E-4</v>
      </c>
    </row>
    <row r="988" spans="1:21" x14ac:dyDescent="0.2">
      <c r="A988" s="13">
        <v>986</v>
      </c>
      <c r="C988" s="28">
        <v>0.05</v>
      </c>
      <c r="D988" s="14">
        <f t="shared" si="15"/>
        <v>54.864104965191032</v>
      </c>
      <c r="E988" s="14"/>
      <c r="F988" s="15" cm="1">
        <f t="array" ref="F988">Expense*INDEX(InflationFactor,A988)</f>
        <v>274.32052482595515</v>
      </c>
      <c r="G988" s="15"/>
      <c r="H988" s="28">
        <v>0.06</v>
      </c>
      <c r="I988" s="14" cm="1">
        <f t="array" ref="I988">1/POWER(1+INDEX(Yield,A988),1/12)</f>
        <v>0.9951560277146928</v>
      </c>
      <c r="J988" s="14"/>
      <c r="K988" s="29">
        <v>0.1</v>
      </c>
      <c r="L988" s="14" cm="1">
        <f t="array" ref="L988">1-POWER(1-INDEX(LapseRate,A988),1/12)</f>
        <v>8.7416109546967213E-3</v>
      </c>
      <c r="M988" s="14"/>
      <c r="N988" s="32">
        <v>0.01</v>
      </c>
      <c r="O988" s="32">
        <v>0.01</v>
      </c>
      <c r="Q988" s="16" cm="1">
        <f t="array" ref="Q988">INDEX(Inflation,A988)+0.02</f>
        <v>7.0000000000000007E-2</v>
      </c>
      <c r="R988" s="16" cm="1">
        <f t="array" ref="R988">INDEX(LapseRate,A988)*0.5</f>
        <v>0.05</v>
      </c>
      <c r="S988" s="16" cm="1">
        <f t="array" ref="S988">INDEX(LapseRate,A988)*1.5</f>
        <v>0.15000000000000002</v>
      </c>
      <c r="T988" s="16" cm="1">
        <f t="array" ref="T988">INDEX(Yield,A988)*INDEX(YieldUp,A988)</f>
        <v>5.9999999999999995E-4</v>
      </c>
      <c r="U988" s="16" cm="1">
        <f t="array" ref="U988">INDEX(Yield,A988)*INDEX(YieldDown,A988)</f>
        <v>5.9999999999999995E-4</v>
      </c>
    </row>
    <row r="989" spans="1:21" x14ac:dyDescent="0.2">
      <c r="A989" s="13">
        <v>987</v>
      </c>
      <c r="C989" s="28">
        <v>0.05</v>
      </c>
      <c r="D989" s="14">
        <f t="shared" si="15"/>
        <v>55.087628120098323</v>
      </c>
      <c r="E989" s="14"/>
      <c r="F989" s="15" cm="1">
        <f t="array" ref="F989">Expense*INDEX(InflationFactor,A989)</f>
        <v>275.43814060049164</v>
      </c>
      <c r="G989" s="15"/>
      <c r="H989" s="28">
        <v>0.06</v>
      </c>
      <c r="I989" s="14" cm="1">
        <f t="array" ref="I989">1/POWER(1+INDEX(Yield,A989),1/12)</f>
        <v>0.9951560277146928</v>
      </c>
      <c r="J989" s="14"/>
      <c r="K989" s="29">
        <v>0.1</v>
      </c>
      <c r="L989" s="14" cm="1">
        <f t="array" ref="L989">1-POWER(1-INDEX(LapseRate,A989),1/12)</f>
        <v>8.7416109546967213E-3</v>
      </c>
      <c r="M989" s="14"/>
      <c r="N989" s="32">
        <v>0.01</v>
      </c>
      <c r="O989" s="32">
        <v>0.01</v>
      </c>
      <c r="Q989" s="16" cm="1">
        <f t="array" ref="Q989">INDEX(Inflation,A989)+0.02</f>
        <v>7.0000000000000007E-2</v>
      </c>
      <c r="R989" s="16" cm="1">
        <f t="array" ref="R989">INDEX(LapseRate,A989)*0.5</f>
        <v>0.05</v>
      </c>
      <c r="S989" s="16" cm="1">
        <f t="array" ref="S989">INDEX(LapseRate,A989)*1.5</f>
        <v>0.15000000000000002</v>
      </c>
      <c r="T989" s="16" cm="1">
        <f t="array" ref="T989">INDEX(Yield,A989)*INDEX(YieldUp,A989)</f>
        <v>5.9999999999999995E-4</v>
      </c>
      <c r="U989" s="16" cm="1">
        <f t="array" ref="U989">INDEX(Yield,A989)*INDEX(YieldDown,A989)</f>
        <v>5.9999999999999995E-4</v>
      </c>
    </row>
    <row r="990" spans="1:21" x14ac:dyDescent="0.2">
      <c r="A990" s="13">
        <v>988</v>
      </c>
      <c r="C990" s="28">
        <v>0.05</v>
      </c>
      <c r="D990" s="14">
        <f t="shared" si="15"/>
        <v>55.312061936007176</v>
      </c>
      <c r="E990" s="14"/>
      <c r="F990" s="15" cm="1">
        <f t="array" ref="F990">Expense*INDEX(InflationFactor,A990)</f>
        <v>276.56030968003586</v>
      </c>
      <c r="G990" s="15"/>
      <c r="H990" s="28">
        <v>0.06</v>
      </c>
      <c r="I990" s="14" cm="1">
        <f t="array" ref="I990">1/POWER(1+INDEX(Yield,A990),1/12)</f>
        <v>0.9951560277146928</v>
      </c>
      <c r="J990" s="14"/>
      <c r="K990" s="29">
        <v>0.1</v>
      </c>
      <c r="L990" s="14" cm="1">
        <f t="array" ref="L990">1-POWER(1-INDEX(LapseRate,A990),1/12)</f>
        <v>8.7416109546967213E-3</v>
      </c>
      <c r="M990" s="14"/>
      <c r="N990" s="32">
        <v>0.01</v>
      </c>
      <c r="O990" s="32">
        <v>0.01</v>
      </c>
      <c r="Q990" s="16" cm="1">
        <f t="array" ref="Q990">INDEX(Inflation,A990)+0.02</f>
        <v>7.0000000000000007E-2</v>
      </c>
      <c r="R990" s="16" cm="1">
        <f t="array" ref="R990">INDEX(LapseRate,A990)*0.5</f>
        <v>0.05</v>
      </c>
      <c r="S990" s="16" cm="1">
        <f t="array" ref="S990">INDEX(LapseRate,A990)*1.5</f>
        <v>0.15000000000000002</v>
      </c>
      <c r="T990" s="16" cm="1">
        <f t="array" ref="T990">INDEX(Yield,A990)*INDEX(YieldUp,A990)</f>
        <v>5.9999999999999995E-4</v>
      </c>
      <c r="U990" s="16" cm="1">
        <f t="array" ref="U990">INDEX(Yield,A990)*INDEX(YieldDown,A990)</f>
        <v>5.9999999999999995E-4</v>
      </c>
    </row>
    <row r="991" spans="1:21" x14ac:dyDescent="0.2">
      <c r="A991" s="13">
        <v>989</v>
      </c>
      <c r="C991" s="28">
        <v>0.05</v>
      </c>
      <c r="D991" s="14">
        <f t="shared" si="15"/>
        <v>55.537410123063275</v>
      </c>
      <c r="E991" s="14"/>
      <c r="F991" s="15" cm="1">
        <f t="array" ref="F991">Expense*INDEX(InflationFactor,A991)</f>
        <v>277.68705061531637</v>
      </c>
      <c r="G991" s="15"/>
      <c r="H991" s="28">
        <v>0.06</v>
      </c>
      <c r="I991" s="14" cm="1">
        <f t="array" ref="I991">1/POWER(1+INDEX(Yield,A991),1/12)</f>
        <v>0.9951560277146928</v>
      </c>
      <c r="J991" s="14"/>
      <c r="K991" s="29">
        <v>0.1</v>
      </c>
      <c r="L991" s="14" cm="1">
        <f t="array" ref="L991">1-POWER(1-INDEX(LapseRate,A991),1/12)</f>
        <v>8.7416109546967213E-3</v>
      </c>
      <c r="M991" s="14"/>
      <c r="N991" s="32">
        <v>0.01</v>
      </c>
      <c r="O991" s="32">
        <v>0.01</v>
      </c>
      <c r="Q991" s="16" cm="1">
        <f t="array" ref="Q991">INDEX(Inflation,A991)+0.02</f>
        <v>7.0000000000000007E-2</v>
      </c>
      <c r="R991" s="16" cm="1">
        <f t="array" ref="R991">INDEX(LapseRate,A991)*0.5</f>
        <v>0.05</v>
      </c>
      <c r="S991" s="16" cm="1">
        <f t="array" ref="S991">INDEX(LapseRate,A991)*1.5</f>
        <v>0.15000000000000002</v>
      </c>
      <c r="T991" s="16" cm="1">
        <f t="array" ref="T991">INDEX(Yield,A991)*INDEX(YieldUp,A991)</f>
        <v>5.9999999999999995E-4</v>
      </c>
      <c r="U991" s="16" cm="1">
        <f t="array" ref="U991">INDEX(Yield,A991)*INDEX(YieldDown,A991)</f>
        <v>5.9999999999999995E-4</v>
      </c>
    </row>
    <row r="992" spans="1:21" x14ac:dyDescent="0.2">
      <c r="A992" s="13">
        <v>990</v>
      </c>
      <c r="C992" s="28">
        <v>0.05</v>
      </c>
      <c r="D992" s="14">
        <f t="shared" si="15"/>
        <v>55.763676406527907</v>
      </c>
      <c r="E992" s="14"/>
      <c r="F992" s="15" cm="1">
        <f t="array" ref="F992">Expense*INDEX(InflationFactor,A992)</f>
        <v>278.81838203263953</v>
      </c>
      <c r="G992" s="15"/>
      <c r="H992" s="28">
        <v>0.06</v>
      </c>
      <c r="I992" s="14" cm="1">
        <f t="array" ref="I992">1/POWER(1+INDEX(Yield,A992),1/12)</f>
        <v>0.9951560277146928</v>
      </c>
      <c r="J992" s="14"/>
      <c r="K992" s="29">
        <v>0.1</v>
      </c>
      <c r="L992" s="14" cm="1">
        <f t="array" ref="L992">1-POWER(1-INDEX(LapseRate,A992),1/12)</f>
        <v>8.7416109546967213E-3</v>
      </c>
      <c r="M992" s="14"/>
      <c r="N992" s="32">
        <v>0.01</v>
      </c>
      <c r="O992" s="32">
        <v>0.01</v>
      </c>
      <c r="Q992" s="16" cm="1">
        <f t="array" ref="Q992">INDEX(Inflation,A992)+0.02</f>
        <v>7.0000000000000007E-2</v>
      </c>
      <c r="R992" s="16" cm="1">
        <f t="array" ref="R992">INDEX(LapseRate,A992)*0.5</f>
        <v>0.05</v>
      </c>
      <c r="S992" s="16" cm="1">
        <f t="array" ref="S992">INDEX(LapseRate,A992)*1.5</f>
        <v>0.15000000000000002</v>
      </c>
      <c r="T992" s="16" cm="1">
        <f t="array" ref="T992">INDEX(Yield,A992)*INDEX(YieldUp,A992)</f>
        <v>5.9999999999999995E-4</v>
      </c>
      <c r="U992" s="16" cm="1">
        <f t="array" ref="U992">INDEX(Yield,A992)*INDEX(YieldDown,A992)</f>
        <v>5.9999999999999995E-4</v>
      </c>
    </row>
    <row r="993" spans="1:21" x14ac:dyDescent="0.2">
      <c r="A993" s="13">
        <v>991</v>
      </c>
      <c r="C993" s="28">
        <v>0.05</v>
      </c>
      <c r="D993" s="14">
        <f t="shared" si="15"/>
        <v>55.990864526839395</v>
      </c>
      <c r="E993" s="14"/>
      <c r="F993" s="15" cm="1">
        <f t="array" ref="F993">Expense*INDEX(InflationFactor,A993)</f>
        <v>279.95432263419696</v>
      </c>
      <c r="G993" s="15"/>
      <c r="H993" s="28">
        <v>0.06</v>
      </c>
      <c r="I993" s="14" cm="1">
        <f t="array" ref="I993">1/POWER(1+INDEX(Yield,A993),1/12)</f>
        <v>0.9951560277146928</v>
      </c>
      <c r="J993" s="14"/>
      <c r="K993" s="29">
        <v>0.1</v>
      </c>
      <c r="L993" s="14" cm="1">
        <f t="array" ref="L993">1-POWER(1-INDEX(LapseRate,A993),1/12)</f>
        <v>8.7416109546967213E-3</v>
      </c>
      <c r="M993" s="14"/>
      <c r="N993" s="32">
        <v>0.01</v>
      </c>
      <c r="O993" s="32">
        <v>0.01</v>
      </c>
      <c r="Q993" s="16" cm="1">
        <f t="array" ref="Q993">INDEX(Inflation,A993)+0.02</f>
        <v>7.0000000000000007E-2</v>
      </c>
      <c r="R993" s="16" cm="1">
        <f t="array" ref="R993">INDEX(LapseRate,A993)*0.5</f>
        <v>0.05</v>
      </c>
      <c r="S993" s="16" cm="1">
        <f t="array" ref="S993">INDEX(LapseRate,A993)*1.5</f>
        <v>0.15000000000000002</v>
      </c>
      <c r="T993" s="16" cm="1">
        <f t="array" ref="T993">INDEX(Yield,A993)*INDEX(YieldUp,A993)</f>
        <v>5.9999999999999995E-4</v>
      </c>
      <c r="U993" s="16" cm="1">
        <f t="array" ref="U993">INDEX(Yield,A993)*INDEX(YieldDown,A993)</f>
        <v>5.9999999999999995E-4</v>
      </c>
    </row>
    <row r="994" spans="1:21" x14ac:dyDescent="0.2">
      <c r="A994" s="13">
        <v>992</v>
      </c>
      <c r="C994" s="28">
        <v>0.05</v>
      </c>
      <c r="D994" s="14">
        <f t="shared" si="15"/>
        <v>56.218978239675209</v>
      </c>
      <c r="E994" s="14"/>
      <c r="F994" s="15" cm="1">
        <f t="array" ref="F994">Expense*INDEX(InflationFactor,A994)</f>
        <v>281.09489119837605</v>
      </c>
      <c r="G994" s="15"/>
      <c r="H994" s="28">
        <v>0.06</v>
      </c>
      <c r="I994" s="14" cm="1">
        <f t="array" ref="I994">1/POWER(1+INDEX(Yield,A994),1/12)</f>
        <v>0.9951560277146928</v>
      </c>
      <c r="J994" s="14"/>
      <c r="K994" s="29">
        <v>0.1</v>
      </c>
      <c r="L994" s="14" cm="1">
        <f t="array" ref="L994">1-POWER(1-INDEX(LapseRate,A994),1/12)</f>
        <v>8.7416109546967213E-3</v>
      </c>
      <c r="M994" s="14"/>
      <c r="N994" s="32">
        <v>0.01</v>
      </c>
      <c r="O994" s="32">
        <v>0.01</v>
      </c>
      <c r="Q994" s="16" cm="1">
        <f t="array" ref="Q994">INDEX(Inflation,A994)+0.02</f>
        <v>7.0000000000000007E-2</v>
      </c>
      <c r="R994" s="16" cm="1">
        <f t="array" ref="R994">INDEX(LapseRate,A994)*0.5</f>
        <v>0.05</v>
      </c>
      <c r="S994" s="16" cm="1">
        <f t="array" ref="S994">INDEX(LapseRate,A994)*1.5</f>
        <v>0.15000000000000002</v>
      </c>
      <c r="T994" s="16" cm="1">
        <f t="array" ref="T994">INDEX(Yield,A994)*INDEX(YieldUp,A994)</f>
        <v>5.9999999999999995E-4</v>
      </c>
      <c r="U994" s="16" cm="1">
        <f t="array" ref="U994">INDEX(Yield,A994)*INDEX(YieldDown,A994)</f>
        <v>5.9999999999999995E-4</v>
      </c>
    </row>
    <row r="995" spans="1:21" x14ac:dyDescent="0.2">
      <c r="A995" s="13">
        <v>993</v>
      </c>
      <c r="C995" s="28">
        <v>0.05</v>
      </c>
      <c r="D995" s="14">
        <f t="shared" si="15"/>
        <v>56.448021316013907</v>
      </c>
      <c r="E995" s="14"/>
      <c r="F995" s="15" cm="1">
        <f t="array" ref="F995">Expense*INDEX(InflationFactor,A995)</f>
        <v>282.24010658006955</v>
      </c>
      <c r="G995" s="15"/>
      <c r="H995" s="28">
        <v>0.06</v>
      </c>
      <c r="I995" s="14" cm="1">
        <f t="array" ref="I995">1/POWER(1+INDEX(Yield,A995),1/12)</f>
        <v>0.9951560277146928</v>
      </c>
      <c r="J995" s="14"/>
      <c r="K995" s="29">
        <v>0.1</v>
      </c>
      <c r="L995" s="14" cm="1">
        <f t="array" ref="L995">1-POWER(1-INDEX(LapseRate,A995),1/12)</f>
        <v>8.7416109546967213E-3</v>
      </c>
      <c r="M995" s="14"/>
      <c r="N995" s="32">
        <v>0.01</v>
      </c>
      <c r="O995" s="32">
        <v>0.01</v>
      </c>
      <c r="Q995" s="16" cm="1">
        <f t="array" ref="Q995">INDEX(Inflation,A995)+0.02</f>
        <v>7.0000000000000007E-2</v>
      </c>
      <c r="R995" s="16" cm="1">
        <f t="array" ref="R995">INDEX(LapseRate,A995)*0.5</f>
        <v>0.05</v>
      </c>
      <c r="S995" s="16" cm="1">
        <f t="array" ref="S995">INDEX(LapseRate,A995)*1.5</f>
        <v>0.15000000000000002</v>
      </c>
      <c r="T995" s="16" cm="1">
        <f t="array" ref="T995">INDEX(Yield,A995)*INDEX(YieldUp,A995)</f>
        <v>5.9999999999999995E-4</v>
      </c>
      <c r="U995" s="16" cm="1">
        <f t="array" ref="U995">INDEX(Yield,A995)*INDEX(YieldDown,A995)</f>
        <v>5.9999999999999995E-4</v>
      </c>
    </row>
    <row r="996" spans="1:21" x14ac:dyDescent="0.2">
      <c r="A996" s="13">
        <v>994</v>
      </c>
      <c r="C996" s="28">
        <v>0.05</v>
      </c>
      <c r="D996" s="14">
        <f t="shared" si="15"/>
        <v>56.677997542197353</v>
      </c>
      <c r="E996" s="14"/>
      <c r="F996" s="15" cm="1">
        <f t="array" ref="F996">Expense*INDEX(InflationFactor,A996)</f>
        <v>283.38998771098676</v>
      </c>
      <c r="G996" s="15"/>
      <c r="H996" s="28">
        <v>0.06</v>
      </c>
      <c r="I996" s="14" cm="1">
        <f t="array" ref="I996">1/POWER(1+INDEX(Yield,A996),1/12)</f>
        <v>0.9951560277146928</v>
      </c>
      <c r="J996" s="14"/>
      <c r="K996" s="29">
        <v>0.1</v>
      </c>
      <c r="L996" s="14" cm="1">
        <f t="array" ref="L996">1-POWER(1-INDEX(LapseRate,A996),1/12)</f>
        <v>8.7416109546967213E-3</v>
      </c>
      <c r="M996" s="14"/>
      <c r="N996" s="32">
        <v>0.01</v>
      </c>
      <c r="O996" s="32">
        <v>0.01</v>
      </c>
      <c r="Q996" s="16" cm="1">
        <f t="array" ref="Q996">INDEX(Inflation,A996)+0.02</f>
        <v>7.0000000000000007E-2</v>
      </c>
      <c r="R996" s="16" cm="1">
        <f t="array" ref="R996">INDEX(LapseRate,A996)*0.5</f>
        <v>0.05</v>
      </c>
      <c r="S996" s="16" cm="1">
        <f t="array" ref="S996">INDEX(LapseRate,A996)*1.5</f>
        <v>0.15000000000000002</v>
      </c>
      <c r="T996" s="16" cm="1">
        <f t="array" ref="T996">INDEX(Yield,A996)*INDEX(YieldUp,A996)</f>
        <v>5.9999999999999995E-4</v>
      </c>
      <c r="U996" s="16" cm="1">
        <f t="array" ref="U996">INDEX(Yield,A996)*INDEX(YieldDown,A996)</f>
        <v>5.9999999999999995E-4</v>
      </c>
    </row>
    <row r="997" spans="1:21" x14ac:dyDescent="0.2">
      <c r="A997" s="13">
        <v>995</v>
      </c>
      <c r="C997" s="28">
        <v>0.05</v>
      </c>
      <c r="D997" s="14">
        <f t="shared" si="15"/>
        <v>56.908910719993564</v>
      </c>
      <c r="E997" s="14"/>
      <c r="F997" s="15" cm="1">
        <f t="array" ref="F997">Expense*INDEX(InflationFactor,A997)</f>
        <v>284.5445535999678</v>
      </c>
      <c r="G997" s="15"/>
      <c r="H997" s="28">
        <v>0.06</v>
      </c>
      <c r="I997" s="14" cm="1">
        <f t="array" ref="I997">1/POWER(1+INDEX(Yield,A997),1/12)</f>
        <v>0.9951560277146928</v>
      </c>
      <c r="J997" s="14"/>
      <c r="K997" s="29">
        <v>0.1</v>
      </c>
      <c r="L997" s="14" cm="1">
        <f t="array" ref="L997">1-POWER(1-INDEX(LapseRate,A997),1/12)</f>
        <v>8.7416109546967213E-3</v>
      </c>
      <c r="M997" s="14"/>
      <c r="N997" s="32">
        <v>0.01</v>
      </c>
      <c r="O997" s="32">
        <v>0.01</v>
      </c>
      <c r="Q997" s="16" cm="1">
        <f t="array" ref="Q997">INDEX(Inflation,A997)+0.02</f>
        <v>7.0000000000000007E-2</v>
      </c>
      <c r="R997" s="16" cm="1">
        <f t="array" ref="R997">INDEX(LapseRate,A997)*0.5</f>
        <v>0.05</v>
      </c>
      <c r="S997" s="16" cm="1">
        <f t="array" ref="S997">INDEX(LapseRate,A997)*1.5</f>
        <v>0.15000000000000002</v>
      </c>
      <c r="T997" s="16" cm="1">
        <f t="array" ref="T997">INDEX(Yield,A997)*INDEX(YieldUp,A997)</f>
        <v>5.9999999999999995E-4</v>
      </c>
      <c r="U997" s="16" cm="1">
        <f t="array" ref="U997">INDEX(Yield,A997)*INDEX(YieldDown,A997)</f>
        <v>5.9999999999999995E-4</v>
      </c>
    </row>
    <row r="998" spans="1:21" x14ac:dyDescent="0.2">
      <c r="A998" s="13">
        <v>996</v>
      </c>
      <c r="C998" s="28">
        <v>0.05</v>
      </c>
      <c r="D998" s="14">
        <f t="shared" si="15"/>
        <v>57.140764666659436</v>
      </c>
      <c r="E998" s="14"/>
      <c r="F998" s="15" cm="1">
        <f t="array" ref="F998">Expense*INDEX(InflationFactor,A998)</f>
        <v>285.70382333329718</v>
      </c>
      <c r="G998" s="15"/>
      <c r="H998" s="28">
        <v>0.06</v>
      </c>
      <c r="I998" s="14" cm="1">
        <f t="array" ref="I998">1/POWER(1+INDEX(Yield,A998),1/12)</f>
        <v>0.9951560277146928</v>
      </c>
      <c r="J998" s="14"/>
      <c r="K998" s="29">
        <v>0.1</v>
      </c>
      <c r="L998" s="14" cm="1">
        <f t="array" ref="L998">1-POWER(1-INDEX(LapseRate,A998),1/12)</f>
        <v>8.7416109546967213E-3</v>
      </c>
      <c r="M998" s="14"/>
      <c r="N998" s="32">
        <v>0.01</v>
      </c>
      <c r="O998" s="32">
        <v>0.01</v>
      </c>
      <c r="Q998" s="16" cm="1">
        <f t="array" ref="Q998">INDEX(Inflation,A998)+0.02</f>
        <v>7.0000000000000007E-2</v>
      </c>
      <c r="R998" s="16" cm="1">
        <f t="array" ref="R998">INDEX(LapseRate,A998)*0.5</f>
        <v>0.05</v>
      </c>
      <c r="S998" s="16" cm="1">
        <f t="array" ref="S998">INDEX(LapseRate,A998)*1.5</f>
        <v>0.15000000000000002</v>
      </c>
      <c r="T998" s="16" cm="1">
        <f t="array" ref="T998">INDEX(Yield,A998)*INDEX(YieldUp,A998)</f>
        <v>5.9999999999999995E-4</v>
      </c>
      <c r="U998" s="16" cm="1">
        <f t="array" ref="U998">INDEX(Yield,A998)*INDEX(YieldDown,A998)</f>
        <v>5.9999999999999995E-4</v>
      </c>
    </row>
    <row r="999" spans="1:21" x14ac:dyDescent="0.2">
      <c r="A999" s="13">
        <v>997</v>
      </c>
      <c r="C999" s="28">
        <v>0.05</v>
      </c>
      <c r="D999" s="14">
        <f t="shared" si="15"/>
        <v>57.373563215003543</v>
      </c>
      <c r="E999" s="14"/>
      <c r="F999" s="15" cm="1">
        <f t="array" ref="F999">Expense*INDEX(InflationFactor,A999)</f>
        <v>286.86781607501769</v>
      </c>
      <c r="G999" s="15"/>
      <c r="H999" s="28">
        <v>0.06</v>
      </c>
      <c r="I999" s="14" cm="1">
        <f t="array" ref="I999">1/POWER(1+INDEX(Yield,A999),1/12)</f>
        <v>0.9951560277146928</v>
      </c>
      <c r="J999" s="14"/>
      <c r="K999" s="29">
        <v>0.1</v>
      </c>
      <c r="L999" s="14" cm="1">
        <f t="array" ref="L999">1-POWER(1-INDEX(LapseRate,A999),1/12)</f>
        <v>8.7416109546967213E-3</v>
      </c>
      <c r="M999" s="14"/>
      <c r="N999" s="32">
        <v>0.01</v>
      </c>
      <c r="O999" s="32">
        <v>0.01</v>
      </c>
      <c r="Q999" s="16" cm="1">
        <f t="array" ref="Q999">INDEX(Inflation,A999)+0.02</f>
        <v>7.0000000000000007E-2</v>
      </c>
      <c r="R999" s="16" cm="1">
        <f t="array" ref="R999">INDEX(LapseRate,A999)*0.5</f>
        <v>0.05</v>
      </c>
      <c r="S999" s="16" cm="1">
        <f t="array" ref="S999">INDEX(LapseRate,A999)*1.5</f>
        <v>0.15000000000000002</v>
      </c>
      <c r="T999" s="16" cm="1">
        <f t="array" ref="T999">INDEX(Yield,A999)*INDEX(YieldUp,A999)</f>
        <v>5.9999999999999995E-4</v>
      </c>
      <c r="U999" s="16" cm="1">
        <f t="array" ref="U999">INDEX(Yield,A999)*INDEX(YieldDown,A999)</f>
        <v>5.9999999999999995E-4</v>
      </c>
    </row>
    <row r="1000" spans="1:21" x14ac:dyDescent="0.2">
      <c r="A1000" s="13">
        <v>998</v>
      </c>
      <c r="C1000" s="28">
        <v>0.05</v>
      </c>
      <c r="D1000" s="14">
        <f t="shared" si="15"/>
        <v>57.607310213450589</v>
      </c>
      <c r="E1000" s="14"/>
      <c r="F1000" s="15" cm="1">
        <f t="array" ref="F1000">Expense*INDEX(InflationFactor,A1000)</f>
        <v>288.03655106725296</v>
      </c>
      <c r="G1000" s="15"/>
      <c r="H1000" s="28">
        <v>0.06</v>
      </c>
      <c r="I1000" s="14" cm="1">
        <f t="array" ref="I1000">1/POWER(1+INDEX(Yield,A1000),1/12)</f>
        <v>0.9951560277146928</v>
      </c>
      <c r="J1000" s="14"/>
      <c r="K1000" s="29">
        <v>0.1</v>
      </c>
      <c r="L1000" s="14" cm="1">
        <f t="array" ref="L1000">1-POWER(1-INDEX(LapseRate,A1000),1/12)</f>
        <v>8.7416109546967213E-3</v>
      </c>
      <c r="M1000" s="14"/>
      <c r="N1000" s="32">
        <v>0.01</v>
      </c>
      <c r="O1000" s="32">
        <v>0.01</v>
      </c>
      <c r="Q1000" s="16" cm="1">
        <f t="array" ref="Q1000">INDEX(Inflation,A1000)+0.02</f>
        <v>7.0000000000000007E-2</v>
      </c>
      <c r="R1000" s="16" cm="1">
        <f t="array" ref="R1000">INDEX(LapseRate,A1000)*0.5</f>
        <v>0.05</v>
      </c>
      <c r="S1000" s="16" cm="1">
        <f t="array" ref="S1000">INDEX(LapseRate,A1000)*1.5</f>
        <v>0.15000000000000002</v>
      </c>
      <c r="T1000" s="16" cm="1">
        <f t="array" ref="T1000">INDEX(Yield,A1000)*INDEX(YieldUp,A1000)</f>
        <v>5.9999999999999995E-4</v>
      </c>
      <c r="U1000" s="16" cm="1">
        <f t="array" ref="U1000">INDEX(Yield,A1000)*INDEX(YieldDown,A1000)</f>
        <v>5.9999999999999995E-4</v>
      </c>
    </row>
    <row r="1001" spans="1:21" x14ac:dyDescent="0.2">
      <c r="A1001" s="13">
        <v>999</v>
      </c>
      <c r="C1001" s="28">
        <v>0.05</v>
      </c>
      <c r="D1001" s="14">
        <f t="shared" si="15"/>
        <v>57.842009526103247</v>
      </c>
      <c r="E1001" s="14"/>
      <c r="F1001" s="15" cm="1">
        <f t="array" ref="F1001">Expense*INDEX(InflationFactor,A1001)</f>
        <v>289.21004763051621</v>
      </c>
      <c r="G1001" s="15"/>
      <c r="H1001" s="28">
        <v>0.06</v>
      </c>
      <c r="I1001" s="14" cm="1">
        <f t="array" ref="I1001">1/POWER(1+INDEX(Yield,A1001),1/12)</f>
        <v>0.9951560277146928</v>
      </c>
      <c r="J1001" s="14"/>
      <c r="K1001" s="29">
        <v>0.1</v>
      </c>
      <c r="L1001" s="14" cm="1">
        <f t="array" ref="L1001">1-POWER(1-INDEX(LapseRate,A1001),1/12)</f>
        <v>8.7416109546967213E-3</v>
      </c>
      <c r="M1001" s="14"/>
      <c r="N1001" s="32">
        <v>0.01</v>
      </c>
      <c r="O1001" s="32">
        <v>0.01</v>
      </c>
      <c r="Q1001" s="16" cm="1">
        <f t="array" ref="Q1001">INDEX(Inflation,A1001)+0.02</f>
        <v>7.0000000000000007E-2</v>
      </c>
      <c r="R1001" s="16" cm="1">
        <f t="array" ref="R1001">INDEX(LapseRate,A1001)*0.5</f>
        <v>0.05</v>
      </c>
      <c r="S1001" s="16" cm="1">
        <f t="array" ref="S1001">INDEX(LapseRate,A1001)*1.5</f>
        <v>0.15000000000000002</v>
      </c>
      <c r="T1001" s="16" cm="1">
        <f t="array" ref="T1001">INDEX(Yield,A1001)*INDEX(YieldUp,A1001)</f>
        <v>5.9999999999999995E-4</v>
      </c>
      <c r="U1001" s="16" cm="1">
        <f t="array" ref="U1001">INDEX(Yield,A1001)*INDEX(YieldDown,A1001)</f>
        <v>5.9999999999999995E-4</v>
      </c>
    </row>
    <row r="1002" spans="1:21" x14ac:dyDescent="0.2">
      <c r="A1002" s="13">
        <v>1000</v>
      </c>
      <c r="C1002" s="28">
        <v>0.05</v>
      </c>
      <c r="D1002" s="14">
        <f t="shared" si="15"/>
        <v>58.077665032807545</v>
      </c>
      <c r="E1002" s="14"/>
      <c r="F1002" s="15" cm="1">
        <f t="array" ref="F1002">Expense*INDEX(InflationFactor,A1002)</f>
        <v>290.38832516403772</v>
      </c>
      <c r="G1002" s="15"/>
      <c r="H1002" s="28">
        <v>0.06</v>
      </c>
      <c r="I1002" s="14" cm="1">
        <f t="array" ref="I1002">1/POWER(1+INDEX(Yield,A1002),1/12)</f>
        <v>0.9951560277146928</v>
      </c>
      <c r="J1002" s="14"/>
      <c r="K1002" s="29">
        <v>0.1</v>
      </c>
      <c r="L1002" s="14" cm="1">
        <f t="array" ref="L1002">1-POWER(1-INDEX(LapseRate,A1002),1/12)</f>
        <v>8.7416109546967213E-3</v>
      </c>
      <c r="M1002" s="14"/>
      <c r="N1002" s="32">
        <v>0.01</v>
      </c>
      <c r="O1002" s="32">
        <v>0.01</v>
      </c>
      <c r="Q1002" s="16" cm="1">
        <f t="array" ref="Q1002">INDEX(Inflation,A1002)+0.02</f>
        <v>7.0000000000000007E-2</v>
      </c>
      <c r="R1002" s="16" cm="1">
        <f t="array" ref="R1002">INDEX(LapseRate,A1002)*0.5</f>
        <v>0.05</v>
      </c>
      <c r="S1002" s="16" cm="1">
        <f t="array" ref="S1002">INDEX(LapseRate,A1002)*1.5</f>
        <v>0.15000000000000002</v>
      </c>
      <c r="T1002" s="16" cm="1">
        <f t="array" ref="T1002">INDEX(Yield,A1002)*INDEX(YieldUp,A1002)</f>
        <v>5.9999999999999995E-4</v>
      </c>
      <c r="U1002" s="16" cm="1">
        <f t="array" ref="U1002">INDEX(Yield,A1002)*INDEX(YieldDown,A1002)</f>
        <v>5.9999999999999995E-4</v>
      </c>
    </row>
  </sheetData>
  <mergeCells count="2">
    <mergeCell ref="N1:O1"/>
    <mergeCell ref="Q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1288-3609-43B4-A567-D84A8778EB7A}">
  <dimension ref="A1:U10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0.199999999999999" x14ac:dyDescent="0.2"/>
  <cols>
    <col min="1" max="1" width="4.33203125" style="13" bestFit="1" customWidth="1"/>
    <col min="2" max="2" width="3.77734375" style="16" customWidth="1"/>
    <col min="3" max="6" width="10.5546875" style="16" bestFit="1" customWidth="1"/>
    <col min="7" max="7" width="3.5546875" style="16" customWidth="1"/>
    <col min="8" max="11" width="10.5546875" style="16" customWidth="1"/>
    <col min="12" max="12" width="5" style="16" customWidth="1"/>
    <col min="13" max="16" width="10.5546875" style="16" customWidth="1"/>
    <col min="17" max="17" width="4.5546875" style="16" customWidth="1"/>
    <col min="18" max="21" width="10.5546875" style="16" customWidth="1"/>
    <col min="22" max="16384" width="8.88671875" style="16"/>
  </cols>
  <sheetData>
    <row r="1" spans="1:21" s="18" customFormat="1" x14ac:dyDescent="0.2">
      <c r="A1" s="17"/>
      <c r="C1" s="33" t="s">
        <v>54</v>
      </c>
      <c r="D1" s="33"/>
      <c r="E1" s="33"/>
      <c r="F1" s="33"/>
      <c r="G1" s="10"/>
      <c r="H1" s="33" t="s">
        <v>61</v>
      </c>
      <c r="I1" s="33"/>
      <c r="J1" s="33"/>
      <c r="K1" s="33"/>
      <c r="M1" s="33" t="s">
        <v>33</v>
      </c>
      <c r="N1" s="33"/>
      <c r="O1" s="33"/>
      <c r="P1" s="33"/>
      <c r="R1" s="33" t="s">
        <v>34</v>
      </c>
      <c r="S1" s="33"/>
      <c r="T1" s="33"/>
      <c r="U1" s="33"/>
    </row>
    <row r="2" spans="1:21" s="18" customFormat="1" x14ac:dyDescent="0.2">
      <c r="A2" s="17"/>
      <c r="C2" s="33" t="s">
        <v>55</v>
      </c>
      <c r="D2" s="33"/>
      <c r="E2" s="33" t="s">
        <v>57</v>
      </c>
      <c r="F2" s="33"/>
      <c r="G2" s="10"/>
      <c r="H2" s="33" t="s">
        <v>55</v>
      </c>
      <c r="I2" s="33"/>
      <c r="J2" s="33" t="s">
        <v>57</v>
      </c>
      <c r="K2" s="33"/>
      <c r="M2" s="33" t="s">
        <v>55</v>
      </c>
      <c r="N2" s="33"/>
      <c r="O2" s="33" t="s">
        <v>57</v>
      </c>
      <c r="P2" s="33"/>
      <c r="R2" s="33" t="s">
        <v>55</v>
      </c>
      <c r="S2" s="33"/>
      <c r="T2" s="33" t="s">
        <v>57</v>
      </c>
      <c r="U2" s="33"/>
    </row>
    <row r="3" spans="1:21" s="18" customFormat="1" x14ac:dyDescent="0.2">
      <c r="A3" s="17" t="s">
        <v>20</v>
      </c>
      <c r="C3" s="20" t="s">
        <v>56</v>
      </c>
      <c r="D3" s="20" t="s">
        <v>8</v>
      </c>
      <c r="E3" s="20" t="s">
        <v>56</v>
      </c>
      <c r="F3" s="20" t="s">
        <v>8</v>
      </c>
      <c r="G3" s="11"/>
      <c r="H3" s="20" t="s">
        <v>56</v>
      </c>
      <c r="I3" s="20" t="s">
        <v>8</v>
      </c>
      <c r="J3" s="20" t="s">
        <v>56</v>
      </c>
      <c r="K3" s="20" t="s">
        <v>8</v>
      </c>
      <c r="M3" s="20" t="s">
        <v>56</v>
      </c>
      <c r="N3" s="20" t="s">
        <v>8</v>
      </c>
      <c r="O3" s="20" t="s">
        <v>56</v>
      </c>
      <c r="P3" s="20" t="s">
        <v>8</v>
      </c>
      <c r="R3" s="20" t="s">
        <v>56</v>
      </c>
      <c r="S3" s="20" t="s">
        <v>8</v>
      </c>
      <c r="T3" s="20" t="s">
        <v>56</v>
      </c>
      <c r="U3" s="20" t="s">
        <v>8</v>
      </c>
    </row>
    <row r="4" spans="1:21" x14ac:dyDescent="0.2">
      <c r="A4" s="13">
        <v>1</v>
      </c>
      <c r="C4" s="30">
        <v>2.4963999999999997E-4</v>
      </c>
      <c r="D4" s="30">
        <v>2.080571399576403E-5</v>
      </c>
      <c r="E4" s="30">
        <v>2.7460400000000002E-4</v>
      </c>
      <c r="F4" s="30">
        <v>2.2886547314193706E-5</v>
      </c>
      <c r="G4" s="30"/>
      <c r="H4" s="30" cm="1">
        <f t="array" ref="H4">(1-POWER(1-INDEX(Qx,A4,1),1/12))</f>
        <v>2.080571399576403E-5</v>
      </c>
      <c r="I4" s="30" cm="1">
        <f t="array" ref="I4">(1-POWER(1-INDEX(Qx,A4,2),1/12))</f>
        <v>1.7338260334121003E-6</v>
      </c>
      <c r="J4" s="30" cm="1">
        <f t="array" ref="J4">(1-POWER(1-INDEX(Qx,A4,3),1/12))</f>
        <v>2.2886547314193706E-5</v>
      </c>
      <c r="K4" s="30" cm="1">
        <f t="array" ref="K4">(1-POWER(1-INDEX(Qx,A4,4),1/12))</f>
        <v>1.9072322825497423E-6</v>
      </c>
      <c r="L4" s="30"/>
      <c r="M4" s="30" cm="1">
        <f t="array" ref="M4">INDEX(Qx,A4,1)*1.15</f>
        <v>2.8708599999999993E-4</v>
      </c>
      <c r="N4" s="30" cm="1">
        <f t="array" ref="N4">INDEX(Qx,A4,2)*1.15</f>
        <v>2.3926571095128633E-5</v>
      </c>
      <c r="O4" s="30" cm="1">
        <f t="array" ref="O4">INDEX(Qx,A4,3)*1.15</f>
        <v>3.1579459999999998E-4</v>
      </c>
      <c r="P4" s="30" cm="1">
        <f t="array" ref="P4">INDEX(Qx,A4,4)*1.15</f>
        <v>2.631952941132276E-5</v>
      </c>
      <c r="Q4" s="30"/>
      <c r="R4" s="30" cm="1">
        <f t="array" ref="R4">INDEX(Qx,A4,1)*0.9</f>
        <v>2.2467599999999999E-4</v>
      </c>
      <c r="S4" s="30" cm="1">
        <f t="array" ref="S4">INDEX(Qx,A4,2)*0.9</f>
        <v>1.8725142596187629E-5</v>
      </c>
      <c r="T4" s="30" cm="1">
        <f t="array" ref="T4">INDEX(Qx,A4,3)*0.9</f>
        <v>2.471436E-4</v>
      </c>
      <c r="U4" s="30" cm="1">
        <f t="array" ref="U4">INDEX(Qx,A4,4)*0.9</f>
        <v>2.0597892582774337E-5</v>
      </c>
    </row>
    <row r="5" spans="1:21" x14ac:dyDescent="0.2">
      <c r="A5" s="13">
        <v>2</v>
      </c>
      <c r="C5" s="30">
        <v>2.4963999999999997E-4</v>
      </c>
      <c r="D5" s="30">
        <v>2.080571399576403E-5</v>
      </c>
      <c r="E5" s="30">
        <v>2.7460400000000002E-4</v>
      </c>
      <c r="F5" s="30">
        <v>2.2886547314193706E-5</v>
      </c>
      <c r="G5" s="30"/>
      <c r="H5" s="30" cm="1">
        <f t="array" ref="H5">(1-POWER(1-INDEX(Qx,A5,1),1/12))</f>
        <v>2.080571399576403E-5</v>
      </c>
      <c r="I5" s="30" cm="1">
        <f t="array" ref="I5">(1-POWER(1-INDEX(Qx,A5,2),1/12))</f>
        <v>1.7338260334121003E-6</v>
      </c>
      <c r="J5" s="30" cm="1">
        <f t="array" ref="J5">(1-POWER(1-INDEX(Qx,A5,3),1/12))</f>
        <v>2.2886547314193706E-5</v>
      </c>
      <c r="K5" s="30" cm="1">
        <f t="array" ref="K5">(1-POWER(1-INDEX(Qx,A5,4),1/12))</f>
        <v>1.9072322825497423E-6</v>
      </c>
      <c r="L5" s="30"/>
      <c r="M5" s="30" cm="1">
        <f t="array" ref="M5">INDEX(Qx,A5,1)*1.15</f>
        <v>2.8708599999999993E-4</v>
      </c>
      <c r="N5" s="30" cm="1">
        <f t="array" ref="N5">INDEX(Qx,A5,2)*1.15</f>
        <v>2.3926571095128633E-5</v>
      </c>
      <c r="O5" s="30" cm="1">
        <f t="array" ref="O5">INDEX(Qx,A5,3)*1.15</f>
        <v>3.1579459999999998E-4</v>
      </c>
      <c r="P5" s="30" cm="1">
        <f t="array" ref="P5">INDEX(Qx,A5,4)*1.15</f>
        <v>2.631952941132276E-5</v>
      </c>
      <c r="Q5" s="30"/>
      <c r="R5" s="30" cm="1">
        <f t="array" ref="R5">INDEX(Qx,A5,1)*0.9</f>
        <v>2.2467599999999999E-4</v>
      </c>
      <c r="S5" s="30" cm="1">
        <f t="array" ref="S5">INDEX(Qx,A5,2)*0.9</f>
        <v>1.8725142596187629E-5</v>
      </c>
      <c r="T5" s="30" cm="1">
        <f t="array" ref="T5">INDEX(Qx,A5,3)*0.9</f>
        <v>2.471436E-4</v>
      </c>
      <c r="U5" s="30" cm="1">
        <f t="array" ref="U5">INDEX(Qx,A5,4)*0.9</f>
        <v>2.0597892582774337E-5</v>
      </c>
    </row>
    <row r="6" spans="1:21" x14ac:dyDescent="0.2">
      <c r="A6" s="13">
        <v>3</v>
      </c>
      <c r="C6" s="30">
        <v>2.4963999999999997E-4</v>
      </c>
      <c r="D6" s="30">
        <v>2.080571399576403E-5</v>
      </c>
      <c r="E6" s="30">
        <v>2.7460400000000002E-4</v>
      </c>
      <c r="F6" s="30">
        <v>2.2886547314193706E-5</v>
      </c>
      <c r="G6" s="30"/>
      <c r="H6" s="30" cm="1">
        <f t="array" ref="H6">(1-POWER(1-INDEX(Qx,A6,1),1/12))</f>
        <v>2.080571399576403E-5</v>
      </c>
      <c r="I6" s="30" cm="1">
        <f t="array" ref="I6">(1-POWER(1-INDEX(Qx,A6,2),1/12))</f>
        <v>1.7338260334121003E-6</v>
      </c>
      <c r="J6" s="30" cm="1">
        <f t="array" ref="J6">(1-POWER(1-INDEX(Qx,A6,3),1/12))</f>
        <v>2.2886547314193706E-5</v>
      </c>
      <c r="K6" s="30" cm="1">
        <f t="array" ref="K6">(1-POWER(1-INDEX(Qx,A6,4),1/12))</f>
        <v>1.9072322825497423E-6</v>
      </c>
      <c r="L6" s="30"/>
      <c r="M6" s="30" cm="1">
        <f t="array" ref="M6">INDEX(Qx,A6,1)*1.15</f>
        <v>2.8708599999999993E-4</v>
      </c>
      <c r="N6" s="30" cm="1">
        <f t="array" ref="N6">INDEX(Qx,A6,2)*1.15</f>
        <v>2.3926571095128633E-5</v>
      </c>
      <c r="O6" s="30" cm="1">
        <f t="array" ref="O6">INDEX(Qx,A6,3)*1.15</f>
        <v>3.1579459999999998E-4</v>
      </c>
      <c r="P6" s="30" cm="1">
        <f t="array" ref="P6">INDEX(Qx,A6,4)*1.15</f>
        <v>2.631952941132276E-5</v>
      </c>
      <c r="Q6" s="30"/>
      <c r="R6" s="30" cm="1">
        <f t="array" ref="R6">INDEX(Qx,A6,1)*0.9</f>
        <v>2.2467599999999999E-4</v>
      </c>
      <c r="S6" s="30" cm="1">
        <f t="array" ref="S6">INDEX(Qx,A6,2)*0.9</f>
        <v>1.8725142596187629E-5</v>
      </c>
      <c r="T6" s="30" cm="1">
        <f t="array" ref="T6">INDEX(Qx,A6,3)*0.9</f>
        <v>2.471436E-4</v>
      </c>
      <c r="U6" s="30" cm="1">
        <f t="array" ref="U6">INDEX(Qx,A6,4)*0.9</f>
        <v>2.0597892582774337E-5</v>
      </c>
    </row>
    <row r="7" spans="1:21" x14ac:dyDescent="0.2">
      <c r="A7" s="13">
        <v>4</v>
      </c>
      <c r="C7" s="30">
        <v>2.4963999999999997E-4</v>
      </c>
      <c r="D7" s="30">
        <v>2.080571399576403E-5</v>
      </c>
      <c r="E7" s="30">
        <v>2.7460400000000002E-4</v>
      </c>
      <c r="F7" s="30">
        <v>2.2886547314193706E-5</v>
      </c>
      <c r="G7" s="30"/>
      <c r="H7" s="30" cm="1">
        <f t="array" ref="H7">(1-POWER(1-INDEX(Qx,A7,1),1/12))</f>
        <v>2.080571399576403E-5</v>
      </c>
      <c r="I7" s="30" cm="1">
        <f t="array" ref="I7">(1-POWER(1-INDEX(Qx,A7,2),1/12))</f>
        <v>1.7338260334121003E-6</v>
      </c>
      <c r="J7" s="30" cm="1">
        <f t="array" ref="J7">(1-POWER(1-INDEX(Qx,A7,3),1/12))</f>
        <v>2.2886547314193706E-5</v>
      </c>
      <c r="K7" s="30" cm="1">
        <f t="array" ref="K7">(1-POWER(1-INDEX(Qx,A7,4),1/12))</f>
        <v>1.9072322825497423E-6</v>
      </c>
      <c r="L7" s="30"/>
      <c r="M7" s="30" cm="1">
        <f t="array" ref="M7">INDEX(Qx,A7,1)*1.15</f>
        <v>2.8708599999999993E-4</v>
      </c>
      <c r="N7" s="30" cm="1">
        <f t="array" ref="N7">INDEX(Qx,A7,2)*1.15</f>
        <v>2.3926571095128633E-5</v>
      </c>
      <c r="O7" s="30" cm="1">
        <f t="array" ref="O7">INDEX(Qx,A7,3)*1.15</f>
        <v>3.1579459999999998E-4</v>
      </c>
      <c r="P7" s="30" cm="1">
        <f t="array" ref="P7">INDEX(Qx,A7,4)*1.15</f>
        <v>2.631952941132276E-5</v>
      </c>
      <c r="Q7" s="30"/>
      <c r="R7" s="30" cm="1">
        <f t="array" ref="R7">INDEX(Qx,A7,1)*0.9</f>
        <v>2.2467599999999999E-4</v>
      </c>
      <c r="S7" s="30" cm="1">
        <f t="array" ref="S7">INDEX(Qx,A7,2)*0.9</f>
        <v>1.8725142596187629E-5</v>
      </c>
      <c r="T7" s="30" cm="1">
        <f t="array" ref="T7">INDEX(Qx,A7,3)*0.9</f>
        <v>2.471436E-4</v>
      </c>
      <c r="U7" s="30" cm="1">
        <f t="array" ref="U7">INDEX(Qx,A7,4)*0.9</f>
        <v>2.0597892582774337E-5</v>
      </c>
    </row>
    <row r="8" spans="1:21" x14ac:dyDescent="0.2">
      <c r="A8" s="13">
        <v>5</v>
      </c>
      <c r="C8" s="30">
        <v>2.4963999999999997E-4</v>
      </c>
      <c r="D8" s="30">
        <v>2.080571399576403E-5</v>
      </c>
      <c r="E8" s="30">
        <v>2.7460400000000002E-4</v>
      </c>
      <c r="F8" s="30">
        <v>2.2886547314193706E-5</v>
      </c>
      <c r="G8" s="30"/>
      <c r="H8" s="30" cm="1">
        <f t="array" ref="H8">(1-POWER(1-INDEX(Qx,A8,1),1/12))</f>
        <v>2.080571399576403E-5</v>
      </c>
      <c r="I8" s="30" cm="1">
        <f t="array" ref="I8">(1-POWER(1-INDEX(Qx,A8,2),1/12))</f>
        <v>1.7338260334121003E-6</v>
      </c>
      <c r="J8" s="30" cm="1">
        <f t="array" ref="J8">(1-POWER(1-INDEX(Qx,A8,3),1/12))</f>
        <v>2.2886547314193706E-5</v>
      </c>
      <c r="K8" s="30" cm="1">
        <f t="array" ref="K8">(1-POWER(1-INDEX(Qx,A8,4),1/12))</f>
        <v>1.9072322825497423E-6</v>
      </c>
      <c r="L8" s="30"/>
      <c r="M8" s="30" cm="1">
        <f t="array" ref="M8">INDEX(Qx,A8,1)*1.15</f>
        <v>2.8708599999999993E-4</v>
      </c>
      <c r="N8" s="30" cm="1">
        <f t="array" ref="N8">INDEX(Qx,A8,2)*1.15</f>
        <v>2.3926571095128633E-5</v>
      </c>
      <c r="O8" s="30" cm="1">
        <f t="array" ref="O8">INDEX(Qx,A8,3)*1.15</f>
        <v>3.1579459999999998E-4</v>
      </c>
      <c r="P8" s="30" cm="1">
        <f t="array" ref="P8">INDEX(Qx,A8,4)*1.15</f>
        <v>2.631952941132276E-5</v>
      </c>
      <c r="Q8" s="30"/>
      <c r="R8" s="30" cm="1">
        <f t="array" ref="R8">INDEX(Qx,A8,1)*0.9</f>
        <v>2.2467599999999999E-4</v>
      </c>
      <c r="S8" s="30" cm="1">
        <f t="array" ref="S8">INDEX(Qx,A8,2)*0.9</f>
        <v>1.8725142596187629E-5</v>
      </c>
      <c r="T8" s="30" cm="1">
        <f t="array" ref="T8">INDEX(Qx,A8,3)*0.9</f>
        <v>2.471436E-4</v>
      </c>
      <c r="U8" s="30" cm="1">
        <f t="array" ref="U8">INDEX(Qx,A8,4)*0.9</f>
        <v>2.0597892582774337E-5</v>
      </c>
    </row>
    <row r="9" spans="1:21" x14ac:dyDescent="0.2">
      <c r="A9" s="13">
        <v>6</v>
      </c>
      <c r="C9" s="30">
        <v>2.4963999999999997E-4</v>
      </c>
      <c r="D9" s="30">
        <v>2.080571399576403E-5</v>
      </c>
      <c r="E9" s="30">
        <v>2.7460400000000002E-4</v>
      </c>
      <c r="F9" s="30">
        <v>2.2886547314193706E-5</v>
      </c>
      <c r="G9" s="30"/>
      <c r="H9" s="30" cm="1">
        <f t="array" ref="H9">(1-POWER(1-INDEX(Qx,A9,1),1/12))</f>
        <v>2.080571399576403E-5</v>
      </c>
      <c r="I9" s="30" cm="1">
        <f t="array" ref="I9">(1-POWER(1-INDEX(Qx,A9,2),1/12))</f>
        <v>1.7338260334121003E-6</v>
      </c>
      <c r="J9" s="30" cm="1">
        <f t="array" ref="J9">(1-POWER(1-INDEX(Qx,A9,3),1/12))</f>
        <v>2.2886547314193706E-5</v>
      </c>
      <c r="K9" s="30" cm="1">
        <f t="array" ref="K9">(1-POWER(1-INDEX(Qx,A9,4),1/12))</f>
        <v>1.9072322825497423E-6</v>
      </c>
      <c r="L9" s="30"/>
      <c r="M9" s="30" cm="1">
        <f t="array" ref="M9">INDEX(Qx,A9,1)*1.15</f>
        <v>2.8708599999999993E-4</v>
      </c>
      <c r="N9" s="30" cm="1">
        <f t="array" ref="N9">INDEX(Qx,A9,2)*1.15</f>
        <v>2.3926571095128633E-5</v>
      </c>
      <c r="O9" s="30" cm="1">
        <f t="array" ref="O9">INDEX(Qx,A9,3)*1.15</f>
        <v>3.1579459999999998E-4</v>
      </c>
      <c r="P9" s="30" cm="1">
        <f t="array" ref="P9">INDEX(Qx,A9,4)*1.15</f>
        <v>2.631952941132276E-5</v>
      </c>
      <c r="Q9" s="30"/>
      <c r="R9" s="30" cm="1">
        <f t="array" ref="R9">INDEX(Qx,A9,1)*0.9</f>
        <v>2.2467599999999999E-4</v>
      </c>
      <c r="S9" s="30" cm="1">
        <f t="array" ref="S9">INDEX(Qx,A9,2)*0.9</f>
        <v>1.8725142596187629E-5</v>
      </c>
      <c r="T9" s="30" cm="1">
        <f t="array" ref="T9">INDEX(Qx,A9,3)*0.9</f>
        <v>2.471436E-4</v>
      </c>
      <c r="U9" s="30" cm="1">
        <f t="array" ref="U9">INDEX(Qx,A9,4)*0.9</f>
        <v>2.0597892582774337E-5</v>
      </c>
    </row>
    <row r="10" spans="1:21" x14ac:dyDescent="0.2">
      <c r="A10" s="13">
        <v>7</v>
      </c>
      <c r="C10" s="30">
        <v>2.4963999999999997E-4</v>
      </c>
      <c r="D10" s="30">
        <v>2.080571399576403E-5</v>
      </c>
      <c r="E10" s="30">
        <v>2.7460400000000002E-4</v>
      </c>
      <c r="F10" s="30">
        <v>2.2886547314193706E-5</v>
      </c>
      <c r="G10" s="30"/>
      <c r="H10" s="30" cm="1">
        <f t="array" ref="H10">(1-POWER(1-INDEX(Qx,A10,1),1/12))</f>
        <v>2.080571399576403E-5</v>
      </c>
      <c r="I10" s="30" cm="1">
        <f t="array" ref="I10">(1-POWER(1-INDEX(Qx,A10,2),1/12))</f>
        <v>1.7338260334121003E-6</v>
      </c>
      <c r="J10" s="30" cm="1">
        <f t="array" ref="J10">(1-POWER(1-INDEX(Qx,A10,3),1/12))</f>
        <v>2.2886547314193706E-5</v>
      </c>
      <c r="K10" s="30" cm="1">
        <f t="array" ref="K10">(1-POWER(1-INDEX(Qx,A10,4),1/12))</f>
        <v>1.9072322825497423E-6</v>
      </c>
      <c r="L10" s="30"/>
      <c r="M10" s="30" cm="1">
        <f t="array" ref="M10">INDEX(Qx,A10,1)*1.15</f>
        <v>2.8708599999999993E-4</v>
      </c>
      <c r="N10" s="30" cm="1">
        <f t="array" ref="N10">INDEX(Qx,A10,2)*1.15</f>
        <v>2.3926571095128633E-5</v>
      </c>
      <c r="O10" s="30" cm="1">
        <f t="array" ref="O10">INDEX(Qx,A10,3)*1.15</f>
        <v>3.1579459999999998E-4</v>
      </c>
      <c r="P10" s="30" cm="1">
        <f t="array" ref="P10">INDEX(Qx,A10,4)*1.15</f>
        <v>2.631952941132276E-5</v>
      </c>
      <c r="Q10" s="30"/>
      <c r="R10" s="30" cm="1">
        <f t="array" ref="R10">INDEX(Qx,A10,1)*0.9</f>
        <v>2.2467599999999999E-4</v>
      </c>
      <c r="S10" s="30" cm="1">
        <f t="array" ref="S10">INDEX(Qx,A10,2)*0.9</f>
        <v>1.8725142596187629E-5</v>
      </c>
      <c r="T10" s="30" cm="1">
        <f t="array" ref="T10">INDEX(Qx,A10,3)*0.9</f>
        <v>2.471436E-4</v>
      </c>
      <c r="U10" s="30" cm="1">
        <f t="array" ref="U10">INDEX(Qx,A10,4)*0.9</f>
        <v>2.0597892582774337E-5</v>
      </c>
    </row>
    <row r="11" spans="1:21" x14ac:dyDescent="0.2">
      <c r="A11" s="13">
        <v>8</v>
      </c>
      <c r="C11" s="30">
        <v>2.4963999999999997E-4</v>
      </c>
      <c r="D11" s="30">
        <v>2.080571399576403E-5</v>
      </c>
      <c r="E11" s="30">
        <v>2.7460400000000002E-4</v>
      </c>
      <c r="F11" s="30">
        <v>2.2886547314193706E-5</v>
      </c>
      <c r="G11" s="30"/>
      <c r="H11" s="30" cm="1">
        <f t="array" ref="H11">(1-POWER(1-INDEX(Qx,A11,1),1/12))</f>
        <v>2.080571399576403E-5</v>
      </c>
      <c r="I11" s="30" cm="1">
        <f t="array" ref="I11">(1-POWER(1-INDEX(Qx,A11,2),1/12))</f>
        <v>1.7338260334121003E-6</v>
      </c>
      <c r="J11" s="30" cm="1">
        <f t="array" ref="J11">(1-POWER(1-INDEX(Qx,A11,3),1/12))</f>
        <v>2.2886547314193706E-5</v>
      </c>
      <c r="K11" s="30" cm="1">
        <f t="array" ref="K11">(1-POWER(1-INDEX(Qx,A11,4),1/12))</f>
        <v>1.9072322825497423E-6</v>
      </c>
      <c r="L11" s="30"/>
      <c r="M11" s="30" cm="1">
        <f t="array" ref="M11">INDEX(Qx,A11,1)*1.15</f>
        <v>2.8708599999999993E-4</v>
      </c>
      <c r="N11" s="30" cm="1">
        <f t="array" ref="N11">INDEX(Qx,A11,2)*1.15</f>
        <v>2.3926571095128633E-5</v>
      </c>
      <c r="O11" s="30" cm="1">
        <f t="array" ref="O11">INDEX(Qx,A11,3)*1.15</f>
        <v>3.1579459999999998E-4</v>
      </c>
      <c r="P11" s="30" cm="1">
        <f t="array" ref="P11">INDEX(Qx,A11,4)*1.15</f>
        <v>2.631952941132276E-5</v>
      </c>
      <c r="Q11" s="30"/>
      <c r="R11" s="30" cm="1">
        <f t="array" ref="R11">INDEX(Qx,A11,1)*0.9</f>
        <v>2.2467599999999999E-4</v>
      </c>
      <c r="S11" s="30" cm="1">
        <f t="array" ref="S11">INDEX(Qx,A11,2)*0.9</f>
        <v>1.8725142596187629E-5</v>
      </c>
      <c r="T11" s="30" cm="1">
        <f t="array" ref="T11">INDEX(Qx,A11,3)*0.9</f>
        <v>2.471436E-4</v>
      </c>
      <c r="U11" s="30" cm="1">
        <f t="array" ref="U11">INDEX(Qx,A11,4)*0.9</f>
        <v>2.0597892582774337E-5</v>
      </c>
    </row>
    <row r="12" spans="1:21" x14ac:dyDescent="0.2">
      <c r="A12" s="13">
        <v>9</v>
      </c>
      <c r="C12" s="30">
        <v>2.4963999999999997E-4</v>
      </c>
      <c r="D12" s="30">
        <v>2.080571399576403E-5</v>
      </c>
      <c r="E12" s="30">
        <v>2.7460400000000002E-4</v>
      </c>
      <c r="F12" s="30">
        <v>2.2886547314193706E-5</v>
      </c>
      <c r="G12" s="30"/>
      <c r="H12" s="30" cm="1">
        <f t="array" ref="H12">(1-POWER(1-INDEX(Qx,A12,1),1/12))</f>
        <v>2.080571399576403E-5</v>
      </c>
      <c r="I12" s="30" cm="1">
        <f t="array" ref="I12">(1-POWER(1-INDEX(Qx,A12,2),1/12))</f>
        <v>1.7338260334121003E-6</v>
      </c>
      <c r="J12" s="30" cm="1">
        <f t="array" ref="J12">(1-POWER(1-INDEX(Qx,A12,3),1/12))</f>
        <v>2.2886547314193706E-5</v>
      </c>
      <c r="K12" s="30" cm="1">
        <f t="array" ref="K12">(1-POWER(1-INDEX(Qx,A12,4),1/12))</f>
        <v>1.9072322825497423E-6</v>
      </c>
      <c r="L12" s="30"/>
      <c r="M12" s="30" cm="1">
        <f t="array" ref="M12">INDEX(Qx,A12,1)*1.15</f>
        <v>2.8708599999999993E-4</v>
      </c>
      <c r="N12" s="30" cm="1">
        <f t="array" ref="N12">INDEX(Qx,A12,2)*1.15</f>
        <v>2.3926571095128633E-5</v>
      </c>
      <c r="O12" s="30" cm="1">
        <f t="array" ref="O12">INDEX(Qx,A12,3)*1.15</f>
        <v>3.1579459999999998E-4</v>
      </c>
      <c r="P12" s="30" cm="1">
        <f t="array" ref="P12">INDEX(Qx,A12,4)*1.15</f>
        <v>2.631952941132276E-5</v>
      </c>
      <c r="Q12" s="30"/>
      <c r="R12" s="30" cm="1">
        <f t="array" ref="R12">INDEX(Qx,A12,1)*0.9</f>
        <v>2.2467599999999999E-4</v>
      </c>
      <c r="S12" s="30" cm="1">
        <f t="array" ref="S12">INDEX(Qx,A12,2)*0.9</f>
        <v>1.8725142596187629E-5</v>
      </c>
      <c r="T12" s="30" cm="1">
        <f t="array" ref="T12">INDEX(Qx,A12,3)*0.9</f>
        <v>2.471436E-4</v>
      </c>
      <c r="U12" s="30" cm="1">
        <f t="array" ref="U12">INDEX(Qx,A12,4)*0.9</f>
        <v>2.0597892582774337E-5</v>
      </c>
    </row>
    <row r="13" spans="1:21" x14ac:dyDescent="0.2">
      <c r="A13" s="13">
        <v>10</v>
      </c>
      <c r="C13" s="30">
        <v>2.4963999999999997E-4</v>
      </c>
      <c r="D13" s="30">
        <v>2.080571399576403E-5</v>
      </c>
      <c r="E13" s="30">
        <v>2.7460400000000002E-4</v>
      </c>
      <c r="F13" s="30">
        <v>2.2886547314193706E-5</v>
      </c>
      <c r="G13" s="30"/>
      <c r="H13" s="30" cm="1">
        <f t="array" ref="H13">(1-POWER(1-INDEX(Qx,A13,1),1/12))</f>
        <v>2.080571399576403E-5</v>
      </c>
      <c r="I13" s="30" cm="1">
        <f t="array" ref="I13">(1-POWER(1-INDEX(Qx,A13,2),1/12))</f>
        <v>1.7338260334121003E-6</v>
      </c>
      <c r="J13" s="30" cm="1">
        <f t="array" ref="J13">(1-POWER(1-INDEX(Qx,A13,3),1/12))</f>
        <v>2.2886547314193706E-5</v>
      </c>
      <c r="K13" s="30" cm="1">
        <f t="array" ref="K13">(1-POWER(1-INDEX(Qx,A13,4),1/12))</f>
        <v>1.9072322825497423E-6</v>
      </c>
      <c r="L13" s="30"/>
      <c r="M13" s="30" cm="1">
        <f t="array" ref="M13">INDEX(Qx,A13,1)*1.15</f>
        <v>2.8708599999999993E-4</v>
      </c>
      <c r="N13" s="30" cm="1">
        <f t="array" ref="N13">INDEX(Qx,A13,2)*1.15</f>
        <v>2.3926571095128633E-5</v>
      </c>
      <c r="O13" s="30" cm="1">
        <f t="array" ref="O13">INDEX(Qx,A13,3)*1.15</f>
        <v>3.1579459999999998E-4</v>
      </c>
      <c r="P13" s="30" cm="1">
        <f t="array" ref="P13">INDEX(Qx,A13,4)*1.15</f>
        <v>2.631952941132276E-5</v>
      </c>
      <c r="Q13" s="30"/>
      <c r="R13" s="30" cm="1">
        <f t="array" ref="R13">INDEX(Qx,A13,1)*0.9</f>
        <v>2.2467599999999999E-4</v>
      </c>
      <c r="S13" s="30" cm="1">
        <f t="array" ref="S13">INDEX(Qx,A13,2)*0.9</f>
        <v>1.8725142596187629E-5</v>
      </c>
      <c r="T13" s="30" cm="1">
        <f t="array" ref="T13">INDEX(Qx,A13,3)*0.9</f>
        <v>2.471436E-4</v>
      </c>
      <c r="U13" s="30" cm="1">
        <f t="array" ref="U13">INDEX(Qx,A13,4)*0.9</f>
        <v>2.0597892582774337E-5</v>
      </c>
    </row>
    <row r="14" spans="1:21" x14ac:dyDescent="0.2">
      <c r="A14" s="13">
        <v>11</v>
      </c>
      <c r="C14" s="30">
        <v>2.4963999999999997E-4</v>
      </c>
      <c r="D14" s="30">
        <v>2.080571399576403E-5</v>
      </c>
      <c r="E14" s="30">
        <v>2.7460400000000002E-4</v>
      </c>
      <c r="F14" s="30">
        <v>2.2886547314193706E-5</v>
      </c>
      <c r="G14" s="30"/>
      <c r="H14" s="30" cm="1">
        <f t="array" ref="H14">(1-POWER(1-INDEX(Qx,A14,1),1/12))</f>
        <v>2.080571399576403E-5</v>
      </c>
      <c r="I14" s="30" cm="1">
        <f t="array" ref="I14">(1-POWER(1-INDEX(Qx,A14,2),1/12))</f>
        <v>1.7338260334121003E-6</v>
      </c>
      <c r="J14" s="30" cm="1">
        <f t="array" ref="J14">(1-POWER(1-INDEX(Qx,A14,3),1/12))</f>
        <v>2.2886547314193706E-5</v>
      </c>
      <c r="K14" s="30" cm="1">
        <f t="array" ref="K14">(1-POWER(1-INDEX(Qx,A14,4),1/12))</f>
        <v>1.9072322825497423E-6</v>
      </c>
      <c r="L14" s="30"/>
      <c r="M14" s="30" cm="1">
        <f t="array" ref="M14">INDEX(Qx,A14,1)*1.15</f>
        <v>2.8708599999999993E-4</v>
      </c>
      <c r="N14" s="30" cm="1">
        <f t="array" ref="N14">INDEX(Qx,A14,2)*1.15</f>
        <v>2.3926571095128633E-5</v>
      </c>
      <c r="O14" s="30" cm="1">
        <f t="array" ref="O14">INDEX(Qx,A14,3)*1.15</f>
        <v>3.1579459999999998E-4</v>
      </c>
      <c r="P14" s="30" cm="1">
        <f t="array" ref="P14">INDEX(Qx,A14,4)*1.15</f>
        <v>2.631952941132276E-5</v>
      </c>
      <c r="Q14" s="30"/>
      <c r="R14" s="30" cm="1">
        <f t="array" ref="R14">INDEX(Qx,A14,1)*0.9</f>
        <v>2.2467599999999999E-4</v>
      </c>
      <c r="S14" s="30" cm="1">
        <f t="array" ref="S14">INDEX(Qx,A14,2)*0.9</f>
        <v>1.8725142596187629E-5</v>
      </c>
      <c r="T14" s="30" cm="1">
        <f t="array" ref="T14">INDEX(Qx,A14,3)*0.9</f>
        <v>2.471436E-4</v>
      </c>
      <c r="U14" s="30" cm="1">
        <f t="array" ref="U14">INDEX(Qx,A14,4)*0.9</f>
        <v>2.0597892582774337E-5</v>
      </c>
    </row>
    <row r="15" spans="1:21" x14ac:dyDescent="0.2">
      <c r="A15" s="13">
        <v>12</v>
      </c>
      <c r="C15" s="30">
        <v>2.4963999999999997E-4</v>
      </c>
      <c r="D15" s="30">
        <v>2.080571399576403E-5</v>
      </c>
      <c r="E15" s="30">
        <v>2.7460400000000002E-4</v>
      </c>
      <c r="F15" s="30">
        <v>2.2886547314193706E-5</v>
      </c>
      <c r="G15" s="30"/>
      <c r="H15" s="30" cm="1">
        <f t="array" ref="H15">(1-POWER(1-INDEX(Qx,A15,1),1/12))</f>
        <v>2.080571399576403E-5</v>
      </c>
      <c r="I15" s="30" cm="1">
        <f t="array" ref="I15">(1-POWER(1-INDEX(Qx,A15,2),1/12))</f>
        <v>1.7338260334121003E-6</v>
      </c>
      <c r="J15" s="30" cm="1">
        <f t="array" ref="J15">(1-POWER(1-INDEX(Qx,A15,3),1/12))</f>
        <v>2.2886547314193706E-5</v>
      </c>
      <c r="K15" s="30" cm="1">
        <f t="array" ref="K15">(1-POWER(1-INDEX(Qx,A15,4),1/12))</f>
        <v>1.9072322825497423E-6</v>
      </c>
      <c r="L15" s="30"/>
      <c r="M15" s="30" cm="1">
        <f t="array" ref="M15">INDEX(Qx,A15,1)*1.15</f>
        <v>2.8708599999999993E-4</v>
      </c>
      <c r="N15" s="30" cm="1">
        <f t="array" ref="N15">INDEX(Qx,A15,2)*1.15</f>
        <v>2.3926571095128633E-5</v>
      </c>
      <c r="O15" s="30" cm="1">
        <f t="array" ref="O15">INDEX(Qx,A15,3)*1.15</f>
        <v>3.1579459999999998E-4</v>
      </c>
      <c r="P15" s="30" cm="1">
        <f t="array" ref="P15">INDEX(Qx,A15,4)*1.15</f>
        <v>2.631952941132276E-5</v>
      </c>
      <c r="Q15" s="30"/>
      <c r="R15" s="30" cm="1">
        <f t="array" ref="R15">INDEX(Qx,A15,1)*0.9</f>
        <v>2.2467599999999999E-4</v>
      </c>
      <c r="S15" s="30" cm="1">
        <f t="array" ref="S15">INDEX(Qx,A15,2)*0.9</f>
        <v>1.8725142596187629E-5</v>
      </c>
      <c r="T15" s="30" cm="1">
        <f t="array" ref="T15">INDEX(Qx,A15,3)*0.9</f>
        <v>2.471436E-4</v>
      </c>
      <c r="U15" s="30" cm="1">
        <f t="array" ref="U15">INDEX(Qx,A15,4)*0.9</f>
        <v>2.0597892582774337E-5</v>
      </c>
    </row>
    <row r="16" spans="1:21" x14ac:dyDescent="0.2">
      <c r="A16" s="13">
        <v>13</v>
      </c>
      <c r="C16" s="30">
        <v>2.4963999999999997E-4</v>
      </c>
      <c r="D16" s="30">
        <v>2.080571399576403E-5</v>
      </c>
      <c r="E16" s="30">
        <v>2.7460400000000002E-4</v>
      </c>
      <c r="F16" s="30">
        <v>2.2886547314193706E-5</v>
      </c>
      <c r="G16" s="30"/>
      <c r="H16" s="30" cm="1">
        <f t="array" ref="H16">(1-POWER(1-INDEX(Qx,A16,1),1/12))</f>
        <v>2.080571399576403E-5</v>
      </c>
      <c r="I16" s="30" cm="1">
        <f t="array" ref="I16">(1-POWER(1-INDEX(Qx,A16,2),1/12))</f>
        <v>1.7338260334121003E-6</v>
      </c>
      <c r="J16" s="30" cm="1">
        <f t="array" ref="J16">(1-POWER(1-INDEX(Qx,A16,3),1/12))</f>
        <v>2.2886547314193706E-5</v>
      </c>
      <c r="K16" s="30" cm="1">
        <f t="array" ref="K16">(1-POWER(1-INDEX(Qx,A16,4),1/12))</f>
        <v>1.9072322825497423E-6</v>
      </c>
      <c r="L16" s="30"/>
      <c r="M16" s="30" cm="1">
        <f t="array" ref="M16">INDEX(Qx,A16,1)*1.15</f>
        <v>2.8708599999999993E-4</v>
      </c>
      <c r="N16" s="30" cm="1">
        <f t="array" ref="N16">INDEX(Qx,A16,2)*1.15</f>
        <v>2.3926571095128633E-5</v>
      </c>
      <c r="O16" s="30" cm="1">
        <f t="array" ref="O16">INDEX(Qx,A16,3)*1.15</f>
        <v>3.1579459999999998E-4</v>
      </c>
      <c r="P16" s="30" cm="1">
        <f t="array" ref="P16">INDEX(Qx,A16,4)*1.15</f>
        <v>2.631952941132276E-5</v>
      </c>
      <c r="Q16" s="30"/>
      <c r="R16" s="30" cm="1">
        <f t="array" ref="R16">INDEX(Qx,A16,1)*0.9</f>
        <v>2.2467599999999999E-4</v>
      </c>
      <c r="S16" s="30" cm="1">
        <f t="array" ref="S16">INDEX(Qx,A16,2)*0.9</f>
        <v>1.8725142596187629E-5</v>
      </c>
      <c r="T16" s="30" cm="1">
        <f t="array" ref="T16">INDEX(Qx,A16,3)*0.9</f>
        <v>2.471436E-4</v>
      </c>
      <c r="U16" s="30" cm="1">
        <f t="array" ref="U16">INDEX(Qx,A16,4)*0.9</f>
        <v>2.0597892582774337E-5</v>
      </c>
    </row>
    <row r="17" spans="1:21" x14ac:dyDescent="0.2">
      <c r="A17" s="13">
        <v>14</v>
      </c>
      <c r="C17" s="30">
        <v>2.4963999999999997E-4</v>
      </c>
      <c r="D17" s="30">
        <v>2.080571399576403E-5</v>
      </c>
      <c r="E17" s="30">
        <v>2.7460400000000002E-4</v>
      </c>
      <c r="F17" s="30">
        <v>2.2886547314193706E-5</v>
      </c>
      <c r="G17" s="30"/>
      <c r="H17" s="30" cm="1">
        <f t="array" ref="H17">(1-POWER(1-INDEX(Qx,A17,1),1/12))</f>
        <v>2.080571399576403E-5</v>
      </c>
      <c r="I17" s="30" cm="1">
        <f t="array" ref="I17">(1-POWER(1-INDEX(Qx,A17,2),1/12))</f>
        <v>1.7338260334121003E-6</v>
      </c>
      <c r="J17" s="30" cm="1">
        <f t="array" ref="J17">(1-POWER(1-INDEX(Qx,A17,3),1/12))</f>
        <v>2.2886547314193706E-5</v>
      </c>
      <c r="K17" s="30" cm="1">
        <f t="array" ref="K17">(1-POWER(1-INDEX(Qx,A17,4),1/12))</f>
        <v>1.9072322825497423E-6</v>
      </c>
      <c r="L17" s="30"/>
      <c r="M17" s="30" cm="1">
        <f t="array" ref="M17">INDEX(Qx,A17,1)*1.15</f>
        <v>2.8708599999999993E-4</v>
      </c>
      <c r="N17" s="30" cm="1">
        <f t="array" ref="N17">INDEX(Qx,A17,2)*1.15</f>
        <v>2.3926571095128633E-5</v>
      </c>
      <c r="O17" s="30" cm="1">
        <f t="array" ref="O17">INDEX(Qx,A17,3)*1.15</f>
        <v>3.1579459999999998E-4</v>
      </c>
      <c r="P17" s="30" cm="1">
        <f t="array" ref="P17">INDEX(Qx,A17,4)*1.15</f>
        <v>2.631952941132276E-5</v>
      </c>
      <c r="Q17" s="30"/>
      <c r="R17" s="30" cm="1">
        <f t="array" ref="R17">INDEX(Qx,A17,1)*0.9</f>
        <v>2.2467599999999999E-4</v>
      </c>
      <c r="S17" s="30" cm="1">
        <f t="array" ref="S17">INDEX(Qx,A17,2)*0.9</f>
        <v>1.8725142596187629E-5</v>
      </c>
      <c r="T17" s="30" cm="1">
        <f t="array" ref="T17">INDEX(Qx,A17,3)*0.9</f>
        <v>2.471436E-4</v>
      </c>
      <c r="U17" s="30" cm="1">
        <f t="array" ref="U17">INDEX(Qx,A17,4)*0.9</f>
        <v>2.0597892582774337E-5</v>
      </c>
    </row>
    <row r="18" spans="1:21" x14ac:dyDescent="0.2">
      <c r="A18" s="13">
        <v>15</v>
      </c>
      <c r="C18" s="30">
        <v>2.4963999999999997E-4</v>
      </c>
      <c r="D18" s="30">
        <v>2.080571399576403E-5</v>
      </c>
      <c r="E18" s="30">
        <v>2.7460400000000002E-4</v>
      </c>
      <c r="F18" s="30">
        <v>2.2886547314193706E-5</v>
      </c>
      <c r="G18" s="30"/>
      <c r="H18" s="30" cm="1">
        <f t="array" ref="H18">(1-POWER(1-INDEX(Qx,A18,1),1/12))</f>
        <v>2.080571399576403E-5</v>
      </c>
      <c r="I18" s="30" cm="1">
        <f t="array" ref="I18">(1-POWER(1-INDEX(Qx,A18,2),1/12))</f>
        <v>1.7338260334121003E-6</v>
      </c>
      <c r="J18" s="30" cm="1">
        <f t="array" ref="J18">(1-POWER(1-INDEX(Qx,A18,3),1/12))</f>
        <v>2.2886547314193706E-5</v>
      </c>
      <c r="K18" s="30" cm="1">
        <f t="array" ref="K18">(1-POWER(1-INDEX(Qx,A18,4),1/12))</f>
        <v>1.9072322825497423E-6</v>
      </c>
      <c r="L18" s="30"/>
      <c r="M18" s="30" cm="1">
        <f t="array" ref="M18">INDEX(Qx,A18,1)*1.15</f>
        <v>2.8708599999999993E-4</v>
      </c>
      <c r="N18" s="30" cm="1">
        <f t="array" ref="N18">INDEX(Qx,A18,2)*1.15</f>
        <v>2.3926571095128633E-5</v>
      </c>
      <c r="O18" s="30" cm="1">
        <f t="array" ref="O18">INDEX(Qx,A18,3)*1.15</f>
        <v>3.1579459999999998E-4</v>
      </c>
      <c r="P18" s="30" cm="1">
        <f t="array" ref="P18">INDEX(Qx,A18,4)*1.15</f>
        <v>2.631952941132276E-5</v>
      </c>
      <c r="Q18" s="30"/>
      <c r="R18" s="30" cm="1">
        <f t="array" ref="R18">INDEX(Qx,A18,1)*0.9</f>
        <v>2.2467599999999999E-4</v>
      </c>
      <c r="S18" s="30" cm="1">
        <f t="array" ref="S18">INDEX(Qx,A18,2)*0.9</f>
        <v>1.8725142596187629E-5</v>
      </c>
      <c r="T18" s="30" cm="1">
        <f t="array" ref="T18">INDEX(Qx,A18,3)*0.9</f>
        <v>2.471436E-4</v>
      </c>
      <c r="U18" s="30" cm="1">
        <f t="array" ref="U18">INDEX(Qx,A18,4)*0.9</f>
        <v>2.0597892582774337E-5</v>
      </c>
    </row>
    <row r="19" spans="1:21" x14ac:dyDescent="0.2">
      <c r="A19" s="13">
        <v>16</v>
      </c>
      <c r="C19" s="30">
        <v>2.4963999999999997E-4</v>
      </c>
      <c r="D19" s="30">
        <v>2.080571399576403E-5</v>
      </c>
      <c r="E19" s="30">
        <v>2.7460400000000002E-4</v>
      </c>
      <c r="F19" s="30">
        <v>2.2886547314193706E-5</v>
      </c>
      <c r="G19" s="30"/>
      <c r="H19" s="30" cm="1">
        <f t="array" ref="H19">(1-POWER(1-INDEX(Qx,A19,1),1/12))</f>
        <v>2.080571399576403E-5</v>
      </c>
      <c r="I19" s="30" cm="1">
        <f t="array" ref="I19">(1-POWER(1-INDEX(Qx,A19,2),1/12))</f>
        <v>1.7338260334121003E-6</v>
      </c>
      <c r="J19" s="30" cm="1">
        <f t="array" ref="J19">(1-POWER(1-INDEX(Qx,A19,3),1/12))</f>
        <v>2.2886547314193706E-5</v>
      </c>
      <c r="K19" s="30" cm="1">
        <f t="array" ref="K19">(1-POWER(1-INDEX(Qx,A19,4),1/12))</f>
        <v>1.9072322825497423E-6</v>
      </c>
      <c r="L19" s="30"/>
      <c r="M19" s="30" cm="1">
        <f t="array" ref="M19">INDEX(Qx,A19,1)*1.15</f>
        <v>2.8708599999999993E-4</v>
      </c>
      <c r="N19" s="30" cm="1">
        <f t="array" ref="N19">INDEX(Qx,A19,2)*1.15</f>
        <v>2.3926571095128633E-5</v>
      </c>
      <c r="O19" s="30" cm="1">
        <f t="array" ref="O19">INDEX(Qx,A19,3)*1.15</f>
        <v>3.1579459999999998E-4</v>
      </c>
      <c r="P19" s="30" cm="1">
        <f t="array" ref="P19">INDEX(Qx,A19,4)*1.15</f>
        <v>2.631952941132276E-5</v>
      </c>
      <c r="Q19" s="30"/>
      <c r="R19" s="30" cm="1">
        <f t="array" ref="R19">INDEX(Qx,A19,1)*0.9</f>
        <v>2.2467599999999999E-4</v>
      </c>
      <c r="S19" s="30" cm="1">
        <f t="array" ref="S19">INDEX(Qx,A19,2)*0.9</f>
        <v>1.8725142596187629E-5</v>
      </c>
      <c r="T19" s="30" cm="1">
        <f t="array" ref="T19">INDEX(Qx,A19,3)*0.9</f>
        <v>2.471436E-4</v>
      </c>
      <c r="U19" s="30" cm="1">
        <f t="array" ref="U19">INDEX(Qx,A19,4)*0.9</f>
        <v>2.0597892582774337E-5</v>
      </c>
    </row>
    <row r="20" spans="1:21" x14ac:dyDescent="0.2">
      <c r="A20" s="13">
        <v>17</v>
      </c>
      <c r="C20" s="30">
        <v>2.4963999999999997E-4</v>
      </c>
      <c r="D20" s="30">
        <v>2.080571399576403E-5</v>
      </c>
      <c r="E20" s="30">
        <v>2.7460400000000002E-4</v>
      </c>
      <c r="F20" s="30">
        <v>2.2886547314193706E-5</v>
      </c>
      <c r="G20" s="30"/>
      <c r="H20" s="30" cm="1">
        <f t="array" ref="H20">(1-POWER(1-INDEX(Qx,A20,1),1/12))</f>
        <v>2.080571399576403E-5</v>
      </c>
      <c r="I20" s="30" cm="1">
        <f t="array" ref="I20">(1-POWER(1-INDEX(Qx,A20,2),1/12))</f>
        <v>1.7338260334121003E-6</v>
      </c>
      <c r="J20" s="30" cm="1">
        <f t="array" ref="J20">(1-POWER(1-INDEX(Qx,A20,3),1/12))</f>
        <v>2.2886547314193706E-5</v>
      </c>
      <c r="K20" s="30" cm="1">
        <f t="array" ref="K20">(1-POWER(1-INDEX(Qx,A20,4),1/12))</f>
        <v>1.9072322825497423E-6</v>
      </c>
      <c r="L20" s="30"/>
      <c r="M20" s="30" cm="1">
        <f t="array" ref="M20">INDEX(Qx,A20,1)*1.15</f>
        <v>2.8708599999999993E-4</v>
      </c>
      <c r="N20" s="30" cm="1">
        <f t="array" ref="N20">INDEX(Qx,A20,2)*1.15</f>
        <v>2.3926571095128633E-5</v>
      </c>
      <c r="O20" s="30" cm="1">
        <f t="array" ref="O20">INDEX(Qx,A20,3)*1.15</f>
        <v>3.1579459999999998E-4</v>
      </c>
      <c r="P20" s="30" cm="1">
        <f t="array" ref="P20">INDEX(Qx,A20,4)*1.15</f>
        <v>2.631952941132276E-5</v>
      </c>
      <c r="Q20" s="30"/>
      <c r="R20" s="30" cm="1">
        <f t="array" ref="R20">INDEX(Qx,A20,1)*0.9</f>
        <v>2.2467599999999999E-4</v>
      </c>
      <c r="S20" s="30" cm="1">
        <f t="array" ref="S20">INDEX(Qx,A20,2)*0.9</f>
        <v>1.8725142596187629E-5</v>
      </c>
      <c r="T20" s="30" cm="1">
        <f t="array" ref="T20">INDEX(Qx,A20,3)*0.9</f>
        <v>2.471436E-4</v>
      </c>
      <c r="U20" s="30" cm="1">
        <f t="array" ref="U20">INDEX(Qx,A20,4)*0.9</f>
        <v>2.0597892582774337E-5</v>
      </c>
    </row>
    <row r="21" spans="1:21" x14ac:dyDescent="0.2">
      <c r="A21" s="13">
        <v>18</v>
      </c>
      <c r="C21" s="30">
        <v>2.4963999999999997E-4</v>
      </c>
      <c r="D21" s="30">
        <v>2.080571399576403E-5</v>
      </c>
      <c r="E21" s="30">
        <v>2.7460400000000002E-4</v>
      </c>
      <c r="F21" s="30">
        <v>2.2886547314193706E-5</v>
      </c>
      <c r="G21" s="30"/>
      <c r="H21" s="30" cm="1">
        <f t="array" ref="H21">(1-POWER(1-INDEX(Qx,A21,1),1/12))</f>
        <v>2.080571399576403E-5</v>
      </c>
      <c r="I21" s="30" cm="1">
        <f t="array" ref="I21">(1-POWER(1-INDEX(Qx,A21,2),1/12))</f>
        <v>1.7338260334121003E-6</v>
      </c>
      <c r="J21" s="30" cm="1">
        <f t="array" ref="J21">(1-POWER(1-INDEX(Qx,A21,3),1/12))</f>
        <v>2.2886547314193706E-5</v>
      </c>
      <c r="K21" s="30" cm="1">
        <f t="array" ref="K21">(1-POWER(1-INDEX(Qx,A21,4),1/12))</f>
        <v>1.9072322825497423E-6</v>
      </c>
      <c r="L21" s="30"/>
      <c r="M21" s="30" cm="1">
        <f t="array" ref="M21">INDEX(Qx,A21,1)*1.15</f>
        <v>2.8708599999999993E-4</v>
      </c>
      <c r="N21" s="30" cm="1">
        <f t="array" ref="N21">INDEX(Qx,A21,2)*1.15</f>
        <v>2.3926571095128633E-5</v>
      </c>
      <c r="O21" s="30" cm="1">
        <f t="array" ref="O21">INDEX(Qx,A21,3)*1.15</f>
        <v>3.1579459999999998E-4</v>
      </c>
      <c r="P21" s="30" cm="1">
        <f t="array" ref="P21">INDEX(Qx,A21,4)*1.15</f>
        <v>2.631952941132276E-5</v>
      </c>
      <c r="Q21" s="30"/>
      <c r="R21" s="30" cm="1">
        <f t="array" ref="R21">INDEX(Qx,A21,1)*0.9</f>
        <v>2.2467599999999999E-4</v>
      </c>
      <c r="S21" s="30" cm="1">
        <f t="array" ref="S21">INDEX(Qx,A21,2)*0.9</f>
        <v>1.8725142596187629E-5</v>
      </c>
      <c r="T21" s="30" cm="1">
        <f t="array" ref="T21">INDEX(Qx,A21,3)*0.9</f>
        <v>2.471436E-4</v>
      </c>
      <c r="U21" s="30" cm="1">
        <f t="array" ref="U21">INDEX(Qx,A21,4)*0.9</f>
        <v>2.0597892582774337E-5</v>
      </c>
    </row>
    <row r="22" spans="1:21" x14ac:dyDescent="0.2">
      <c r="A22" s="13">
        <v>19</v>
      </c>
      <c r="C22" s="30">
        <v>2.4963999999999997E-4</v>
      </c>
      <c r="D22" s="30">
        <v>2.080571399576403E-5</v>
      </c>
      <c r="E22" s="30">
        <v>2.7460400000000002E-4</v>
      </c>
      <c r="F22" s="30">
        <v>2.2886547314193706E-5</v>
      </c>
      <c r="G22" s="30"/>
      <c r="H22" s="30" cm="1">
        <f t="array" ref="H22">(1-POWER(1-INDEX(Qx,A22,1),1/12))</f>
        <v>2.080571399576403E-5</v>
      </c>
      <c r="I22" s="30" cm="1">
        <f t="array" ref="I22">(1-POWER(1-INDEX(Qx,A22,2),1/12))</f>
        <v>1.7338260334121003E-6</v>
      </c>
      <c r="J22" s="30" cm="1">
        <f t="array" ref="J22">(1-POWER(1-INDEX(Qx,A22,3),1/12))</f>
        <v>2.2886547314193706E-5</v>
      </c>
      <c r="K22" s="30" cm="1">
        <f t="array" ref="K22">(1-POWER(1-INDEX(Qx,A22,4),1/12))</f>
        <v>1.9072322825497423E-6</v>
      </c>
      <c r="L22" s="30"/>
      <c r="M22" s="30" cm="1">
        <f t="array" ref="M22">INDEX(Qx,A22,1)*1.15</f>
        <v>2.8708599999999993E-4</v>
      </c>
      <c r="N22" s="30" cm="1">
        <f t="array" ref="N22">INDEX(Qx,A22,2)*1.15</f>
        <v>2.3926571095128633E-5</v>
      </c>
      <c r="O22" s="30" cm="1">
        <f t="array" ref="O22">INDEX(Qx,A22,3)*1.15</f>
        <v>3.1579459999999998E-4</v>
      </c>
      <c r="P22" s="30" cm="1">
        <f t="array" ref="P22">INDEX(Qx,A22,4)*1.15</f>
        <v>2.631952941132276E-5</v>
      </c>
      <c r="Q22" s="30"/>
      <c r="R22" s="30" cm="1">
        <f t="array" ref="R22">INDEX(Qx,A22,1)*0.9</f>
        <v>2.2467599999999999E-4</v>
      </c>
      <c r="S22" s="30" cm="1">
        <f t="array" ref="S22">INDEX(Qx,A22,2)*0.9</f>
        <v>1.8725142596187629E-5</v>
      </c>
      <c r="T22" s="30" cm="1">
        <f t="array" ref="T22">INDEX(Qx,A22,3)*0.9</f>
        <v>2.471436E-4</v>
      </c>
      <c r="U22" s="30" cm="1">
        <f t="array" ref="U22">INDEX(Qx,A22,4)*0.9</f>
        <v>2.0597892582774337E-5</v>
      </c>
    </row>
    <row r="23" spans="1:21" x14ac:dyDescent="0.2">
      <c r="A23" s="13">
        <v>20</v>
      </c>
      <c r="C23" s="30">
        <v>2.4963999999999997E-4</v>
      </c>
      <c r="D23" s="30">
        <v>2.080571399576403E-5</v>
      </c>
      <c r="E23" s="30">
        <v>2.7460400000000002E-4</v>
      </c>
      <c r="F23" s="30">
        <v>2.2886547314193706E-5</v>
      </c>
      <c r="G23" s="30"/>
      <c r="H23" s="30" cm="1">
        <f t="array" ref="H23">(1-POWER(1-INDEX(Qx,A23,1),1/12))</f>
        <v>2.080571399576403E-5</v>
      </c>
      <c r="I23" s="30" cm="1">
        <f t="array" ref="I23">(1-POWER(1-INDEX(Qx,A23,2),1/12))</f>
        <v>1.7338260334121003E-6</v>
      </c>
      <c r="J23" s="30" cm="1">
        <f t="array" ref="J23">(1-POWER(1-INDEX(Qx,A23,3),1/12))</f>
        <v>2.2886547314193706E-5</v>
      </c>
      <c r="K23" s="30" cm="1">
        <f t="array" ref="K23">(1-POWER(1-INDEX(Qx,A23,4),1/12))</f>
        <v>1.9072322825497423E-6</v>
      </c>
      <c r="L23" s="30"/>
      <c r="M23" s="30" cm="1">
        <f t="array" ref="M23">INDEX(Qx,A23,1)*1.15</f>
        <v>2.8708599999999993E-4</v>
      </c>
      <c r="N23" s="30" cm="1">
        <f t="array" ref="N23">INDEX(Qx,A23,2)*1.15</f>
        <v>2.3926571095128633E-5</v>
      </c>
      <c r="O23" s="30" cm="1">
        <f t="array" ref="O23">INDEX(Qx,A23,3)*1.15</f>
        <v>3.1579459999999998E-4</v>
      </c>
      <c r="P23" s="30" cm="1">
        <f t="array" ref="P23">INDEX(Qx,A23,4)*1.15</f>
        <v>2.631952941132276E-5</v>
      </c>
      <c r="Q23" s="30"/>
      <c r="R23" s="30" cm="1">
        <f t="array" ref="R23">INDEX(Qx,A23,1)*0.9</f>
        <v>2.2467599999999999E-4</v>
      </c>
      <c r="S23" s="30" cm="1">
        <f t="array" ref="S23">INDEX(Qx,A23,2)*0.9</f>
        <v>1.8725142596187629E-5</v>
      </c>
      <c r="T23" s="30" cm="1">
        <f t="array" ref="T23">INDEX(Qx,A23,3)*0.9</f>
        <v>2.471436E-4</v>
      </c>
      <c r="U23" s="30" cm="1">
        <f t="array" ref="U23">INDEX(Qx,A23,4)*0.9</f>
        <v>2.0597892582774337E-5</v>
      </c>
    </row>
    <row r="24" spans="1:21" x14ac:dyDescent="0.2">
      <c r="A24" s="13">
        <v>21</v>
      </c>
      <c r="C24" s="30">
        <v>2.5332000000000002E-4</v>
      </c>
      <c r="D24" s="30">
        <v>2.1112451373261898E-5</v>
      </c>
      <c r="E24" s="30">
        <v>2.7865200000000006E-4</v>
      </c>
      <c r="F24" s="30">
        <v>2.3223966209684477E-5</v>
      </c>
      <c r="G24" s="30"/>
      <c r="H24" s="30" cm="1">
        <f t="array" ref="H24">(1-POWER(1-INDEX(Qx,A24,1),1/12))</f>
        <v>2.1112451373261898E-5</v>
      </c>
      <c r="I24" s="30" cm="1">
        <f t="array" ref="I24">(1-POWER(1-INDEX(Qx,A24,2),1/12))</f>
        <v>1.7593879726440775E-6</v>
      </c>
      <c r="J24" s="30" cm="1">
        <f t="array" ref="J24">(1-POWER(1-INDEX(Qx,A24,3),1/12))</f>
        <v>2.3223966209684477E-5</v>
      </c>
      <c r="K24" s="30" cm="1">
        <f t="array" ref="K24">(1-POWER(1-INDEX(Qx,A24,4),1/12))</f>
        <v>1.9353511180320027E-6</v>
      </c>
      <c r="L24" s="30"/>
      <c r="M24" s="30" cm="1">
        <f t="array" ref="M24">INDEX(Qx,A24,1)*1.15</f>
        <v>2.9131799999999999E-4</v>
      </c>
      <c r="N24" s="30" cm="1">
        <f t="array" ref="N24">INDEX(Qx,A24,2)*1.15</f>
        <v>2.4279319079251179E-5</v>
      </c>
      <c r="O24" s="30" cm="1">
        <f t="array" ref="O24">INDEX(Qx,A24,3)*1.15</f>
        <v>3.2044980000000005E-4</v>
      </c>
      <c r="P24" s="30" cm="1">
        <f t="array" ref="P24">INDEX(Qx,A24,4)*1.15</f>
        <v>2.6707561141137148E-5</v>
      </c>
      <c r="Q24" s="30"/>
      <c r="R24" s="30" cm="1">
        <f t="array" ref="R24">INDEX(Qx,A24,1)*0.9</f>
        <v>2.2798800000000001E-4</v>
      </c>
      <c r="S24" s="30" cm="1">
        <f t="array" ref="S24">INDEX(Qx,A24,2)*0.9</f>
        <v>1.9001206235935708E-5</v>
      </c>
      <c r="T24" s="30" cm="1">
        <f t="array" ref="T24">INDEX(Qx,A24,3)*0.9</f>
        <v>2.5078680000000008E-4</v>
      </c>
      <c r="U24" s="30" cm="1">
        <f t="array" ref="U24">INDEX(Qx,A24,4)*0.9</f>
        <v>2.0901569588716028E-5</v>
      </c>
    </row>
    <row r="25" spans="1:21" x14ac:dyDescent="0.2">
      <c r="A25" s="13">
        <v>22</v>
      </c>
      <c r="C25" s="30">
        <v>2.5745E-4</v>
      </c>
      <c r="D25" s="30">
        <v>2.145669863007349E-5</v>
      </c>
      <c r="E25" s="30">
        <v>2.8319500000000003E-4</v>
      </c>
      <c r="F25" s="30">
        <v>2.3602647059473014E-5</v>
      </c>
      <c r="G25" s="30"/>
      <c r="H25" s="30" cm="1">
        <f t="array" ref="H25">(1-POWER(1-INDEX(Qx,A25,1),1/12))</f>
        <v>2.145669863007349E-5</v>
      </c>
      <c r="I25" s="30" cm="1">
        <f t="array" ref="I25">(1-POWER(1-INDEX(Qx,A25,2),1/12))</f>
        <v>1.7880758037547295E-6</v>
      </c>
      <c r="J25" s="30" cm="1">
        <f t="array" ref="J25">(1-POWER(1-INDEX(Qx,A25,3),1/12))</f>
        <v>2.3602647059473014E-5</v>
      </c>
      <c r="K25" s="30" cm="1">
        <f t="array" ref="K25">(1-POWER(1-INDEX(Qx,A25,4),1/12))</f>
        <v>1.9669085328244407E-6</v>
      </c>
      <c r="L25" s="30"/>
      <c r="M25" s="30" cm="1">
        <f t="array" ref="M25">INDEX(Qx,A25,1)*1.15</f>
        <v>2.9606749999999996E-4</v>
      </c>
      <c r="N25" s="30" cm="1">
        <f t="array" ref="N25">INDEX(Qx,A25,2)*1.15</f>
        <v>2.467520342458451E-5</v>
      </c>
      <c r="O25" s="30" cm="1">
        <f t="array" ref="O25">INDEX(Qx,A25,3)*1.15</f>
        <v>3.2567425E-4</v>
      </c>
      <c r="P25" s="30" cm="1">
        <f t="array" ref="P25">INDEX(Qx,A25,4)*1.15</f>
        <v>2.7143044118393964E-5</v>
      </c>
      <c r="Q25" s="30"/>
      <c r="R25" s="30" cm="1">
        <f t="array" ref="R25">INDEX(Qx,A25,1)*0.9</f>
        <v>2.3170499999999999E-4</v>
      </c>
      <c r="S25" s="30" cm="1">
        <f t="array" ref="S25">INDEX(Qx,A25,2)*0.9</f>
        <v>1.9311028767066141E-5</v>
      </c>
      <c r="T25" s="30" cm="1">
        <f t="array" ref="T25">INDEX(Qx,A25,3)*0.9</f>
        <v>2.5487550000000001E-4</v>
      </c>
      <c r="U25" s="30" cm="1">
        <f t="array" ref="U25">INDEX(Qx,A25,4)*0.9</f>
        <v>2.1242382353525713E-5</v>
      </c>
    </row>
    <row r="26" spans="1:21" x14ac:dyDescent="0.2">
      <c r="A26" s="13">
        <v>23</v>
      </c>
      <c r="C26" s="30">
        <v>2.6209999999999997E-4</v>
      </c>
      <c r="D26" s="30">
        <v>2.1844290927330867E-5</v>
      </c>
      <c r="E26" s="30">
        <v>2.8831000000000001E-4</v>
      </c>
      <c r="F26" s="30">
        <v>2.4029008741877078E-5</v>
      </c>
      <c r="G26" s="30"/>
      <c r="H26" s="30" cm="1">
        <f t="array" ref="H26">(1-POWER(1-INDEX(Qx,A26,1),1/12))</f>
        <v>2.1844290927330867E-5</v>
      </c>
      <c r="I26" s="30" cm="1">
        <f t="array" ref="I26">(1-POWER(1-INDEX(Qx,A26,2),1/12))</f>
        <v>1.8203758028745298E-6</v>
      </c>
      <c r="J26" s="30" cm="1">
        <f t="array" ref="J26">(1-POWER(1-INDEX(Qx,A26,3),1/12))</f>
        <v>2.4029008741877078E-5</v>
      </c>
      <c r="K26" s="30" cm="1">
        <f t="array" ref="K26">(1-POWER(1-INDEX(Qx,A26,4),1/12))</f>
        <v>2.0024394487005992E-6</v>
      </c>
      <c r="L26" s="30"/>
      <c r="M26" s="30" cm="1">
        <f t="array" ref="M26">INDEX(Qx,A26,1)*1.15</f>
        <v>3.0141499999999997E-4</v>
      </c>
      <c r="N26" s="30" cm="1">
        <f t="array" ref="N26">INDEX(Qx,A26,2)*1.15</f>
        <v>2.5120934566430497E-5</v>
      </c>
      <c r="O26" s="30" cm="1">
        <f t="array" ref="O26">INDEX(Qx,A26,3)*1.15</f>
        <v>3.315565E-4</v>
      </c>
      <c r="P26" s="30" cm="1">
        <f t="array" ref="P26">INDEX(Qx,A26,4)*1.15</f>
        <v>2.7633360053158639E-5</v>
      </c>
      <c r="Q26" s="30"/>
      <c r="R26" s="30" cm="1">
        <f t="array" ref="R26">INDEX(Qx,A26,1)*0.9</f>
        <v>2.3588999999999999E-4</v>
      </c>
      <c r="S26" s="30" cm="1">
        <f t="array" ref="S26">INDEX(Qx,A26,2)*0.9</f>
        <v>1.965986183459778E-5</v>
      </c>
      <c r="T26" s="30" cm="1">
        <f t="array" ref="T26">INDEX(Qx,A26,3)*0.9</f>
        <v>2.5947900000000001E-4</v>
      </c>
      <c r="U26" s="30" cm="1">
        <f t="array" ref="U26">INDEX(Qx,A26,4)*0.9</f>
        <v>2.1626107867689372E-5</v>
      </c>
    </row>
    <row r="27" spans="1:21" x14ac:dyDescent="0.2">
      <c r="A27" s="13">
        <v>24</v>
      </c>
      <c r="C27" s="30">
        <v>2.6731999999999998E-4</v>
      </c>
      <c r="D27" s="30">
        <v>2.2279396507229876E-5</v>
      </c>
      <c r="E27" s="30">
        <v>2.94052E-4</v>
      </c>
      <c r="F27" s="30">
        <v>2.4507636496862162E-5</v>
      </c>
      <c r="G27" s="30"/>
      <c r="H27" s="30" cm="1">
        <f t="array" ref="H27">(1-POWER(1-INDEX(Qx,A27,1),1/12))</f>
        <v>2.2279396507229876E-5</v>
      </c>
      <c r="I27" s="30" cm="1">
        <f t="array" ref="I27">(1-POWER(1-INDEX(Qx,A27,2),1/12))</f>
        <v>1.8566353344739994E-6</v>
      </c>
      <c r="J27" s="30" cm="1">
        <f t="array" ref="J27">(1-POWER(1-INDEX(Qx,A27,3),1/12))</f>
        <v>2.4507636496862162E-5</v>
      </c>
      <c r="K27" s="30" cm="1">
        <f t="array" ref="K27">(1-POWER(1-INDEX(Qx,A27,4),1/12))</f>
        <v>2.0423259822210937E-6</v>
      </c>
      <c r="L27" s="30"/>
      <c r="M27" s="30" cm="1">
        <f t="array" ref="M27">INDEX(Qx,A27,1)*1.15</f>
        <v>3.0741799999999995E-4</v>
      </c>
      <c r="N27" s="30" cm="1">
        <f t="array" ref="N27">INDEX(Qx,A27,2)*1.15</f>
        <v>2.5621305983314357E-5</v>
      </c>
      <c r="O27" s="30" cm="1">
        <f t="array" ref="O27">INDEX(Qx,A27,3)*1.15</f>
        <v>3.3815979999999999E-4</v>
      </c>
      <c r="P27" s="30" cm="1">
        <f t="array" ref="P27">INDEX(Qx,A27,4)*1.15</f>
        <v>2.8183781971391483E-5</v>
      </c>
      <c r="Q27" s="30"/>
      <c r="R27" s="30" cm="1">
        <f t="array" ref="R27">INDEX(Qx,A27,1)*0.9</f>
        <v>2.4058799999999999E-4</v>
      </c>
      <c r="S27" s="30" cm="1">
        <f t="array" ref="S27">INDEX(Qx,A27,2)*0.9</f>
        <v>2.0051456856506888E-5</v>
      </c>
      <c r="T27" s="30" cm="1">
        <f t="array" ref="T27">INDEX(Qx,A27,3)*0.9</f>
        <v>2.646468E-4</v>
      </c>
      <c r="U27" s="30" cm="1">
        <f t="array" ref="U27">INDEX(Qx,A27,4)*0.9</f>
        <v>2.2056872847175946E-5</v>
      </c>
    </row>
    <row r="28" spans="1:21" x14ac:dyDescent="0.2">
      <c r="A28" s="13">
        <v>25</v>
      </c>
      <c r="C28" s="30">
        <v>2.7318999999999998E-4</v>
      </c>
      <c r="D28" s="30">
        <v>2.2768684388441152E-5</v>
      </c>
      <c r="E28" s="30">
        <v>3.0050900000000002E-4</v>
      </c>
      <c r="F28" s="30">
        <v>2.5045866503536907E-5</v>
      </c>
      <c r="G28" s="30"/>
      <c r="H28" s="30" cm="1">
        <f t="array" ref="H28">(1-POWER(1-INDEX(Qx,A28,1),1/12))</f>
        <v>2.2768684388441152E-5</v>
      </c>
      <c r="I28" s="30" cm="1">
        <f t="array" ref="I28">(1-POWER(1-INDEX(Qx,A28,2),1/12))</f>
        <v>1.8974101665403253E-6</v>
      </c>
      <c r="J28" s="30" cm="1">
        <f t="array" ref="J28">(1-POWER(1-INDEX(Qx,A28,3),1/12))</f>
        <v>2.5045866503536907E-5</v>
      </c>
      <c r="K28" s="30" cm="1">
        <f t="array" ref="K28">(1-POWER(1-INDEX(Qx,A28,4),1/12))</f>
        <v>2.0871795015642292E-6</v>
      </c>
      <c r="L28" s="30"/>
      <c r="M28" s="30" cm="1">
        <f t="array" ref="M28">INDEX(Qx,A28,1)*1.15</f>
        <v>3.1416849999999993E-4</v>
      </c>
      <c r="N28" s="30" cm="1">
        <f t="array" ref="N28">INDEX(Qx,A28,2)*1.15</f>
        <v>2.6183987046707321E-5</v>
      </c>
      <c r="O28" s="30" cm="1">
        <f t="array" ref="O28">INDEX(Qx,A28,3)*1.15</f>
        <v>3.4558534999999999E-4</v>
      </c>
      <c r="P28" s="30" cm="1">
        <f t="array" ref="P28">INDEX(Qx,A28,4)*1.15</f>
        <v>2.8802746479067439E-5</v>
      </c>
      <c r="Q28" s="30"/>
      <c r="R28" s="30" cm="1">
        <f t="array" ref="R28">INDEX(Qx,A28,1)*0.9</f>
        <v>2.4587099999999999E-4</v>
      </c>
      <c r="S28" s="30" cm="1">
        <f t="array" ref="S28">INDEX(Qx,A28,2)*0.9</f>
        <v>2.0491815949597036E-5</v>
      </c>
      <c r="T28" s="30" cm="1">
        <f t="array" ref="T28">INDEX(Qx,A28,3)*0.9</f>
        <v>2.7045810000000004E-4</v>
      </c>
      <c r="U28" s="30" cm="1">
        <f t="array" ref="U28">INDEX(Qx,A28,4)*0.9</f>
        <v>2.2541279853183216E-5</v>
      </c>
    </row>
    <row r="29" spans="1:21" x14ac:dyDescent="0.2">
      <c r="A29" s="13">
        <v>26</v>
      </c>
      <c r="C29" s="30">
        <v>2.7978999999999998E-4</v>
      </c>
      <c r="D29" s="30">
        <v>2.3318823822338075E-5</v>
      </c>
      <c r="E29" s="30">
        <v>3.07769E-4</v>
      </c>
      <c r="F29" s="30">
        <v>2.5651035223117624E-5</v>
      </c>
      <c r="G29" s="30"/>
      <c r="H29" s="30" cm="1">
        <f t="array" ref="H29">(1-POWER(1-INDEX(Qx,A29,1),1/12))</f>
        <v>2.3318823822338075E-5</v>
      </c>
      <c r="I29" s="30" cm="1">
        <f t="array" ref="I29">(1-POWER(1-INDEX(Qx,A29,2),1/12))</f>
        <v>1.9432560877108429E-6</v>
      </c>
      <c r="J29" s="30" cm="1">
        <f t="array" ref="J29">(1-POWER(1-INDEX(Qx,A29,3),1/12))</f>
        <v>2.5651035223117624E-5</v>
      </c>
      <c r="K29" s="30" cm="1">
        <f t="array" ref="K29">(1-POWER(1-INDEX(Qx,A29,4),1/12))</f>
        <v>2.1376113999993507E-6</v>
      </c>
      <c r="L29" s="30"/>
      <c r="M29" s="30" cm="1">
        <f t="array" ref="M29">INDEX(Qx,A29,1)*1.15</f>
        <v>3.2175849999999996E-4</v>
      </c>
      <c r="N29" s="30" cm="1">
        <f t="array" ref="N29">INDEX(Qx,A29,2)*1.15</f>
        <v>2.6816647395688784E-5</v>
      </c>
      <c r="O29" s="30" cm="1">
        <f t="array" ref="O29">INDEX(Qx,A29,3)*1.15</f>
        <v>3.5393434999999999E-4</v>
      </c>
      <c r="P29" s="30" cm="1">
        <f t="array" ref="P29">INDEX(Qx,A29,4)*1.15</f>
        <v>2.9498690506585264E-5</v>
      </c>
      <c r="Q29" s="30"/>
      <c r="R29" s="30" cm="1">
        <f t="array" ref="R29">INDEX(Qx,A29,1)*0.9</f>
        <v>2.5181100000000001E-4</v>
      </c>
      <c r="S29" s="30" cm="1">
        <f t="array" ref="S29">INDEX(Qx,A29,2)*0.9</f>
        <v>2.0986941440104268E-5</v>
      </c>
      <c r="T29" s="30" cm="1">
        <f t="array" ref="T29">INDEX(Qx,A29,3)*0.9</f>
        <v>2.7699210000000003E-4</v>
      </c>
      <c r="U29" s="30" cm="1">
        <f t="array" ref="U29">INDEX(Qx,A29,4)*0.9</f>
        <v>2.3085931700805862E-5</v>
      </c>
    </row>
    <row r="30" spans="1:21" x14ac:dyDescent="0.2">
      <c r="A30" s="13">
        <v>27</v>
      </c>
      <c r="C30" s="30">
        <v>2.8720999999999998E-4</v>
      </c>
      <c r="D30" s="30">
        <v>2.3937317888744758E-5</v>
      </c>
      <c r="E30" s="30">
        <v>3.1593099999999998E-4</v>
      </c>
      <c r="F30" s="30">
        <v>2.6331396382084371E-5</v>
      </c>
      <c r="G30" s="30"/>
      <c r="H30" s="30" cm="1">
        <f t="array" ref="H30">(1-POWER(1-INDEX(Qx,A30,1),1/12))</f>
        <v>2.3937317888744758E-5</v>
      </c>
      <c r="I30" s="30" cm="1">
        <f t="array" ref="I30">(1-POWER(1-INDEX(Qx,A30,2),1/12))</f>
        <v>1.9947983762591548E-6</v>
      </c>
      <c r="J30" s="30" cm="1">
        <f t="array" ref="J30">(1-POWER(1-INDEX(Qx,A30,3),1/12))</f>
        <v>2.6331396382084371E-5</v>
      </c>
      <c r="K30" s="30" cm="1">
        <f t="array" ref="K30">(1-POWER(1-INDEX(Qx,A30,4),1/12))</f>
        <v>2.1943095140919411E-6</v>
      </c>
      <c r="L30" s="30"/>
      <c r="M30" s="30" cm="1">
        <f t="array" ref="M30">INDEX(Qx,A30,1)*1.15</f>
        <v>3.3029149999999998E-4</v>
      </c>
      <c r="N30" s="30" cm="1">
        <f t="array" ref="N30">INDEX(Qx,A30,2)*1.15</f>
        <v>2.752791557205647E-5</v>
      </c>
      <c r="O30" s="30" cm="1">
        <f t="array" ref="O30">INDEX(Qx,A30,3)*1.15</f>
        <v>3.6332064999999993E-4</v>
      </c>
      <c r="P30" s="30" cm="1">
        <f t="array" ref="P30">INDEX(Qx,A30,4)*1.15</f>
        <v>3.0281105839397024E-5</v>
      </c>
      <c r="Q30" s="30"/>
      <c r="R30" s="30" cm="1">
        <f t="array" ref="R30">INDEX(Qx,A30,1)*0.9</f>
        <v>2.5848899999999998E-4</v>
      </c>
      <c r="S30" s="30" cm="1">
        <f t="array" ref="S30">INDEX(Qx,A30,2)*0.9</f>
        <v>2.1543586099870284E-5</v>
      </c>
      <c r="T30" s="30" cm="1">
        <f t="array" ref="T30">INDEX(Qx,A30,3)*0.9</f>
        <v>2.8433789999999999E-4</v>
      </c>
      <c r="U30" s="30" cm="1">
        <f t="array" ref="U30">INDEX(Qx,A30,4)*0.9</f>
        <v>2.3698256743875935E-5</v>
      </c>
    </row>
    <row r="31" spans="1:21" x14ac:dyDescent="0.2">
      <c r="A31" s="13">
        <v>28</v>
      </c>
      <c r="C31" s="30">
        <v>2.9554000000000001E-4</v>
      </c>
      <c r="D31" s="30">
        <v>2.4631670014763074E-5</v>
      </c>
      <c r="E31" s="30">
        <v>3.2509400000000006E-4</v>
      </c>
      <c r="F31" s="30">
        <v>2.7095204127469685E-5</v>
      </c>
      <c r="G31" s="30"/>
      <c r="H31" s="30" cm="1">
        <f t="array" ref="H31">(1-POWER(1-INDEX(Qx,A31,1),1/12))</f>
        <v>2.4631670014763074E-5</v>
      </c>
      <c r="I31" s="30" cm="1">
        <f t="array" ref="I31">(1-POWER(1-INDEX(Qx,A31,2),1/12))</f>
        <v>2.0526623415451084E-6</v>
      </c>
      <c r="J31" s="30" cm="1">
        <f t="array" ref="J31">(1-POWER(1-INDEX(Qx,A31,3),1/12))</f>
        <v>2.7095204127469685E-5</v>
      </c>
      <c r="K31" s="30" cm="1">
        <f t="array" ref="K31">(1-POWER(1-INDEX(Qx,A31,4),1/12))</f>
        <v>2.2579617182660883E-6</v>
      </c>
      <c r="L31" s="30"/>
      <c r="M31" s="30" cm="1">
        <f t="array" ref="M31">INDEX(Qx,A31,1)*1.15</f>
        <v>3.39871E-4</v>
      </c>
      <c r="N31" s="30" cm="1">
        <f t="array" ref="N31">INDEX(Qx,A31,2)*1.15</f>
        <v>2.8326420516977532E-5</v>
      </c>
      <c r="O31" s="30" cm="1">
        <f t="array" ref="O31">INDEX(Qx,A31,3)*1.15</f>
        <v>3.7385810000000006E-4</v>
      </c>
      <c r="P31" s="30" cm="1">
        <f t="array" ref="P31">INDEX(Qx,A31,4)*1.15</f>
        <v>3.1159484746590135E-5</v>
      </c>
      <c r="Q31" s="30"/>
      <c r="R31" s="30" cm="1">
        <f t="array" ref="R31">INDEX(Qx,A31,1)*0.9</f>
        <v>2.6598600000000001E-4</v>
      </c>
      <c r="S31" s="30" cm="1">
        <f t="array" ref="S31">INDEX(Qx,A31,2)*0.9</f>
        <v>2.2168503013286767E-5</v>
      </c>
      <c r="T31" s="30" cm="1">
        <f t="array" ref="T31">INDEX(Qx,A31,3)*0.9</f>
        <v>2.9258460000000007E-4</v>
      </c>
      <c r="U31" s="30" cm="1">
        <f t="array" ref="U31">INDEX(Qx,A31,4)*0.9</f>
        <v>2.4385683714722717E-5</v>
      </c>
    </row>
    <row r="32" spans="1:21" x14ac:dyDescent="0.2">
      <c r="A32" s="13">
        <v>29</v>
      </c>
      <c r="C32" s="30">
        <v>3.0490999999999998E-4</v>
      </c>
      <c r="D32" s="30">
        <v>2.5412718300144022E-5</v>
      </c>
      <c r="E32" s="30">
        <v>3.3540099999999998E-4</v>
      </c>
      <c r="F32" s="30">
        <v>2.7954380893646658E-5</v>
      </c>
      <c r="G32" s="30"/>
      <c r="H32" s="30" cm="1">
        <f t="array" ref="H32">(1-POWER(1-INDEX(Qx,A32,1),1/12))</f>
        <v>2.5412718300144022E-5</v>
      </c>
      <c r="I32" s="30" cm="1">
        <f t="array" ref="I32">(1-POWER(1-INDEX(Qx,A32,2),1/12))</f>
        <v>2.1177511916325997E-6</v>
      </c>
      <c r="J32" s="30" cm="1">
        <f t="array" ref="J32">(1-POWER(1-INDEX(Qx,A32,3),1/12))</f>
        <v>2.7954380893646658E-5</v>
      </c>
      <c r="K32" s="30" cm="1">
        <f t="array" ref="K32">(1-POWER(1-INDEX(Qx,A32,4),1/12))</f>
        <v>2.3295615886320675E-6</v>
      </c>
      <c r="L32" s="30"/>
      <c r="M32" s="30" cm="1">
        <f t="array" ref="M32">INDEX(Qx,A32,1)*1.15</f>
        <v>3.5064649999999993E-4</v>
      </c>
      <c r="N32" s="30" cm="1">
        <f t="array" ref="N32">INDEX(Qx,A32,2)*1.15</f>
        <v>2.9224626045165622E-5</v>
      </c>
      <c r="O32" s="30" cm="1">
        <f t="array" ref="O32">INDEX(Qx,A32,3)*1.15</f>
        <v>3.8571114999999995E-4</v>
      </c>
      <c r="P32" s="30" cm="1">
        <f t="array" ref="P32">INDEX(Qx,A32,4)*1.15</f>
        <v>3.2147538027693655E-5</v>
      </c>
      <c r="Q32" s="30"/>
      <c r="R32" s="30" cm="1">
        <f t="array" ref="R32">INDEX(Qx,A32,1)*0.9</f>
        <v>2.7441899999999998E-4</v>
      </c>
      <c r="S32" s="30" cm="1">
        <f t="array" ref="S32">INDEX(Qx,A32,2)*0.9</f>
        <v>2.287144647012962E-5</v>
      </c>
      <c r="T32" s="30" cm="1">
        <f t="array" ref="T32">INDEX(Qx,A32,3)*0.9</f>
        <v>3.0186089999999997E-4</v>
      </c>
      <c r="U32" s="30" cm="1">
        <f t="array" ref="U32">INDEX(Qx,A32,4)*0.9</f>
        <v>2.5158942804281994E-5</v>
      </c>
    </row>
    <row r="33" spans="1:21" x14ac:dyDescent="0.2">
      <c r="A33" s="13">
        <v>30</v>
      </c>
      <c r="C33" s="30">
        <v>3.1545E-4</v>
      </c>
      <c r="D33" s="30">
        <v>2.6291301445713344E-5</v>
      </c>
      <c r="E33" s="30">
        <v>3.4699500000000001E-4</v>
      </c>
      <c r="F33" s="30">
        <v>2.8920849842073437E-5</v>
      </c>
      <c r="G33" s="30"/>
      <c r="H33" s="30" cm="1">
        <f t="array" ref="H33">(1-POWER(1-INDEX(Qx,A33,1),1/12))</f>
        <v>2.6291301445713344E-5</v>
      </c>
      <c r="I33" s="30" cm="1">
        <f t="array" ref="I33">(1-POWER(1-INDEX(Qx,A33,2),1/12))</f>
        <v>2.1909681888754307E-6</v>
      </c>
      <c r="J33" s="30" cm="1">
        <f t="array" ref="J33">(1-POWER(1-INDEX(Qx,A33,3),1/12))</f>
        <v>2.8920849842073437E-5</v>
      </c>
      <c r="K33" s="30" cm="1">
        <f t="array" ref="K33">(1-POWER(1-INDEX(Qx,A33,4),1/12))</f>
        <v>2.4101027671363795E-6</v>
      </c>
      <c r="L33" s="30"/>
      <c r="M33" s="30" cm="1">
        <f t="array" ref="M33">INDEX(Qx,A33,1)*1.15</f>
        <v>3.6276749999999996E-4</v>
      </c>
      <c r="N33" s="30" cm="1">
        <f t="array" ref="N33">INDEX(Qx,A33,2)*1.15</f>
        <v>3.0234996662570344E-5</v>
      </c>
      <c r="O33" s="30" cm="1">
        <f t="array" ref="O33">INDEX(Qx,A33,3)*1.15</f>
        <v>3.9904424999999996E-4</v>
      </c>
      <c r="P33" s="30" cm="1">
        <f t="array" ref="P33">INDEX(Qx,A33,4)*1.15</f>
        <v>3.325897731838445E-5</v>
      </c>
      <c r="Q33" s="30"/>
      <c r="R33" s="30" cm="1">
        <f t="array" ref="R33">INDEX(Qx,A33,1)*0.9</f>
        <v>2.8390499999999999E-4</v>
      </c>
      <c r="S33" s="30" cm="1">
        <f t="array" ref="S33">INDEX(Qx,A33,2)*0.9</f>
        <v>2.3662171301142011E-5</v>
      </c>
      <c r="T33" s="30" cm="1">
        <f t="array" ref="T33">INDEX(Qx,A33,3)*0.9</f>
        <v>3.1229550000000004E-4</v>
      </c>
      <c r="U33" s="30" cm="1">
        <f t="array" ref="U33">INDEX(Qx,A33,4)*0.9</f>
        <v>2.6028764857866094E-5</v>
      </c>
    </row>
    <row r="34" spans="1:21" x14ac:dyDescent="0.2">
      <c r="A34" s="13">
        <v>31</v>
      </c>
      <c r="C34" s="30">
        <v>3.2728E-4</v>
      </c>
      <c r="D34" s="30">
        <v>2.7277425279859102E-5</v>
      </c>
      <c r="E34" s="30">
        <v>3.6000800000000004E-4</v>
      </c>
      <c r="F34" s="30">
        <v>3.0005618025574776E-5</v>
      </c>
      <c r="G34" s="30"/>
      <c r="H34" s="30" cm="1">
        <f t="array" ref="H34">(1-POWER(1-INDEX(Qx,A34,1),1/12))</f>
        <v>2.7277425279859102E-5</v>
      </c>
      <c r="I34" s="30" cm="1">
        <f t="array" ref="I34">(1-POWER(1-INDEX(Qx,A34,2),1/12))</f>
        <v>2.2731471926995539E-6</v>
      </c>
      <c r="J34" s="30" cm="1">
        <f t="array" ref="J34">(1-POWER(1-INDEX(Qx,A34,3),1/12))</f>
        <v>3.0005618025574776E-5</v>
      </c>
      <c r="K34" s="30" cm="1">
        <f t="array" ref="K34">(1-POWER(1-INDEX(Qx,A34,4),1/12))</f>
        <v>2.5005025573454631E-6</v>
      </c>
      <c r="L34" s="30"/>
      <c r="M34" s="30" cm="1">
        <f t="array" ref="M34">INDEX(Qx,A34,1)*1.15</f>
        <v>3.7637199999999998E-4</v>
      </c>
      <c r="N34" s="30" cm="1">
        <f t="array" ref="N34">INDEX(Qx,A34,2)*1.15</f>
        <v>3.1369039071837966E-5</v>
      </c>
      <c r="O34" s="30" cm="1">
        <f t="array" ref="O34">INDEX(Qx,A34,3)*1.15</f>
        <v>4.1400920000000003E-4</v>
      </c>
      <c r="P34" s="30" cm="1">
        <f t="array" ref="P34">INDEX(Qx,A34,4)*1.15</f>
        <v>3.4506460729410987E-5</v>
      </c>
      <c r="Q34" s="30"/>
      <c r="R34" s="30" cm="1">
        <f t="array" ref="R34">INDEX(Qx,A34,1)*0.9</f>
        <v>2.9455200000000001E-4</v>
      </c>
      <c r="S34" s="30" cm="1">
        <f t="array" ref="S34">INDEX(Qx,A34,2)*0.9</f>
        <v>2.4549682751873194E-5</v>
      </c>
      <c r="T34" s="30" cm="1">
        <f t="array" ref="T34">INDEX(Qx,A34,3)*0.9</f>
        <v>3.2400720000000003E-4</v>
      </c>
      <c r="U34" s="30" cm="1">
        <f t="array" ref="U34">INDEX(Qx,A34,4)*0.9</f>
        <v>2.70050562230173E-5</v>
      </c>
    </row>
    <row r="35" spans="1:21" x14ac:dyDescent="0.2">
      <c r="A35" s="13">
        <v>32</v>
      </c>
      <c r="C35" s="30">
        <v>3.4058999999999999E-4</v>
      </c>
      <c r="D35" s="30">
        <v>2.8386931579027497E-5</v>
      </c>
      <c r="E35" s="30">
        <v>3.7464900000000001E-4</v>
      </c>
      <c r="F35" s="30">
        <v>3.122611232730943E-5</v>
      </c>
      <c r="G35" s="30"/>
      <c r="H35" s="30" cm="1">
        <f t="array" ref="H35">(1-POWER(1-INDEX(Qx,A35,1),1/12))</f>
        <v>2.8386931579027497E-5</v>
      </c>
      <c r="I35" s="30" cm="1">
        <f t="array" ref="I35">(1-POWER(1-INDEX(Qx,A35,2),1/12))</f>
        <v>2.3656084099377139E-6</v>
      </c>
      <c r="J35" s="30" cm="1">
        <f t="array" ref="J35">(1-POWER(1-INDEX(Qx,A35,3),1/12))</f>
        <v>3.122611232730943E-5</v>
      </c>
      <c r="K35" s="30" cm="1">
        <f t="array" ref="K35">(1-POWER(1-INDEX(Qx,A35,4),1/12))</f>
        <v>2.6022132703085177E-6</v>
      </c>
      <c r="L35" s="30"/>
      <c r="M35" s="30" cm="1">
        <f t="array" ref="M35">INDEX(Qx,A35,1)*1.15</f>
        <v>3.9167849999999997E-4</v>
      </c>
      <c r="N35" s="30" cm="1">
        <f t="array" ref="N35">INDEX(Qx,A35,2)*1.15</f>
        <v>3.2644971315881616E-5</v>
      </c>
      <c r="O35" s="30" cm="1">
        <f t="array" ref="O35">INDEX(Qx,A35,3)*1.15</f>
        <v>4.3084634999999999E-4</v>
      </c>
      <c r="P35" s="30" cm="1">
        <f t="array" ref="P35">INDEX(Qx,A35,4)*1.15</f>
        <v>3.5910029176405839E-5</v>
      </c>
      <c r="Q35" s="30"/>
      <c r="R35" s="30" cm="1">
        <f t="array" ref="R35">INDEX(Qx,A35,1)*0.9</f>
        <v>3.0653100000000002E-4</v>
      </c>
      <c r="S35" s="30" cm="1">
        <f t="array" ref="S35">INDEX(Qx,A35,2)*0.9</f>
        <v>2.5548238421124748E-5</v>
      </c>
      <c r="T35" s="30" cm="1">
        <f t="array" ref="T35">INDEX(Qx,A35,3)*0.9</f>
        <v>3.3718410000000001E-4</v>
      </c>
      <c r="U35" s="30" cm="1">
        <f t="array" ref="U35">INDEX(Qx,A35,4)*0.9</f>
        <v>2.8103501094578488E-5</v>
      </c>
    </row>
    <row r="36" spans="1:21" x14ac:dyDescent="0.2">
      <c r="A36" s="13">
        <v>33</v>
      </c>
      <c r="C36" s="30">
        <v>3.5554E-4</v>
      </c>
      <c r="D36" s="30">
        <v>2.9633162540121383E-5</v>
      </c>
      <c r="E36" s="30">
        <v>3.9109400000000003E-4</v>
      </c>
      <c r="F36" s="30">
        <v>3.2597010139578941E-5</v>
      </c>
      <c r="G36" s="30"/>
      <c r="H36" s="30" cm="1">
        <f t="array" ref="H36">(1-POWER(1-INDEX(Qx,A36,1),1/12))</f>
        <v>2.9633162540121383E-5</v>
      </c>
      <c r="I36" s="30" cm="1">
        <f t="array" ref="I36">(1-POWER(1-INDEX(Qx,A36,2),1/12))</f>
        <v>2.4694637518196672E-6</v>
      </c>
      <c r="J36" s="30" cm="1">
        <f t="array" ref="J36">(1-POWER(1-INDEX(Qx,A36,3),1/12))</f>
        <v>3.2597010139578941E-5</v>
      </c>
      <c r="K36" s="30" cm="1">
        <f t="array" ref="K36">(1-POWER(1-INDEX(Qx,A36,4),1/12))</f>
        <v>2.7164580965743923E-6</v>
      </c>
      <c r="L36" s="30"/>
      <c r="M36" s="30" cm="1">
        <f t="array" ref="M36">INDEX(Qx,A36,1)*1.15</f>
        <v>4.08871E-4</v>
      </c>
      <c r="N36" s="30" cm="1">
        <f t="array" ref="N36">INDEX(Qx,A36,2)*1.15</f>
        <v>3.4078136921139589E-5</v>
      </c>
      <c r="O36" s="30" cm="1">
        <f t="array" ref="O36">INDEX(Qx,A36,3)*1.15</f>
        <v>4.4975810000000001E-4</v>
      </c>
      <c r="P36" s="30" cm="1">
        <f t="array" ref="P36">INDEX(Qx,A36,4)*1.15</f>
        <v>3.7486561660515778E-5</v>
      </c>
      <c r="Q36" s="30"/>
      <c r="R36" s="30" cm="1">
        <f t="array" ref="R36">INDEX(Qx,A36,1)*0.9</f>
        <v>3.1998600000000002E-4</v>
      </c>
      <c r="S36" s="30" cm="1">
        <f t="array" ref="S36">INDEX(Qx,A36,2)*0.9</f>
        <v>2.6669846286109246E-5</v>
      </c>
      <c r="T36" s="30" cm="1">
        <f t="array" ref="T36">INDEX(Qx,A36,3)*0.9</f>
        <v>3.5198460000000005E-4</v>
      </c>
      <c r="U36" s="30" cm="1">
        <f t="array" ref="U36">INDEX(Qx,A36,4)*0.9</f>
        <v>2.9337309125621047E-5</v>
      </c>
    </row>
    <row r="37" spans="1:21" x14ac:dyDescent="0.2">
      <c r="A37" s="13">
        <v>34</v>
      </c>
      <c r="C37" s="30">
        <v>3.7235000000000002E-4</v>
      </c>
      <c r="D37" s="30">
        <v>3.1034463377266341E-5</v>
      </c>
      <c r="E37" s="30">
        <v>4.0958500000000007E-4</v>
      </c>
      <c r="F37" s="30">
        <v>3.4138492505664253E-5</v>
      </c>
      <c r="G37" s="30"/>
      <c r="H37" s="30" cm="1">
        <f t="array" ref="H37">(1-POWER(1-INDEX(Qx,A37,1),1/12))</f>
        <v>3.1034463377266341E-5</v>
      </c>
      <c r="I37" s="30" cm="1">
        <f t="array" ref="I37">(1-POWER(1-INDEX(Qx,A37,2),1/12))</f>
        <v>2.586242068725042E-6</v>
      </c>
      <c r="J37" s="30" cm="1">
        <f t="array" ref="J37">(1-POWER(1-INDEX(Qx,A37,3),1/12))</f>
        <v>3.4138492505664253E-5</v>
      </c>
      <c r="K37" s="30" cm="1">
        <f t="array" ref="K37">(1-POWER(1-INDEX(Qx,A37,4),1/12))</f>
        <v>2.8449188896884081E-6</v>
      </c>
      <c r="L37" s="30"/>
      <c r="M37" s="30" cm="1">
        <f t="array" ref="M37">INDEX(Qx,A37,1)*1.15</f>
        <v>4.2820249999999999E-4</v>
      </c>
      <c r="N37" s="30" cm="1">
        <f t="array" ref="N37">INDEX(Qx,A37,2)*1.15</f>
        <v>3.5689632883856287E-5</v>
      </c>
      <c r="O37" s="30" cm="1">
        <f t="array" ref="O37">INDEX(Qx,A37,3)*1.15</f>
        <v>4.7102275000000007E-4</v>
      </c>
      <c r="P37" s="30" cm="1">
        <f t="array" ref="P37">INDEX(Qx,A37,4)*1.15</f>
        <v>3.9259266381513891E-5</v>
      </c>
      <c r="Q37" s="30"/>
      <c r="R37" s="30" cm="1">
        <f t="array" ref="R37">INDEX(Qx,A37,1)*0.9</f>
        <v>3.3511500000000003E-4</v>
      </c>
      <c r="S37" s="30" cm="1">
        <f t="array" ref="S37">INDEX(Qx,A37,2)*0.9</f>
        <v>2.7931017039539709E-5</v>
      </c>
      <c r="T37" s="30" cm="1">
        <f t="array" ref="T37">INDEX(Qx,A37,3)*0.9</f>
        <v>3.6862650000000005E-4</v>
      </c>
      <c r="U37" s="30" cm="1">
        <f t="array" ref="U37">INDEX(Qx,A37,4)*0.9</f>
        <v>3.0724643255097828E-5</v>
      </c>
    </row>
    <row r="38" spans="1:21" x14ac:dyDescent="0.2">
      <c r="A38" s="13">
        <v>35</v>
      </c>
      <c r="C38" s="30">
        <v>3.9125E-4</v>
      </c>
      <c r="D38" s="30">
        <v>3.2610014802814113E-5</v>
      </c>
      <c r="E38" s="30">
        <v>4.3037500000000004E-4</v>
      </c>
      <c r="F38" s="30">
        <v>3.5871659755049023E-5</v>
      </c>
      <c r="G38" s="30"/>
      <c r="H38" s="30" cm="1">
        <f t="array" ref="H38">(1-POWER(1-INDEX(Qx,A38,1),1/12))</f>
        <v>3.2610014802814113E-5</v>
      </c>
      <c r="I38" s="30" cm="1">
        <f t="array" ref="I38">(1-POWER(1-INDEX(Qx,A38,2),1/12))</f>
        <v>2.7175418508829097E-6</v>
      </c>
      <c r="J38" s="30" cm="1">
        <f t="array" ref="J38">(1-POWER(1-INDEX(Qx,A38,3),1/12))</f>
        <v>3.5871659755049023E-5</v>
      </c>
      <c r="K38" s="30" cm="1">
        <f t="array" ref="K38">(1-POWER(1-INDEX(Qx,A38,4),1/12))</f>
        <v>2.9893541284575775E-6</v>
      </c>
      <c r="L38" s="30"/>
      <c r="M38" s="30" cm="1">
        <f t="array" ref="M38">INDEX(Qx,A38,1)*1.15</f>
        <v>4.4993749999999998E-4</v>
      </c>
      <c r="N38" s="30" cm="1">
        <f t="array" ref="N38">INDEX(Qx,A38,2)*1.15</f>
        <v>3.7501517023236228E-5</v>
      </c>
      <c r="O38" s="30" cm="1">
        <f t="array" ref="O38">INDEX(Qx,A38,3)*1.15</f>
        <v>4.9493124999999997E-4</v>
      </c>
      <c r="P38" s="30" cm="1">
        <f t="array" ref="P38">INDEX(Qx,A38,4)*1.15</f>
        <v>4.1252408718306376E-5</v>
      </c>
      <c r="Q38" s="30"/>
      <c r="R38" s="30" cm="1">
        <f t="array" ref="R38">INDEX(Qx,A38,1)*0.9</f>
        <v>3.5212500000000001E-4</v>
      </c>
      <c r="S38" s="30" cm="1">
        <f t="array" ref="S38">INDEX(Qx,A38,2)*0.9</f>
        <v>2.9349013322532703E-5</v>
      </c>
      <c r="T38" s="30" cm="1">
        <f t="array" ref="T38">INDEX(Qx,A38,3)*0.9</f>
        <v>3.8733750000000003E-4</v>
      </c>
      <c r="U38" s="30" cm="1">
        <f t="array" ref="U38">INDEX(Qx,A38,4)*0.9</f>
        <v>3.228449377954412E-5</v>
      </c>
    </row>
    <row r="39" spans="1:21" x14ac:dyDescent="0.2">
      <c r="A39" s="13">
        <v>36</v>
      </c>
      <c r="C39" s="30">
        <v>4.1248000000000001E-4</v>
      </c>
      <c r="D39" s="30">
        <v>3.4379833439568408E-5</v>
      </c>
      <c r="E39" s="30">
        <v>4.5372800000000003E-4</v>
      </c>
      <c r="F39" s="30">
        <v>3.78185320025759E-5</v>
      </c>
      <c r="G39" s="30"/>
      <c r="H39" s="30" cm="1">
        <f t="array" ref="H39">(1-POWER(1-INDEX(Qx,A39,1),1/12))</f>
        <v>3.4379833439568408E-5</v>
      </c>
      <c r="I39" s="30" cm="1">
        <f t="array" ref="I39">(1-POWER(1-INDEX(Qx,A39,2),1/12))</f>
        <v>2.8650312657862997E-6</v>
      </c>
      <c r="J39" s="30" cm="1">
        <f t="array" ref="J39">(1-POWER(1-INDEX(Qx,A39,3),1/12))</f>
        <v>3.78185320025759E-5</v>
      </c>
      <c r="K39" s="30" cm="1">
        <f t="array" ref="K39">(1-POWER(1-INDEX(Qx,A39,4),1/12))</f>
        <v>3.1515989621366813E-6</v>
      </c>
      <c r="L39" s="30"/>
      <c r="M39" s="30" cm="1">
        <f t="array" ref="M39">INDEX(Qx,A39,1)*1.15</f>
        <v>4.7435199999999999E-4</v>
      </c>
      <c r="N39" s="30" cm="1">
        <f t="array" ref="N39">INDEX(Qx,A39,2)*1.15</f>
        <v>3.9536808455503669E-5</v>
      </c>
      <c r="O39" s="30" cm="1">
        <f t="array" ref="O39">INDEX(Qx,A39,3)*1.15</f>
        <v>5.2178719999999997E-4</v>
      </c>
      <c r="P39" s="30" cm="1">
        <f t="array" ref="P39">INDEX(Qx,A39,4)*1.15</f>
        <v>4.3491311802962282E-5</v>
      </c>
      <c r="Q39" s="30"/>
      <c r="R39" s="30" cm="1">
        <f t="array" ref="R39">INDEX(Qx,A39,1)*0.9</f>
        <v>3.7123200000000004E-4</v>
      </c>
      <c r="S39" s="30" cm="1">
        <f t="array" ref="S39">INDEX(Qx,A39,2)*0.9</f>
        <v>3.0941850095611567E-5</v>
      </c>
      <c r="T39" s="30" cm="1">
        <f t="array" ref="T39">INDEX(Qx,A39,3)*0.9</f>
        <v>4.0835520000000002E-4</v>
      </c>
      <c r="U39" s="30" cm="1">
        <f t="array" ref="U39">INDEX(Qx,A39,4)*0.9</f>
        <v>3.4036678802318314E-5</v>
      </c>
    </row>
    <row r="40" spans="1:21" x14ac:dyDescent="0.2">
      <c r="A40" s="13">
        <v>37</v>
      </c>
      <c r="C40" s="30">
        <v>4.3635000000000001E-4</v>
      </c>
      <c r="D40" s="30">
        <v>3.6369774300770707E-5</v>
      </c>
      <c r="E40" s="30">
        <v>4.7998500000000005E-4</v>
      </c>
      <c r="F40" s="30">
        <v>4.0007552149390335E-5</v>
      </c>
      <c r="G40" s="30"/>
      <c r="H40" s="30" cm="1">
        <f t="array" ref="H40">(1-POWER(1-INDEX(Qx,A40,1),1/12))</f>
        <v>3.6369774300770707E-5</v>
      </c>
      <c r="I40" s="30" cm="1">
        <f t="array" ref="I40">(1-POWER(1-INDEX(Qx,A40,2),1/12))</f>
        <v>3.0308650483812372E-6</v>
      </c>
      <c r="J40" s="30" cm="1">
        <f t="array" ref="J40">(1-POWER(1-INDEX(Qx,A40,3),1/12))</f>
        <v>4.0007552149390335E-5</v>
      </c>
      <c r="K40" s="30" cm="1">
        <f t="array" ref="K40">(1-POWER(1-INDEX(Qx,A40,4),1/12))</f>
        <v>3.3340238149159873E-6</v>
      </c>
      <c r="L40" s="30"/>
      <c r="M40" s="30" cm="1">
        <f t="array" ref="M40">INDEX(Qx,A40,1)*1.15</f>
        <v>5.0180249999999993E-4</v>
      </c>
      <c r="N40" s="30" cm="1">
        <f t="array" ref="N40">INDEX(Qx,A40,2)*1.15</f>
        <v>4.1825240445886312E-5</v>
      </c>
      <c r="O40" s="30" cm="1">
        <f t="array" ref="O40">INDEX(Qx,A40,3)*1.15</f>
        <v>5.5198275000000005E-4</v>
      </c>
      <c r="P40" s="30" cm="1">
        <f t="array" ref="P40">INDEX(Qx,A40,4)*1.15</f>
        <v>4.6008684971798883E-5</v>
      </c>
      <c r="Q40" s="30"/>
      <c r="R40" s="30" cm="1">
        <f t="array" ref="R40">INDEX(Qx,A40,1)*0.9</f>
        <v>3.9271500000000002E-4</v>
      </c>
      <c r="S40" s="30" cm="1">
        <f t="array" ref="S40">INDEX(Qx,A40,2)*0.9</f>
        <v>3.2732796870693635E-5</v>
      </c>
      <c r="T40" s="30" cm="1">
        <f t="array" ref="T40">INDEX(Qx,A40,3)*0.9</f>
        <v>4.3198650000000004E-4</v>
      </c>
      <c r="U40" s="30" cm="1">
        <f t="array" ref="U40">INDEX(Qx,A40,4)*0.9</f>
        <v>3.6006796934451306E-5</v>
      </c>
    </row>
    <row r="41" spans="1:21" x14ac:dyDescent="0.2">
      <c r="A41" s="13">
        <v>38</v>
      </c>
      <c r="C41" s="30">
        <v>4.6317999999999999E-4</v>
      </c>
      <c r="D41" s="30">
        <v>3.8606529831342051E-5</v>
      </c>
      <c r="E41" s="30">
        <v>5.0949800000000005E-4</v>
      </c>
      <c r="F41" s="30">
        <v>4.2468084722857569E-5</v>
      </c>
      <c r="G41" s="30"/>
      <c r="H41" s="30" cm="1">
        <f t="array" ref="H41">(1-POWER(1-INDEX(Qx,A41,1),1/12))</f>
        <v>3.8606529831342051E-5</v>
      </c>
      <c r="I41" s="30" cm="1">
        <f t="array" ref="I41">(1-POWER(1-INDEX(Qx,A41,2),1/12))</f>
        <v>3.2172677481012713E-6</v>
      </c>
      <c r="J41" s="30" cm="1">
        <f t="array" ref="J41">(1-POWER(1-INDEX(Qx,A41,3),1/12))</f>
        <v>4.2468084722857569E-5</v>
      </c>
      <c r="K41" s="30" cm="1">
        <f t="array" ref="K41">(1-POWER(1-INDEX(Qx,A41,4),1/12))</f>
        <v>3.5390759473008515E-6</v>
      </c>
      <c r="L41" s="30"/>
      <c r="M41" s="30" cm="1">
        <f t="array" ref="M41">INDEX(Qx,A41,1)*1.15</f>
        <v>5.3265699999999997E-4</v>
      </c>
      <c r="N41" s="30" cm="1">
        <f t="array" ref="N41">INDEX(Qx,A41,2)*1.15</f>
        <v>4.4397509306043352E-5</v>
      </c>
      <c r="O41" s="30" cm="1">
        <f t="array" ref="O41">INDEX(Qx,A41,3)*1.15</f>
        <v>5.8592270000000003E-4</v>
      </c>
      <c r="P41" s="30" cm="1">
        <f t="array" ref="P41">INDEX(Qx,A41,4)*1.15</f>
        <v>4.88382974312862E-5</v>
      </c>
      <c r="Q41" s="30"/>
      <c r="R41" s="30" cm="1">
        <f t="array" ref="R41">INDEX(Qx,A41,1)*0.9</f>
        <v>4.1686199999999999E-4</v>
      </c>
      <c r="S41" s="30" cm="1">
        <f t="array" ref="S41">INDEX(Qx,A41,2)*0.9</f>
        <v>3.4745876848207846E-5</v>
      </c>
      <c r="T41" s="30" cm="1">
        <f t="array" ref="T41">INDEX(Qx,A41,3)*0.9</f>
        <v>4.5854820000000004E-4</v>
      </c>
      <c r="U41" s="30" cm="1">
        <f t="array" ref="U41">INDEX(Qx,A41,4)*0.9</f>
        <v>3.8221276250571814E-5</v>
      </c>
    </row>
    <row r="42" spans="1:21" x14ac:dyDescent="0.2">
      <c r="A42" s="13">
        <v>39</v>
      </c>
      <c r="C42" s="30">
        <v>4.9333000000000005E-4</v>
      </c>
      <c r="D42" s="30">
        <v>4.1120131817562466E-5</v>
      </c>
      <c r="E42" s="30">
        <v>5.4266300000000009E-4</v>
      </c>
      <c r="F42" s="30">
        <v>4.5233168187386319E-5</v>
      </c>
      <c r="G42" s="30"/>
      <c r="H42" s="30" cm="1">
        <f t="array" ref="H42">(1-POWER(1-INDEX(Qx,A42,1),1/12))</f>
        <v>4.1120131817562466E-5</v>
      </c>
      <c r="I42" s="30" cm="1">
        <f t="array" ref="I42">(1-POWER(1-INDEX(Qx,A42,2),1/12))</f>
        <v>3.426742234857727E-6</v>
      </c>
      <c r="J42" s="30" cm="1">
        <f t="array" ref="J42">(1-POWER(1-INDEX(Qx,A42,3),1/12))</f>
        <v>4.5233168187386319E-5</v>
      </c>
      <c r="K42" s="30" cm="1">
        <f t="array" ref="K42">(1-POWER(1-INDEX(Qx,A42,4),1/12))</f>
        <v>3.7695088318523418E-6</v>
      </c>
      <c r="L42" s="30"/>
      <c r="M42" s="30" cm="1">
        <f t="array" ref="M42">INDEX(Qx,A42,1)*1.15</f>
        <v>5.6732950000000005E-4</v>
      </c>
      <c r="N42" s="30" cm="1">
        <f t="array" ref="N42">INDEX(Qx,A42,2)*1.15</f>
        <v>4.7288151590196835E-5</v>
      </c>
      <c r="O42" s="30" cm="1">
        <f t="array" ref="O42">INDEX(Qx,A42,3)*1.15</f>
        <v>6.2406245000000003E-4</v>
      </c>
      <c r="P42" s="30" cm="1">
        <f t="array" ref="P42">INDEX(Qx,A42,4)*1.15</f>
        <v>5.2018143415494265E-5</v>
      </c>
      <c r="Q42" s="30"/>
      <c r="R42" s="30" cm="1">
        <f t="array" ref="R42">INDEX(Qx,A42,1)*0.9</f>
        <v>4.4399700000000007E-4</v>
      </c>
      <c r="S42" s="30" cm="1">
        <f t="array" ref="S42">INDEX(Qx,A42,2)*0.9</f>
        <v>3.7008118635806218E-5</v>
      </c>
      <c r="T42" s="30" cm="1">
        <f t="array" ref="T42">INDEX(Qx,A42,3)*0.9</f>
        <v>4.8839670000000012E-4</v>
      </c>
      <c r="U42" s="30" cm="1">
        <f t="array" ref="U42">INDEX(Qx,A42,4)*0.9</f>
        <v>4.0709851368647686E-5</v>
      </c>
    </row>
    <row r="43" spans="1:21" x14ac:dyDescent="0.2">
      <c r="A43" s="13">
        <v>40</v>
      </c>
      <c r="C43" s="30">
        <v>5.2722000000000001E-4</v>
      </c>
      <c r="D43" s="30">
        <v>4.3945620140650732E-5</v>
      </c>
      <c r="E43" s="30">
        <v>5.7994200000000007E-4</v>
      </c>
      <c r="F43" s="30">
        <v>4.8341350803227101E-5</v>
      </c>
      <c r="G43" s="30"/>
      <c r="H43" s="30" cm="1">
        <f t="array" ref="H43">(1-POWER(1-INDEX(Qx,A43,1),1/12))</f>
        <v>4.3945620140650732E-5</v>
      </c>
      <c r="I43" s="30" cm="1">
        <f t="array" ref="I43">(1-POWER(1-INDEX(Qx,A43,2),1/12))</f>
        <v>3.6622087755677768E-6</v>
      </c>
      <c r="J43" s="30" cm="1">
        <f t="array" ref="J43">(1-POWER(1-INDEX(Qx,A43,3),1/12))</f>
        <v>4.8341350803227101E-5</v>
      </c>
      <c r="K43" s="30" cm="1">
        <f t="array" ref="K43">(1-POWER(1-INDEX(Qx,A43,4),1/12))</f>
        <v>4.0285351591284879E-6</v>
      </c>
      <c r="L43" s="30"/>
      <c r="M43" s="30" cm="1">
        <f t="array" ref="M43">INDEX(Qx,A43,1)*1.15</f>
        <v>6.0630299999999999E-4</v>
      </c>
      <c r="N43" s="30" cm="1">
        <f t="array" ref="N43">INDEX(Qx,A43,2)*1.15</f>
        <v>5.0537463161748335E-5</v>
      </c>
      <c r="O43" s="30" cm="1">
        <f t="array" ref="O43">INDEX(Qx,A43,3)*1.15</f>
        <v>6.6693329999999997E-4</v>
      </c>
      <c r="P43" s="30" cm="1">
        <f t="array" ref="P43">INDEX(Qx,A43,4)*1.15</f>
        <v>5.5592553423711161E-5</v>
      </c>
      <c r="Q43" s="30"/>
      <c r="R43" s="30" cm="1">
        <f t="array" ref="R43">INDEX(Qx,A43,1)*0.9</f>
        <v>4.7449800000000001E-4</v>
      </c>
      <c r="S43" s="30" cm="1">
        <f t="array" ref="S43">INDEX(Qx,A43,2)*0.9</f>
        <v>3.9551058126585659E-5</v>
      </c>
      <c r="T43" s="30" cm="1">
        <f t="array" ref="T43">INDEX(Qx,A43,3)*0.9</f>
        <v>5.2194780000000009E-4</v>
      </c>
      <c r="U43" s="30" cm="1">
        <f t="array" ref="U43">INDEX(Qx,A43,4)*0.9</f>
        <v>4.3507215722904392E-5</v>
      </c>
    </row>
    <row r="44" spans="1:21" x14ac:dyDescent="0.2">
      <c r="A44" s="13">
        <v>41</v>
      </c>
      <c r="C44" s="30">
        <v>5.6530999999999997E-4</v>
      </c>
      <c r="D44" s="30">
        <v>4.7121377081627003E-5</v>
      </c>
      <c r="E44" s="30">
        <v>6.2184100000000004E-4</v>
      </c>
      <c r="F44" s="30">
        <v>5.1834858469379519E-5</v>
      </c>
      <c r="G44" s="30"/>
      <c r="H44" s="30" cm="1">
        <f t="array" ref="H44">(1-POWER(1-INDEX(Qx,A44,1),1/12))</f>
        <v>4.7121377081627003E-5</v>
      </c>
      <c r="I44" s="30" cm="1">
        <f t="array" ref="I44">(1-POWER(1-INDEX(Qx,A44,2),1/12))</f>
        <v>3.9268662338498572E-6</v>
      </c>
      <c r="J44" s="30" cm="1">
        <f t="array" ref="J44">(1-POWER(1-INDEX(Qx,A44,3),1/12))</f>
        <v>5.1834858469379519E-5</v>
      </c>
      <c r="K44" s="30" cm="1">
        <f t="array" ref="K44">(1-POWER(1-INDEX(Qx,A44,4),1/12))</f>
        <v>4.3196741653650506E-6</v>
      </c>
      <c r="L44" s="30"/>
      <c r="M44" s="30" cm="1">
        <f t="array" ref="M44">INDEX(Qx,A44,1)*1.15</f>
        <v>6.5010649999999986E-4</v>
      </c>
      <c r="N44" s="30" cm="1">
        <f t="array" ref="N44">INDEX(Qx,A44,2)*1.15</f>
        <v>5.4189583643871052E-5</v>
      </c>
      <c r="O44" s="30" cm="1">
        <f t="array" ref="O44">INDEX(Qx,A44,3)*1.15</f>
        <v>7.1511714999999997E-4</v>
      </c>
      <c r="P44" s="30" cm="1">
        <f t="array" ref="P44">INDEX(Qx,A44,4)*1.15</f>
        <v>5.961008723978644E-5</v>
      </c>
      <c r="Q44" s="30"/>
      <c r="R44" s="30" cm="1">
        <f t="array" ref="R44">INDEX(Qx,A44,1)*0.9</f>
        <v>5.08779E-4</v>
      </c>
      <c r="S44" s="30" cm="1">
        <f t="array" ref="S44">INDEX(Qx,A44,2)*0.9</f>
        <v>4.2409239373464301E-5</v>
      </c>
      <c r="T44" s="30" cm="1">
        <f t="array" ref="T44">INDEX(Qx,A44,3)*0.9</f>
        <v>5.5965690000000005E-4</v>
      </c>
      <c r="U44" s="30" cm="1">
        <f t="array" ref="U44">INDEX(Qx,A44,4)*0.9</f>
        <v>4.6651372622441567E-5</v>
      </c>
    </row>
    <row r="45" spans="1:21" x14ac:dyDescent="0.2">
      <c r="A45" s="13">
        <v>42</v>
      </c>
      <c r="C45" s="30">
        <v>6.0813000000000002E-4</v>
      </c>
      <c r="D45" s="30">
        <v>5.0691630639976282E-5</v>
      </c>
      <c r="E45" s="30">
        <v>6.6894300000000008E-4</v>
      </c>
      <c r="F45" s="30">
        <v>5.5762348739052392E-5</v>
      </c>
      <c r="G45" s="30"/>
      <c r="H45" s="30" cm="1">
        <f t="array" ref="H45">(1-POWER(1-INDEX(Qx,A45,1),1/12))</f>
        <v>5.0691630639976282E-5</v>
      </c>
      <c r="I45" s="30" cm="1">
        <f t="array" ref="I45">(1-POWER(1-INDEX(Qx,A45,2),1/12))</f>
        <v>4.2244007025793451E-6</v>
      </c>
      <c r="J45" s="30" cm="1">
        <f t="array" ref="J45">(1-POWER(1-INDEX(Qx,A45,3),1/12))</f>
        <v>5.5762348739052392E-5</v>
      </c>
      <c r="K45" s="30" cm="1">
        <f t="array" ref="K45">(1-POWER(1-INDEX(Qx,A45,4),1/12))</f>
        <v>4.6469811624261226E-6</v>
      </c>
      <c r="L45" s="30"/>
      <c r="M45" s="30" cm="1">
        <f t="array" ref="M45">INDEX(Qx,A45,1)*1.15</f>
        <v>6.993495E-4</v>
      </c>
      <c r="N45" s="30" cm="1">
        <f t="array" ref="N45">INDEX(Qx,A45,2)*1.15</f>
        <v>5.8295375235972723E-5</v>
      </c>
      <c r="O45" s="30" cm="1">
        <f t="array" ref="O45">INDEX(Qx,A45,3)*1.15</f>
        <v>7.6928445000000001E-4</v>
      </c>
      <c r="P45" s="30" cm="1">
        <f t="array" ref="P45">INDEX(Qx,A45,4)*1.15</f>
        <v>6.4126701049910251E-5</v>
      </c>
      <c r="Q45" s="30"/>
      <c r="R45" s="30" cm="1">
        <f t="array" ref="R45">INDEX(Qx,A45,1)*0.9</f>
        <v>5.4731700000000007E-4</v>
      </c>
      <c r="S45" s="30" cm="1">
        <f t="array" ref="S45">INDEX(Qx,A45,2)*0.9</f>
        <v>4.5622467575978652E-5</v>
      </c>
      <c r="T45" s="30" cm="1">
        <f t="array" ref="T45">INDEX(Qx,A45,3)*0.9</f>
        <v>6.0204870000000012E-4</v>
      </c>
      <c r="U45" s="30" cm="1">
        <f t="array" ref="U45">INDEX(Qx,A45,4)*0.9</f>
        <v>5.0186113865147153E-5</v>
      </c>
    </row>
    <row r="46" spans="1:21" x14ac:dyDescent="0.2">
      <c r="A46" s="13">
        <v>43</v>
      </c>
      <c r="C46" s="30">
        <v>6.5625000000000004E-4</v>
      </c>
      <c r="D46" s="30">
        <v>5.4703955874479959E-5</v>
      </c>
      <c r="E46" s="30">
        <v>7.2187500000000008E-4</v>
      </c>
      <c r="F46" s="30">
        <v>6.017616244347046E-5</v>
      </c>
      <c r="G46" s="30"/>
      <c r="H46" s="30" cm="1">
        <f t="array" ref="H46">(1-POWER(1-INDEX(Qx,A46,1),1/12))</f>
        <v>5.4703955874479959E-5</v>
      </c>
      <c r="I46" s="30" cm="1">
        <f t="array" ref="I46">(1-POWER(1-INDEX(Qx,A46,2),1/12))</f>
        <v>4.5587772913302516E-6</v>
      </c>
      <c r="J46" s="30" cm="1">
        <f t="array" ref="J46">(1-POWER(1-INDEX(Qx,A46,3),1/12))</f>
        <v>6.017616244347046E-5</v>
      </c>
      <c r="K46" s="30" cm="1">
        <f t="array" ref="K46">(1-POWER(1-INDEX(Qx,A46,4),1/12))</f>
        <v>5.0148185175569182E-6</v>
      </c>
      <c r="L46" s="30"/>
      <c r="M46" s="30" cm="1">
        <f t="array" ref="M46">INDEX(Qx,A46,1)*1.15</f>
        <v>7.5468750000000004E-4</v>
      </c>
      <c r="N46" s="30" cm="1">
        <f t="array" ref="N46">INDEX(Qx,A46,2)*1.15</f>
        <v>6.290954925565195E-5</v>
      </c>
      <c r="O46" s="30" cm="1">
        <f t="array" ref="O46">INDEX(Qx,A46,3)*1.15</f>
        <v>8.3015625000000006E-4</v>
      </c>
      <c r="P46" s="30" cm="1">
        <f t="array" ref="P46">INDEX(Qx,A46,4)*1.15</f>
        <v>6.9202586809991026E-5</v>
      </c>
      <c r="Q46" s="30"/>
      <c r="R46" s="30" cm="1">
        <f t="array" ref="R46">INDEX(Qx,A46,1)*0.9</f>
        <v>5.90625E-4</v>
      </c>
      <c r="S46" s="30" cm="1">
        <f t="array" ref="S46">INDEX(Qx,A46,2)*0.9</f>
        <v>4.9233560287031967E-5</v>
      </c>
      <c r="T46" s="30" cm="1">
        <f t="array" ref="T46">INDEX(Qx,A46,3)*0.9</f>
        <v>6.4968750000000009E-4</v>
      </c>
      <c r="U46" s="30" cm="1">
        <f t="array" ref="U46">INDEX(Qx,A46,4)*0.9</f>
        <v>5.4158546199123418E-5</v>
      </c>
    </row>
    <row r="47" spans="1:21" x14ac:dyDescent="0.2">
      <c r="A47" s="13">
        <v>44</v>
      </c>
      <c r="C47" s="30">
        <v>7.1033000000000001E-4</v>
      </c>
      <c r="D47" s="30">
        <v>5.9213447138661834E-5</v>
      </c>
      <c r="E47" s="30">
        <v>7.8136300000000009E-4</v>
      </c>
      <c r="F47" s="30">
        <v>6.5136913763863546E-5</v>
      </c>
      <c r="G47" s="30"/>
      <c r="H47" s="30" cm="1">
        <f t="array" ref="H47">(1-POWER(1-INDEX(Qx,A47,1),1/12))</f>
        <v>5.9213447138661834E-5</v>
      </c>
      <c r="I47" s="30" cm="1">
        <f t="array" ref="I47">(1-POWER(1-INDEX(Qx,A47,2),1/12))</f>
        <v>4.9345878518902708E-6</v>
      </c>
      <c r="J47" s="30" cm="1">
        <f t="array" ref="J47">(1-POWER(1-INDEX(Qx,A47,3),1/12))</f>
        <v>6.5136913763863546E-5</v>
      </c>
      <c r="K47" s="30" cm="1">
        <f t="array" ref="K47">(1-POWER(1-INDEX(Qx,A47,4),1/12))</f>
        <v>5.4282382058179479E-6</v>
      </c>
      <c r="L47" s="30"/>
      <c r="M47" s="30" cm="1">
        <f t="array" ref="M47">INDEX(Qx,A47,1)*1.15</f>
        <v>8.1687949999999991E-4</v>
      </c>
      <c r="N47" s="30" cm="1">
        <f t="array" ref="N47">INDEX(Qx,A47,2)*1.15</f>
        <v>6.8095464209461104E-5</v>
      </c>
      <c r="O47" s="30" cm="1">
        <f t="array" ref="O47">INDEX(Qx,A47,3)*1.15</f>
        <v>8.9856745000000001E-4</v>
      </c>
      <c r="P47" s="30" cm="1">
        <f t="array" ref="P47">INDEX(Qx,A47,4)*1.15</f>
        <v>7.4907450828443078E-5</v>
      </c>
      <c r="Q47" s="30"/>
      <c r="R47" s="30" cm="1">
        <f t="array" ref="R47">INDEX(Qx,A47,1)*0.9</f>
        <v>6.3929700000000004E-4</v>
      </c>
      <c r="S47" s="30" cm="1">
        <f t="array" ref="S47">INDEX(Qx,A47,2)*0.9</f>
        <v>5.3292102424795652E-5</v>
      </c>
      <c r="T47" s="30" cm="1">
        <f t="array" ref="T47">INDEX(Qx,A47,3)*0.9</f>
        <v>7.0322670000000007E-4</v>
      </c>
      <c r="U47" s="30" cm="1">
        <f t="array" ref="U47">INDEX(Qx,A47,4)*0.9</f>
        <v>5.8623222387477192E-5</v>
      </c>
    </row>
    <row r="48" spans="1:21" x14ac:dyDescent="0.2">
      <c r="A48" s="13">
        <v>45</v>
      </c>
      <c r="C48" s="30">
        <v>7.7112000000000003E-4</v>
      </c>
      <c r="D48" s="30">
        <v>6.4282722607056364E-5</v>
      </c>
      <c r="E48" s="30">
        <v>8.4823200000000009E-4</v>
      </c>
      <c r="F48" s="30">
        <v>7.0713495710084118E-5</v>
      </c>
      <c r="G48" s="30"/>
      <c r="H48" s="30" cm="1">
        <f t="array" ref="H48">(1-POWER(1-INDEX(Qx,A48,1),1/12))</f>
        <v>6.4282722607056364E-5</v>
      </c>
      <c r="I48" s="30" cm="1">
        <f t="array" ref="I48">(1-POWER(1-INDEX(Qx,A48,2),1/12))</f>
        <v>5.3570513867118308E-6</v>
      </c>
      <c r="J48" s="30" cm="1">
        <f t="array" ref="J48">(1-POWER(1-INDEX(Qx,A48,3),1/12))</f>
        <v>7.0713495710084118E-5</v>
      </c>
      <c r="K48" s="30" cm="1">
        <f t="array" ref="K48">(1-POWER(1-INDEX(Qx,A48,4),1/12))</f>
        <v>5.8929823052444874E-6</v>
      </c>
      <c r="L48" s="30"/>
      <c r="M48" s="30" cm="1">
        <f t="array" ref="M48">INDEX(Qx,A48,1)*1.15</f>
        <v>8.8678800000000001E-4</v>
      </c>
      <c r="N48" s="30" cm="1">
        <f t="array" ref="N48">INDEX(Qx,A48,2)*1.15</f>
        <v>7.3925130998114816E-5</v>
      </c>
      <c r="O48" s="30" cm="1">
        <f t="array" ref="O48">INDEX(Qx,A48,3)*1.15</f>
        <v>9.7546679999999998E-4</v>
      </c>
      <c r="P48" s="30" cm="1">
        <f t="array" ref="P48">INDEX(Qx,A48,4)*1.15</f>
        <v>8.1320520066596735E-5</v>
      </c>
      <c r="Q48" s="30"/>
      <c r="R48" s="30" cm="1">
        <f t="array" ref="R48">INDEX(Qx,A48,1)*0.9</f>
        <v>6.9400800000000008E-4</v>
      </c>
      <c r="S48" s="30" cm="1">
        <f t="array" ref="S48">INDEX(Qx,A48,2)*0.9</f>
        <v>5.7854450346350732E-5</v>
      </c>
      <c r="T48" s="30" cm="1">
        <f t="array" ref="T48">INDEX(Qx,A48,3)*0.9</f>
        <v>7.6340880000000009E-4</v>
      </c>
      <c r="U48" s="30" cm="1">
        <f t="array" ref="U48">INDEX(Qx,A48,4)*0.9</f>
        <v>6.3642146139075706E-5</v>
      </c>
    </row>
    <row r="49" spans="1:21" x14ac:dyDescent="0.2">
      <c r="A49" s="13">
        <v>46</v>
      </c>
      <c r="C49" s="30">
        <v>8.3944E-4</v>
      </c>
      <c r="D49" s="30">
        <v>6.9980261855118187E-5</v>
      </c>
      <c r="E49" s="30">
        <v>9.2338400000000008E-4</v>
      </c>
      <c r="F49" s="30">
        <v>7.698125192678873E-5</v>
      </c>
      <c r="G49" s="30"/>
      <c r="H49" s="30" cm="1">
        <f t="array" ref="H49">(1-POWER(1-INDEX(Qx,A49,1),1/12))</f>
        <v>6.9980261855118187E-5</v>
      </c>
      <c r="I49" s="30" cm="1">
        <f t="array" ref="I49">(1-POWER(1-INDEX(Qx,A49,2),1/12))</f>
        <v>5.8318755434827452E-6</v>
      </c>
      <c r="J49" s="30" cm="1">
        <f t="array" ref="J49">(1-POWER(1-INDEX(Qx,A49,3),1/12))</f>
        <v>7.698125192678873E-5</v>
      </c>
      <c r="K49" s="30" cm="1">
        <f t="array" ref="K49">(1-POWER(1-INDEX(Qx,A49,4),1/12))</f>
        <v>6.415330683018361E-6</v>
      </c>
      <c r="L49" s="30"/>
      <c r="M49" s="30" cm="1">
        <f t="array" ref="M49">INDEX(Qx,A49,1)*1.15</f>
        <v>9.653559999999999E-4</v>
      </c>
      <c r="N49" s="30" cm="1">
        <f t="array" ref="N49">INDEX(Qx,A49,2)*1.15</f>
        <v>8.0477301133385909E-5</v>
      </c>
      <c r="O49" s="30" cm="1">
        <f t="array" ref="O49">INDEX(Qx,A49,3)*1.15</f>
        <v>1.0618915999999999E-3</v>
      </c>
      <c r="P49" s="30" cm="1">
        <f t="array" ref="P49">INDEX(Qx,A49,4)*1.15</f>
        <v>8.8528439715807036E-5</v>
      </c>
      <c r="Q49" s="30"/>
      <c r="R49" s="30" cm="1">
        <f t="array" ref="R49">INDEX(Qx,A49,1)*0.9</f>
        <v>7.5549600000000003E-4</v>
      </c>
      <c r="S49" s="30" cm="1">
        <f t="array" ref="S49">INDEX(Qx,A49,2)*0.9</f>
        <v>6.2982235669606376E-5</v>
      </c>
      <c r="T49" s="30" cm="1">
        <f t="array" ref="T49">INDEX(Qx,A49,3)*0.9</f>
        <v>8.3104560000000008E-4</v>
      </c>
      <c r="U49" s="30" cm="1">
        <f t="array" ref="U49">INDEX(Qx,A49,4)*0.9</f>
        <v>6.9283126734109854E-5</v>
      </c>
    </row>
    <row r="50" spans="1:21" x14ac:dyDescent="0.2">
      <c r="A50" s="13">
        <v>47</v>
      </c>
      <c r="C50" s="30">
        <v>9.1622000000000003E-4</v>
      </c>
      <c r="D50" s="30">
        <v>7.6383748121022776E-5</v>
      </c>
      <c r="E50" s="30">
        <v>1.0078420000000001E-3</v>
      </c>
      <c r="F50" s="30">
        <v>8.4025654167318997E-5</v>
      </c>
      <c r="G50" s="30"/>
      <c r="H50" s="30" cm="1">
        <f t="array" ref="H50">(1-POWER(1-INDEX(Qx,A50,1),1/12))</f>
        <v>7.6383748121022776E-5</v>
      </c>
      <c r="I50" s="30" cm="1">
        <f t="array" ref="I50">(1-POWER(1-INDEX(Qx,A50,2),1/12))</f>
        <v>6.3655351989488906E-6</v>
      </c>
      <c r="J50" s="30" cm="1">
        <f t="array" ref="J50">(1-POWER(1-INDEX(Qx,A50,3),1/12))</f>
        <v>8.4025654167318997E-5</v>
      </c>
      <c r="K50" s="30" cm="1">
        <f t="array" ref="K50">(1-POWER(1-INDEX(Qx,A50,4),1/12))</f>
        <v>7.0024075263797059E-6</v>
      </c>
      <c r="L50" s="30"/>
      <c r="M50" s="30" cm="1">
        <f t="array" ref="M50">INDEX(Qx,A50,1)*1.15</f>
        <v>1.0536529999999999E-3</v>
      </c>
      <c r="N50" s="30" cm="1">
        <f t="array" ref="N50">INDEX(Qx,A50,2)*1.15</f>
        <v>8.7841310339176179E-5</v>
      </c>
      <c r="O50" s="30" cm="1">
        <f t="array" ref="O50">INDEX(Qx,A50,3)*1.15</f>
        <v>1.1590183E-3</v>
      </c>
      <c r="P50" s="30" cm="1">
        <f t="array" ref="P50">INDEX(Qx,A50,4)*1.15</f>
        <v>9.6629502292416833E-5</v>
      </c>
      <c r="Q50" s="30"/>
      <c r="R50" s="30" cm="1">
        <f t="array" ref="R50">INDEX(Qx,A50,1)*0.9</f>
        <v>8.2459800000000006E-4</v>
      </c>
      <c r="S50" s="30" cm="1">
        <f t="array" ref="S50">INDEX(Qx,A50,2)*0.9</f>
        <v>6.8745373308920499E-5</v>
      </c>
      <c r="T50" s="30" cm="1">
        <f t="array" ref="T50">INDEX(Qx,A50,3)*0.9</f>
        <v>9.0705780000000012E-4</v>
      </c>
      <c r="U50" s="30" cm="1">
        <f t="array" ref="U50">INDEX(Qx,A50,4)*0.9</f>
        <v>7.5623088750587097E-5</v>
      </c>
    </row>
    <row r="51" spans="1:21" x14ac:dyDescent="0.2">
      <c r="A51" s="13">
        <v>48</v>
      </c>
      <c r="C51" s="30">
        <v>1.00252E-3</v>
      </c>
      <c r="D51" s="30">
        <v>8.3581745125238527E-5</v>
      </c>
      <c r="E51" s="30">
        <v>1.1027720000000001E-3</v>
      </c>
      <c r="F51" s="30">
        <v>9.1944147914468921E-5</v>
      </c>
      <c r="G51" s="30"/>
      <c r="H51" s="30" cm="1">
        <f t="array" ref="H51">(1-POWER(1-INDEX(Qx,A51,1),1/12))</f>
        <v>8.3581745125238527E-5</v>
      </c>
      <c r="I51" s="30" cm="1">
        <f t="array" ref="I51">(1-POWER(1-INDEX(Qx,A51,2),1/12))</f>
        <v>6.9654122641926719E-6</v>
      </c>
      <c r="J51" s="30" cm="1">
        <f t="array" ref="J51">(1-POWER(1-INDEX(Qx,A51,3),1/12))</f>
        <v>9.1944147914468921E-5</v>
      </c>
      <c r="K51" s="30" cm="1">
        <f t="array" ref="K51">(1-POWER(1-INDEX(Qx,A51,4),1/12))</f>
        <v>7.6623352305293935E-6</v>
      </c>
      <c r="L51" s="30"/>
      <c r="M51" s="30" cm="1">
        <f t="array" ref="M51">INDEX(Qx,A51,1)*1.15</f>
        <v>1.1528979999999999E-3</v>
      </c>
      <c r="N51" s="30" cm="1">
        <f t="array" ref="N51">INDEX(Qx,A51,2)*1.15</f>
        <v>9.6119006894024298E-5</v>
      </c>
      <c r="O51" s="30" cm="1">
        <f t="array" ref="O51">INDEX(Qx,A51,3)*1.15</f>
        <v>1.2681878000000001E-3</v>
      </c>
      <c r="P51" s="30" cm="1">
        <f t="array" ref="P51">INDEX(Qx,A51,4)*1.15</f>
        <v>1.0573577010163925E-4</v>
      </c>
      <c r="Q51" s="30"/>
      <c r="R51" s="30" cm="1">
        <f t="array" ref="R51">INDEX(Qx,A51,1)*0.9</f>
        <v>9.0226800000000002E-4</v>
      </c>
      <c r="S51" s="30" cm="1">
        <f t="array" ref="S51">INDEX(Qx,A51,2)*0.9</f>
        <v>7.522357061271468E-5</v>
      </c>
      <c r="T51" s="30" cm="1">
        <f t="array" ref="T51">INDEX(Qx,A51,3)*0.9</f>
        <v>9.9249480000000007E-4</v>
      </c>
      <c r="U51" s="30" cm="1">
        <f t="array" ref="U51">INDEX(Qx,A51,4)*0.9</f>
        <v>8.2749733123022037E-5</v>
      </c>
    </row>
    <row r="52" spans="1:21" x14ac:dyDescent="0.2">
      <c r="A52" s="13">
        <v>49</v>
      </c>
      <c r="C52" s="30">
        <v>1.0995200000000001E-3</v>
      </c>
      <c r="D52" s="30">
        <v>9.1672874082515676E-5</v>
      </c>
      <c r="E52" s="30">
        <v>1.2094720000000003E-3</v>
      </c>
      <c r="F52" s="30">
        <v>1.0084524823794627E-4</v>
      </c>
      <c r="G52" s="30"/>
      <c r="H52" s="30" cm="1">
        <f t="array" ref="H52">(1-POWER(1-INDEX(Qx,A52,1),1/12))</f>
        <v>9.1672874082515676E-5</v>
      </c>
      <c r="I52" s="30" cm="1">
        <f t="array" ref="I52">(1-POWER(1-INDEX(Qx,A52,2),1/12))</f>
        <v>7.6397271752126628E-6</v>
      </c>
      <c r="J52" s="30" cm="1">
        <f t="array" ref="J52">(1-POWER(1-INDEX(Qx,A52,3),1/12))</f>
        <v>1.0084524823794627E-4</v>
      </c>
      <c r="K52" s="30" cm="1">
        <f t="array" ref="K52">(1-POWER(1-INDEX(Qx,A52,4),1/12))</f>
        <v>8.4041591400518811E-6</v>
      </c>
      <c r="L52" s="30"/>
      <c r="M52" s="30" cm="1">
        <f t="array" ref="M52">INDEX(Qx,A52,1)*1.15</f>
        <v>1.264448E-3</v>
      </c>
      <c r="N52" s="30" cm="1">
        <f t="array" ref="N52">INDEX(Qx,A52,2)*1.15</f>
        <v>1.0542380519489302E-4</v>
      </c>
      <c r="O52" s="30" cm="1">
        <f t="array" ref="O52">INDEX(Qx,A52,3)*1.15</f>
        <v>1.3908928000000002E-3</v>
      </c>
      <c r="P52" s="30" cm="1">
        <f t="array" ref="P52">INDEX(Qx,A52,4)*1.15</f>
        <v>1.1597203547363821E-4</v>
      </c>
      <c r="Q52" s="30"/>
      <c r="R52" s="30" cm="1">
        <f t="array" ref="R52">INDEX(Qx,A52,1)*0.9</f>
        <v>9.8956800000000013E-4</v>
      </c>
      <c r="S52" s="30" cm="1">
        <f t="array" ref="S52">INDEX(Qx,A52,2)*0.9</f>
        <v>8.2505586674264111E-5</v>
      </c>
      <c r="T52" s="30" cm="1">
        <f t="array" ref="T52">INDEX(Qx,A52,3)*0.9</f>
        <v>1.0885248000000003E-3</v>
      </c>
      <c r="U52" s="30" cm="1">
        <f t="array" ref="U52">INDEX(Qx,A52,4)*0.9</f>
        <v>9.0760723414151653E-5</v>
      </c>
    </row>
    <row r="53" spans="1:21" x14ac:dyDescent="0.2">
      <c r="A53" s="13">
        <v>50</v>
      </c>
      <c r="C53" s="30">
        <v>1.20853E-3</v>
      </c>
      <c r="D53" s="30">
        <v>1.0076666113933985E-4</v>
      </c>
      <c r="E53" s="30">
        <v>1.3293830000000002E-3</v>
      </c>
      <c r="F53" s="30">
        <v>1.1084947353334762E-4</v>
      </c>
      <c r="G53" s="30"/>
      <c r="H53" s="30" cm="1">
        <f t="array" ref="H53">(1-POWER(1-INDEX(Qx,A53,1),1/12))</f>
        <v>1.0076666113933985E-4</v>
      </c>
      <c r="I53" s="30" cm="1">
        <f t="array" ref="I53">(1-POWER(1-INDEX(Qx,A53,2),1/12))</f>
        <v>8.3976096099114272E-6</v>
      </c>
      <c r="J53" s="30" cm="1">
        <f t="array" ref="J53">(1-POWER(1-INDEX(Qx,A53,3),1/12))</f>
        <v>1.1084947353334762E-4</v>
      </c>
      <c r="K53" s="30" cm="1">
        <f t="array" ref="K53">(1-POWER(1-INDEX(Qx,A53,4),1/12))</f>
        <v>9.237925479244069E-6</v>
      </c>
      <c r="L53" s="30"/>
      <c r="M53" s="30" cm="1">
        <f t="array" ref="M53">INDEX(Qx,A53,1)*1.15</f>
        <v>1.3898094999999998E-3</v>
      </c>
      <c r="N53" s="30" cm="1">
        <f t="array" ref="N53">INDEX(Qx,A53,2)*1.15</f>
        <v>1.1588166031024082E-4</v>
      </c>
      <c r="O53" s="30" cm="1">
        <f t="array" ref="O53">INDEX(Qx,A53,3)*1.15</f>
        <v>1.5287904500000001E-3</v>
      </c>
      <c r="P53" s="30" cm="1">
        <f t="array" ref="P53">INDEX(Qx,A53,4)*1.15</f>
        <v>1.2747689456334976E-4</v>
      </c>
      <c r="Q53" s="30"/>
      <c r="R53" s="30" cm="1">
        <f t="array" ref="R53">INDEX(Qx,A53,1)*0.9</f>
        <v>1.087677E-3</v>
      </c>
      <c r="S53" s="30" cm="1">
        <f t="array" ref="S53">INDEX(Qx,A53,2)*0.9</f>
        <v>9.0689995025405873E-5</v>
      </c>
      <c r="T53" s="30" cm="1">
        <f t="array" ref="T53">INDEX(Qx,A53,3)*0.9</f>
        <v>1.1964447000000001E-3</v>
      </c>
      <c r="U53" s="30" cm="1">
        <f t="array" ref="U53">INDEX(Qx,A53,4)*0.9</f>
        <v>9.9764526180012866E-5</v>
      </c>
    </row>
    <row r="54" spans="1:21" x14ac:dyDescent="0.2">
      <c r="A54" s="13">
        <v>51</v>
      </c>
      <c r="C54" s="30">
        <v>1.3310399999999999E-3</v>
      </c>
      <c r="D54" s="30">
        <v>1.1098772545492519E-4</v>
      </c>
      <c r="E54" s="30">
        <v>1.4641440000000001E-3</v>
      </c>
      <c r="F54" s="30">
        <v>1.2209395477746909E-4</v>
      </c>
      <c r="G54" s="30"/>
      <c r="H54" s="30" cm="1">
        <f t="array" ref="H54">(1-POWER(1-INDEX(Qx,A54,1),1/12))</f>
        <v>1.1098772545492519E-4</v>
      </c>
      <c r="I54" s="30" cm="1">
        <f t="array" ref="I54">(1-POWER(1-INDEX(Qx,A54,2),1/12))</f>
        <v>9.2494476442439577E-6</v>
      </c>
      <c r="J54" s="30" cm="1">
        <f t="array" ref="J54">(1-POWER(1-INDEX(Qx,A54,3),1/12))</f>
        <v>1.2209395477746909E-4</v>
      </c>
      <c r="K54" s="30" cm="1">
        <f t="array" ref="K54">(1-POWER(1-INDEX(Qx,A54,4),1/12))</f>
        <v>1.0175065637940683E-5</v>
      </c>
      <c r="L54" s="30"/>
      <c r="M54" s="30" cm="1">
        <f t="array" ref="M54">INDEX(Qx,A54,1)*1.15</f>
        <v>1.5306959999999998E-3</v>
      </c>
      <c r="N54" s="30" cm="1">
        <f t="array" ref="N54">INDEX(Qx,A54,2)*1.15</f>
        <v>1.2763588427316396E-4</v>
      </c>
      <c r="O54" s="30" cm="1">
        <f t="array" ref="O54">INDEX(Qx,A54,3)*1.15</f>
        <v>1.6837656E-3</v>
      </c>
      <c r="P54" s="30" cm="1">
        <f t="array" ref="P54">INDEX(Qx,A54,4)*1.15</f>
        <v>1.4040804799408946E-4</v>
      </c>
      <c r="Q54" s="30"/>
      <c r="R54" s="30" cm="1">
        <f t="array" ref="R54">INDEX(Qx,A54,1)*0.9</f>
        <v>1.1979359999999999E-3</v>
      </c>
      <c r="S54" s="30" cm="1">
        <f t="array" ref="S54">INDEX(Qx,A54,2)*0.9</f>
        <v>9.9888952909432679E-5</v>
      </c>
      <c r="T54" s="30" cm="1">
        <f t="array" ref="T54">INDEX(Qx,A54,3)*0.9</f>
        <v>1.3177296000000001E-3</v>
      </c>
      <c r="U54" s="30" cm="1">
        <f t="array" ref="U54">INDEX(Qx,A54,4)*0.9</f>
        <v>1.0988455929972218E-4</v>
      </c>
    </row>
    <row r="55" spans="1:21" x14ac:dyDescent="0.2">
      <c r="A55" s="13">
        <v>52</v>
      </c>
      <c r="C55" s="30">
        <v>1.4687299999999999E-3</v>
      </c>
      <c r="D55" s="30">
        <v>1.2247663588860203E-4</v>
      </c>
      <c r="E55" s="30">
        <v>1.615603E-3</v>
      </c>
      <c r="F55" s="30">
        <v>1.3473338046776639E-4</v>
      </c>
      <c r="G55" s="30"/>
      <c r="H55" s="30" cm="1">
        <f t="array" ref="H55">(1-POWER(1-INDEX(Qx,A55,1),1/12))</f>
        <v>1.2247663588860203E-4</v>
      </c>
      <c r="I55" s="30" cm="1">
        <f t="array" ref="I55">(1-POWER(1-INDEX(Qx,A55,2),1/12))</f>
        <v>1.0206959305647523E-5</v>
      </c>
      <c r="J55" s="30" cm="1">
        <f t="array" ref="J55">(1-POWER(1-INDEX(Qx,A55,3),1/12))</f>
        <v>1.3473338046776639E-4</v>
      </c>
      <c r="K55" s="30" cm="1">
        <f t="array" ref="K55">(1-POWER(1-INDEX(Qx,A55,4),1/12))</f>
        <v>1.1228475112257108E-5</v>
      </c>
      <c r="L55" s="30"/>
      <c r="M55" s="30" cm="1">
        <f t="array" ref="M55">INDEX(Qx,A55,1)*1.15</f>
        <v>1.6890394999999998E-3</v>
      </c>
      <c r="N55" s="30" cm="1">
        <f t="array" ref="N55">INDEX(Qx,A55,2)*1.15</f>
        <v>1.4084813127189231E-4</v>
      </c>
      <c r="O55" s="30" cm="1">
        <f t="array" ref="O55">INDEX(Qx,A55,3)*1.15</f>
        <v>1.8579434499999999E-3</v>
      </c>
      <c r="P55" s="30" cm="1">
        <f t="array" ref="P55">INDEX(Qx,A55,4)*1.15</f>
        <v>1.5494338753793135E-4</v>
      </c>
      <c r="Q55" s="30"/>
      <c r="R55" s="30" cm="1">
        <f t="array" ref="R55">INDEX(Qx,A55,1)*0.9</f>
        <v>1.3218569999999998E-3</v>
      </c>
      <c r="S55" s="30" cm="1">
        <f t="array" ref="S55">INDEX(Qx,A55,2)*0.9</f>
        <v>1.1022897229974182E-4</v>
      </c>
      <c r="T55" s="30" cm="1">
        <f t="array" ref="T55">INDEX(Qx,A55,3)*0.9</f>
        <v>1.4540427E-3</v>
      </c>
      <c r="U55" s="30" cm="1">
        <f t="array" ref="U55">INDEX(Qx,A55,4)*0.9</f>
        <v>1.2126004242098976E-4</v>
      </c>
    </row>
    <row r="56" spans="1:21" x14ac:dyDescent="0.2">
      <c r="A56" s="13">
        <v>53</v>
      </c>
      <c r="C56" s="30">
        <v>1.62346E-3</v>
      </c>
      <c r="D56" s="30">
        <v>1.3538910400134885E-4</v>
      </c>
      <c r="E56" s="30">
        <v>1.785806E-3</v>
      </c>
      <c r="F56" s="30">
        <v>1.4893911184021835E-4</v>
      </c>
      <c r="G56" s="30"/>
      <c r="H56" s="30" cm="1">
        <f t="array" ref="H56">(1-POWER(1-INDEX(Qx,A56,1),1/12))</f>
        <v>1.3538910400134885E-4</v>
      </c>
      <c r="I56" s="30" cm="1">
        <f t="array" ref="I56">(1-POWER(1-INDEX(Qx,A56,2),1/12))</f>
        <v>1.1283125506134084E-5</v>
      </c>
      <c r="J56" s="30" cm="1">
        <f t="array" ref="J56">(1-POWER(1-INDEX(Qx,A56,3),1/12))</f>
        <v>1.4893911184021835E-4</v>
      </c>
      <c r="K56" s="30" cm="1">
        <f t="array" ref="K56">(1-POWER(1-INDEX(Qx,A56,4),1/12))</f>
        <v>1.2412439995945768E-5</v>
      </c>
      <c r="L56" s="30"/>
      <c r="M56" s="30" cm="1">
        <f t="array" ref="M56">INDEX(Qx,A56,1)*1.15</f>
        <v>1.8669789999999997E-3</v>
      </c>
      <c r="N56" s="30" cm="1">
        <f t="array" ref="N56">INDEX(Qx,A56,2)*1.15</f>
        <v>1.5569746960155116E-4</v>
      </c>
      <c r="O56" s="30" cm="1">
        <f t="array" ref="O56">INDEX(Qx,A56,3)*1.15</f>
        <v>2.0536768999999998E-3</v>
      </c>
      <c r="P56" s="30" cm="1">
        <f t="array" ref="P56">INDEX(Qx,A56,4)*1.15</f>
        <v>1.7127997861625109E-4</v>
      </c>
      <c r="Q56" s="30"/>
      <c r="R56" s="30" cm="1">
        <f t="array" ref="R56">INDEX(Qx,A56,1)*0.9</f>
        <v>1.4611139999999999E-3</v>
      </c>
      <c r="S56" s="30" cm="1">
        <f t="array" ref="S56">INDEX(Qx,A56,2)*0.9</f>
        <v>1.2185019360121397E-4</v>
      </c>
      <c r="T56" s="30" cm="1">
        <f t="array" ref="T56">INDEX(Qx,A56,3)*0.9</f>
        <v>1.6072254E-3</v>
      </c>
      <c r="U56" s="30" cm="1">
        <f t="array" ref="U56">INDEX(Qx,A56,4)*0.9</f>
        <v>1.3404520065619653E-4</v>
      </c>
    </row>
    <row r="57" spans="1:21" x14ac:dyDescent="0.2">
      <c r="A57" s="13">
        <v>54</v>
      </c>
      <c r="C57" s="30">
        <v>1.79736E-3</v>
      </c>
      <c r="D57" s="30">
        <v>1.4990352913935023E-4</v>
      </c>
      <c r="E57" s="30">
        <v>1.9770960000000002E-3</v>
      </c>
      <c r="F57" s="30">
        <v>1.6490748745012773E-4</v>
      </c>
      <c r="G57" s="30"/>
      <c r="H57" s="30" cm="1">
        <f t="array" ref="H57">(1-POWER(1-INDEX(Qx,A57,1),1/12))</f>
        <v>1.4990352913935023E-4</v>
      </c>
      <c r="I57" s="30" cm="1">
        <f t="array" ref="I57">(1-POWER(1-INDEX(Qx,A57,2),1/12))</f>
        <v>1.2492819113751885E-5</v>
      </c>
      <c r="J57" s="30" cm="1">
        <f t="array" ref="J57">(1-POWER(1-INDEX(Qx,A57,3),1/12))</f>
        <v>1.6490748745012773E-4</v>
      </c>
      <c r="K57" s="30" cm="1">
        <f t="array" ref="K57">(1-POWER(1-INDEX(Qx,A57,4),1/12))</f>
        <v>1.3743329408288929E-5</v>
      </c>
      <c r="L57" s="30"/>
      <c r="M57" s="30" cm="1">
        <f t="array" ref="M57">INDEX(Qx,A57,1)*1.15</f>
        <v>2.0669639999999997E-3</v>
      </c>
      <c r="N57" s="30" cm="1">
        <f t="array" ref="N57">INDEX(Qx,A57,2)*1.15</f>
        <v>1.7238905851025275E-4</v>
      </c>
      <c r="O57" s="30" cm="1">
        <f t="array" ref="O57">INDEX(Qx,A57,3)*1.15</f>
        <v>2.2736604E-3</v>
      </c>
      <c r="P57" s="30" cm="1">
        <f t="array" ref="P57">INDEX(Qx,A57,4)*1.15</f>
        <v>1.8964361056764687E-4</v>
      </c>
      <c r="Q57" s="30"/>
      <c r="R57" s="30" cm="1">
        <f t="array" ref="R57">INDEX(Qx,A57,1)*0.9</f>
        <v>1.617624E-3</v>
      </c>
      <c r="S57" s="30" cm="1">
        <f t="array" ref="S57">INDEX(Qx,A57,2)*0.9</f>
        <v>1.3491317622541522E-4</v>
      </c>
      <c r="T57" s="30" cm="1">
        <f t="array" ref="T57">INDEX(Qx,A57,3)*0.9</f>
        <v>1.7793864000000003E-3</v>
      </c>
      <c r="U57" s="30" cm="1">
        <f t="array" ref="U57">INDEX(Qx,A57,4)*0.9</f>
        <v>1.4841673870511496E-4</v>
      </c>
    </row>
    <row r="58" spans="1:21" x14ac:dyDescent="0.2">
      <c r="A58" s="13">
        <v>55</v>
      </c>
      <c r="C58" s="30">
        <v>1.99278E-3</v>
      </c>
      <c r="D58" s="30">
        <v>1.6621687010376363E-4</v>
      </c>
      <c r="E58" s="30">
        <v>2.1920580000000002E-3</v>
      </c>
      <c r="F58" s="30">
        <v>1.8285528626327263E-4</v>
      </c>
      <c r="G58" s="30"/>
      <c r="H58" s="30" cm="1">
        <f t="array" ref="H58">(1-POWER(1-INDEX(Qx,A58,1),1/12))</f>
        <v>1.6621687010376363E-4</v>
      </c>
      <c r="I58" s="30" cm="1">
        <f t="array" ref="I58">(1-POWER(1-INDEX(Qx,A58,2),1/12))</f>
        <v>1.3852461192009891E-5</v>
      </c>
      <c r="J58" s="30" cm="1">
        <f t="array" ref="J58">(1-POWER(1-INDEX(Qx,A58,3),1/12))</f>
        <v>1.8285528626327263E-4</v>
      </c>
      <c r="K58" s="30" cm="1">
        <f t="array" ref="K58">(1-POWER(1-INDEX(Qx,A58,4),1/12))</f>
        <v>1.5239217742712974E-5</v>
      </c>
      <c r="L58" s="30"/>
      <c r="M58" s="30" cm="1">
        <f t="array" ref="M58">INDEX(Qx,A58,1)*1.15</f>
        <v>2.2916969999999997E-3</v>
      </c>
      <c r="N58" s="30" cm="1">
        <f t="array" ref="N58">INDEX(Qx,A58,2)*1.15</f>
        <v>1.9114940061932815E-4</v>
      </c>
      <c r="O58" s="30" cm="1">
        <f t="array" ref="O58">INDEX(Qx,A58,3)*1.15</f>
        <v>2.5208666999999999E-3</v>
      </c>
      <c r="P58" s="30" cm="1">
        <f t="array" ref="P58">INDEX(Qx,A58,4)*1.15</f>
        <v>2.1028357920276352E-4</v>
      </c>
      <c r="Q58" s="30"/>
      <c r="R58" s="30" cm="1">
        <f t="array" ref="R58">INDEX(Qx,A58,1)*0.9</f>
        <v>1.793502E-3</v>
      </c>
      <c r="S58" s="30" cm="1">
        <f t="array" ref="S58">INDEX(Qx,A58,2)*0.9</f>
        <v>1.4959518309338727E-4</v>
      </c>
      <c r="T58" s="30" cm="1">
        <f t="array" ref="T58">INDEX(Qx,A58,3)*0.9</f>
        <v>1.9728522000000003E-3</v>
      </c>
      <c r="U58" s="30" cm="1">
        <f t="array" ref="U58">INDEX(Qx,A58,4)*0.9</f>
        <v>1.6456975763694538E-4</v>
      </c>
    </row>
    <row r="59" spans="1:21" x14ac:dyDescent="0.2">
      <c r="A59" s="13">
        <v>56</v>
      </c>
      <c r="C59" s="30">
        <v>2.2123899999999998E-3</v>
      </c>
      <c r="D59" s="30">
        <v>1.8455304719044996E-4</v>
      </c>
      <c r="E59" s="30">
        <v>2.4336290000000001E-3</v>
      </c>
      <c r="F59" s="30">
        <v>2.0302897751633964E-4</v>
      </c>
      <c r="G59" s="30"/>
      <c r="H59" s="30" cm="1">
        <f t="array" ref="H59">(1-POWER(1-INDEX(Qx,A59,1),1/12))</f>
        <v>1.8455304719044996E-4</v>
      </c>
      <c r="I59" s="30" cm="1">
        <f t="array" ref="I59">(1-POWER(1-INDEX(Qx,A59,2),1/12))</f>
        <v>1.538072164875004E-5</v>
      </c>
      <c r="J59" s="30" cm="1">
        <f t="array" ref="J59">(1-POWER(1-INDEX(Qx,A59,3),1/12))</f>
        <v>2.0302897751633964E-4</v>
      </c>
      <c r="K59" s="30" cm="1">
        <f t="array" ref="K59">(1-POWER(1-INDEX(Qx,A59,4),1/12))</f>
        <v>1.692065606817561E-5</v>
      </c>
      <c r="L59" s="30"/>
      <c r="M59" s="30" cm="1">
        <f t="array" ref="M59">INDEX(Qx,A59,1)*1.15</f>
        <v>2.5442484999999996E-3</v>
      </c>
      <c r="N59" s="30" cm="1">
        <f t="array" ref="N59">INDEX(Qx,A59,2)*1.15</f>
        <v>2.1223600426901744E-4</v>
      </c>
      <c r="O59" s="30" cm="1">
        <f t="array" ref="O59">INDEX(Qx,A59,3)*1.15</f>
        <v>2.7986733499999997E-3</v>
      </c>
      <c r="P59" s="30" cm="1">
        <f t="array" ref="P59">INDEX(Qx,A59,4)*1.15</f>
        <v>2.3348332414379057E-4</v>
      </c>
      <c r="Q59" s="30"/>
      <c r="R59" s="30" cm="1">
        <f t="array" ref="R59">INDEX(Qx,A59,1)*0.9</f>
        <v>1.991151E-3</v>
      </c>
      <c r="S59" s="30" cm="1">
        <f t="array" ref="S59">INDEX(Qx,A59,2)*0.9</f>
        <v>1.6609774247140497E-4</v>
      </c>
      <c r="T59" s="30" cm="1">
        <f t="array" ref="T59">INDEX(Qx,A59,3)*0.9</f>
        <v>2.1902661000000002E-3</v>
      </c>
      <c r="U59" s="30" cm="1">
        <f t="array" ref="U59">INDEX(Qx,A59,4)*0.9</f>
        <v>1.8272607976470569E-4</v>
      </c>
    </row>
    <row r="60" spans="1:21" x14ac:dyDescent="0.2">
      <c r="A60" s="13">
        <v>57</v>
      </c>
      <c r="C60" s="30">
        <v>2.4591700000000001E-3</v>
      </c>
      <c r="D60" s="30">
        <v>2.0516217844435136E-4</v>
      </c>
      <c r="E60" s="30">
        <v>2.7050870000000006E-3</v>
      </c>
      <c r="F60" s="30">
        <v>2.2570388832821031E-4</v>
      </c>
      <c r="G60" s="30"/>
      <c r="H60" s="30" cm="1">
        <f t="array" ref="H60">(1-POWER(1-INDEX(Qx,A60,1),1/12))</f>
        <v>2.0516217844435136E-4</v>
      </c>
      <c r="I60" s="30" cm="1">
        <f t="array" ref="I60">(1-POWER(1-INDEX(Qx,A60,2),1/12))</f>
        <v>1.7098456076669599E-5</v>
      </c>
      <c r="J60" s="30" cm="1">
        <f t="array" ref="J60">(1-POWER(1-INDEX(Qx,A60,3),1/12))</f>
        <v>2.2570388832821031E-4</v>
      </c>
      <c r="K60" s="30" cm="1">
        <f t="array" ref="K60">(1-POWER(1-INDEX(Qx,A60,4),1/12))</f>
        <v>1.8810603352070743E-5</v>
      </c>
      <c r="L60" s="30"/>
      <c r="M60" s="30" cm="1">
        <f t="array" ref="M60">INDEX(Qx,A60,1)*1.15</f>
        <v>2.8280454999999997E-3</v>
      </c>
      <c r="N60" s="30" cm="1">
        <f t="array" ref="N60">INDEX(Qx,A60,2)*1.15</f>
        <v>2.3593650521100404E-4</v>
      </c>
      <c r="O60" s="30" cm="1">
        <f t="array" ref="O60">INDEX(Qx,A60,3)*1.15</f>
        <v>3.1108500500000003E-3</v>
      </c>
      <c r="P60" s="30" cm="1">
        <f t="array" ref="P60">INDEX(Qx,A60,4)*1.15</f>
        <v>2.5955947157744184E-4</v>
      </c>
      <c r="Q60" s="30"/>
      <c r="R60" s="30" cm="1">
        <f t="array" ref="R60">INDEX(Qx,A60,1)*0.9</f>
        <v>2.2132530000000001E-3</v>
      </c>
      <c r="S60" s="30" cm="1">
        <f t="array" ref="S60">INDEX(Qx,A60,2)*0.9</f>
        <v>1.8464596059991623E-4</v>
      </c>
      <c r="T60" s="30" cm="1">
        <f t="array" ref="T60">INDEX(Qx,A60,3)*0.9</f>
        <v>2.4345783000000007E-3</v>
      </c>
      <c r="U60" s="30" cm="1">
        <f t="array" ref="U60">INDEX(Qx,A60,4)*0.9</f>
        <v>2.0313349949538929E-4</v>
      </c>
    </row>
    <row r="61" spans="1:21" x14ac:dyDescent="0.2">
      <c r="A61" s="13">
        <v>58</v>
      </c>
      <c r="C61" s="30">
        <v>2.7364799999999999E-3</v>
      </c>
      <c r="D61" s="30">
        <v>2.2832651336590626E-4</v>
      </c>
      <c r="E61" s="30">
        <v>3.0101279999999999E-3</v>
      </c>
      <c r="F61" s="30">
        <v>2.5119074193169499E-4</v>
      </c>
      <c r="G61" s="30"/>
      <c r="H61" s="30" cm="1">
        <f t="array" ref="H61">(1-POWER(1-INDEX(Qx,A61,1),1/12))</f>
        <v>2.2832651336590626E-4</v>
      </c>
      <c r="I61" s="30" cm="1">
        <f t="array" ref="I61">(1-POWER(1-INDEX(Qx,A61,2),1/12))</f>
        <v>1.9029200928555312E-5</v>
      </c>
      <c r="J61" s="30" cm="1">
        <f t="array" ref="J61">(1-POWER(1-INDEX(Qx,A61,3),1/12))</f>
        <v>2.5119074193169499E-4</v>
      </c>
      <c r="K61" s="30" cm="1">
        <f t="array" ref="K61">(1-POWER(1-INDEX(Qx,A61,4),1/12))</f>
        <v>2.0934972161268384E-5</v>
      </c>
      <c r="L61" s="30"/>
      <c r="M61" s="30" cm="1">
        <f t="array" ref="M61">INDEX(Qx,A61,1)*1.15</f>
        <v>3.1469519999999997E-3</v>
      </c>
      <c r="N61" s="30" cm="1">
        <f t="array" ref="N61">INDEX(Qx,A61,2)*1.15</f>
        <v>2.6257549037079218E-4</v>
      </c>
      <c r="O61" s="30" cm="1">
        <f t="array" ref="O61">INDEX(Qx,A61,3)*1.15</f>
        <v>3.4616471999999996E-3</v>
      </c>
      <c r="P61" s="30" cm="1">
        <f t="array" ref="P61">INDEX(Qx,A61,4)*1.15</f>
        <v>2.8886935322144924E-4</v>
      </c>
      <c r="Q61" s="30"/>
      <c r="R61" s="30" cm="1">
        <f t="array" ref="R61">INDEX(Qx,A61,1)*0.9</f>
        <v>2.4628319999999999E-3</v>
      </c>
      <c r="S61" s="30" cm="1">
        <f t="array" ref="S61">INDEX(Qx,A61,2)*0.9</f>
        <v>2.0549386202931564E-4</v>
      </c>
      <c r="T61" s="30" cm="1">
        <f t="array" ref="T61">INDEX(Qx,A61,3)*0.9</f>
        <v>2.7091151999999999E-3</v>
      </c>
      <c r="U61" s="30" cm="1">
        <f t="array" ref="U61">INDEX(Qx,A61,4)*0.9</f>
        <v>2.2607166773852549E-4</v>
      </c>
    </row>
    <row r="62" spans="1:21" x14ac:dyDescent="0.2">
      <c r="A62" s="13">
        <v>59</v>
      </c>
      <c r="C62" s="30">
        <v>3.0480799999999999E-3</v>
      </c>
      <c r="D62" s="30">
        <v>2.543622158753811E-4</v>
      </c>
      <c r="E62" s="30">
        <v>3.352888E-3</v>
      </c>
      <c r="F62" s="30">
        <v>2.7983763188377253E-4</v>
      </c>
      <c r="G62" s="30"/>
      <c r="H62" s="30" cm="1">
        <f t="array" ref="H62">(1-POWER(1-INDEX(Qx,A62,1),1/12))</f>
        <v>2.543622158753811E-4</v>
      </c>
      <c r="I62" s="30" cm="1">
        <f t="array" ref="I62">(1-POWER(1-INDEX(Qx,A62,2),1/12))</f>
        <v>2.1199322910447904E-5</v>
      </c>
      <c r="J62" s="30" cm="1">
        <f t="array" ref="J62">(1-POWER(1-INDEX(Qx,A62,3),1/12))</f>
        <v>2.7983763188377253E-4</v>
      </c>
      <c r="K62" s="30" cm="1">
        <f t="array" ref="K62">(1-POWER(1-INDEX(Qx,A62,4),1/12))</f>
        <v>2.3322794164393201E-5</v>
      </c>
      <c r="L62" s="30"/>
      <c r="M62" s="30" cm="1">
        <f t="array" ref="M62">INDEX(Qx,A62,1)*1.15</f>
        <v>3.5052919999999997E-3</v>
      </c>
      <c r="N62" s="30" cm="1">
        <f t="array" ref="N62">INDEX(Qx,A62,2)*1.15</f>
        <v>2.9251654825668825E-4</v>
      </c>
      <c r="O62" s="30" cm="1">
        <f t="array" ref="O62">INDEX(Qx,A62,3)*1.15</f>
        <v>3.8558211999999998E-3</v>
      </c>
      <c r="P62" s="30" cm="1">
        <f t="array" ref="P62">INDEX(Qx,A62,4)*1.15</f>
        <v>3.2181327666633839E-4</v>
      </c>
      <c r="Q62" s="30"/>
      <c r="R62" s="30" cm="1">
        <f t="array" ref="R62">INDEX(Qx,A62,1)*0.9</f>
        <v>2.7432720000000002E-3</v>
      </c>
      <c r="S62" s="30" cm="1">
        <f t="array" ref="S62">INDEX(Qx,A62,2)*0.9</f>
        <v>2.28925994287843E-4</v>
      </c>
      <c r="T62" s="30" cm="1">
        <f t="array" ref="T62">INDEX(Qx,A62,3)*0.9</f>
        <v>3.0175992000000002E-3</v>
      </c>
      <c r="U62" s="30" cm="1">
        <f t="array" ref="U62">INDEX(Qx,A62,4)*0.9</f>
        <v>2.5185386869539531E-4</v>
      </c>
    </row>
    <row r="63" spans="1:21" x14ac:dyDescent="0.2">
      <c r="A63" s="13">
        <v>60</v>
      </c>
      <c r="C63" s="30">
        <v>3.39821E-3</v>
      </c>
      <c r="D63" s="30">
        <v>2.8362618962551878E-4</v>
      </c>
      <c r="E63" s="30">
        <v>3.7380310000000002E-3</v>
      </c>
      <c r="F63" s="30">
        <v>3.1203754758657443E-4</v>
      </c>
      <c r="G63" s="30"/>
      <c r="H63" s="30" cm="1">
        <f t="array" ref="H63">(1-POWER(1-INDEX(Qx,A63,1),1/12))</f>
        <v>2.8362618962551878E-4</v>
      </c>
      <c r="I63" s="30" cm="1">
        <f t="array" ref="I63">(1-POWER(1-INDEX(Qx,A63,2),1/12))</f>
        <v>2.3638588865781962E-5</v>
      </c>
      <c r="J63" s="30" cm="1">
        <f t="array" ref="J63">(1-POWER(1-INDEX(Qx,A63,3),1/12))</f>
        <v>3.1203754758657443E-4</v>
      </c>
      <c r="K63" s="30" cm="1">
        <f t="array" ref="K63">(1-POWER(1-INDEX(Qx,A63,4),1/12))</f>
        <v>2.6006848601989319E-5</v>
      </c>
      <c r="L63" s="30"/>
      <c r="M63" s="30" cm="1">
        <f t="array" ref="M63">INDEX(Qx,A63,1)*1.15</f>
        <v>3.9079414999999996E-3</v>
      </c>
      <c r="N63" s="30" cm="1">
        <f t="array" ref="N63">INDEX(Qx,A63,2)*1.15</f>
        <v>3.2617011806934659E-4</v>
      </c>
      <c r="O63" s="30" cm="1">
        <f t="array" ref="O63">INDEX(Qx,A63,3)*1.15</f>
        <v>4.2987356499999997E-3</v>
      </c>
      <c r="P63" s="30" cm="1">
        <f t="array" ref="P63">INDEX(Qx,A63,4)*1.15</f>
        <v>3.5884317972456056E-4</v>
      </c>
      <c r="Q63" s="30"/>
      <c r="R63" s="30" cm="1">
        <f t="array" ref="R63">INDEX(Qx,A63,1)*0.9</f>
        <v>3.0583889999999999E-3</v>
      </c>
      <c r="S63" s="30" cm="1">
        <f t="array" ref="S63">INDEX(Qx,A63,2)*0.9</f>
        <v>2.552635706629669E-4</v>
      </c>
      <c r="T63" s="30" cm="1">
        <f t="array" ref="T63">INDEX(Qx,A63,3)*0.9</f>
        <v>3.3642279000000003E-3</v>
      </c>
      <c r="U63" s="30" cm="1">
        <f t="array" ref="U63">INDEX(Qx,A63,4)*0.9</f>
        <v>2.8083379282791701E-4</v>
      </c>
    </row>
    <row r="64" spans="1:21" x14ac:dyDescent="0.2">
      <c r="A64" s="13">
        <v>61</v>
      </c>
      <c r="C64" s="30">
        <v>3.7916099999999999E-3</v>
      </c>
      <c r="D64" s="30">
        <v>3.1651792886167041E-4</v>
      </c>
      <c r="E64" s="30">
        <v>4.1707710000000002E-3</v>
      </c>
      <c r="F64" s="30">
        <v>3.4823043080800531E-4</v>
      </c>
      <c r="G64" s="30"/>
      <c r="H64" s="30" cm="1">
        <f t="array" ref="H64">(1-POWER(1-INDEX(Qx,A64,1),1/12))</f>
        <v>3.1651792886167041E-4</v>
      </c>
      <c r="I64" s="30" cm="1">
        <f t="array" ref="I64">(1-POWER(1-INDEX(Qx,A64,2),1/12))</f>
        <v>2.6380321302643672E-5</v>
      </c>
      <c r="J64" s="30" cm="1">
        <f t="array" ref="J64">(1-POWER(1-INDEX(Qx,A64,3),1/12))</f>
        <v>3.4823043080800531E-4</v>
      </c>
      <c r="K64" s="30" cm="1">
        <f t="array" ref="K64">(1-POWER(1-INDEX(Qx,A64,4),1/12))</f>
        <v>2.9023835225738814E-5</v>
      </c>
      <c r="L64" s="30"/>
      <c r="M64" s="30" cm="1">
        <f t="array" ref="M64">INDEX(Qx,A64,1)*1.15</f>
        <v>4.3603514999999999E-3</v>
      </c>
      <c r="N64" s="30" cm="1">
        <f t="array" ref="N64">INDEX(Qx,A64,2)*1.15</f>
        <v>3.6399561819092091E-4</v>
      </c>
      <c r="O64" s="30" cm="1">
        <f t="array" ref="O64">INDEX(Qx,A64,3)*1.15</f>
        <v>4.7963866499999997E-3</v>
      </c>
      <c r="P64" s="30" cm="1">
        <f t="array" ref="P64">INDEX(Qx,A64,4)*1.15</f>
        <v>4.0046499542920608E-4</v>
      </c>
      <c r="Q64" s="30"/>
      <c r="R64" s="30" cm="1">
        <f t="array" ref="R64">INDEX(Qx,A64,1)*0.9</f>
        <v>3.4124490000000001E-3</v>
      </c>
      <c r="S64" s="30" cm="1">
        <f t="array" ref="S64">INDEX(Qx,A64,2)*0.9</f>
        <v>2.8486613597550337E-4</v>
      </c>
      <c r="T64" s="30" cm="1">
        <f t="array" ref="T64">INDEX(Qx,A64,3)*0.9</f>
        <v>3.7536939000000001E-3</v>
      </c>
      <c r="U64" s="30" cm="1">
        <f t="array" ref="U64">INDEX(Qx,A64,4)*0.9</f>
        <v>3.1340738772720481E-4</v>
      </c>
    </row>
    <row r="65" spans="1:21" x14ac:dyDescent="0.2">
      <c r="A65" s="13">
        <v>62</v>
      </c>
      <c r="C65" s="30">
        <v>4.2335999999999997E-3</v>
      </c>
      <c r="D65" s="30">
        <v>3.5348643048838113E-4</v>
      </c>
      <c r="E65" s="30">
        <v>4.6569599999999999E-3</v>
      </c>
      <c r="F65" s="30">
        <v>3.8891080639869013E-4</v>
      </c>
      <c r="G65" s="30"/>
      <c r="H65" s="30" cm="1">
        <f t="array" ref="H65">(1-POWER(1-INDEX(Qx,A65,1),1/12))</f>
        <v>3.5348643048838113E-4</v>
      </c>
      <c r="I65" s="30" cm="1">
        <f t="array" ref="I65">(1-POWER(1-INDEX(Qx,A65,2),1/12))</f>
        <v>2.9461976116085253E-5</v>
      </c>
      <c r="J65" s="30" cm="1">
        <f t="array" ref="J65">(1-POWER(1-INDEX(Qx,A65,3),1/12))</f>
        <v>3.8891080639869013E-4</v>
      </c>
      <c r="K65" s="30" cm="1">
        <f t="array" ref="K65">(1-POWER(1-INDEX(Qx,A65,4),1/12))</f>
        <v>3.2415012273800947E-5</v>
      </c>
      <c r="L65" s="30"/>
      <c r="M65" s="30" cm="1">
        <f t="array" ref="M65">INDEX(Qx,A65,1)*1.15</f>
        <v>4.8686399999999996E-3</v>
      </c>
      <c r="N65" s="30" cm="1">
        <f t="array" ref="N65">INDEX(Qx,A65,2)*1.15</f>
        <v>4.0650939506163829E-4</v>
      </c>
      <c r="O65" s="30" cm="1">
        <f t="array" ref="O65">INDEX(Qx,A65,3)*1.15</f>
        <v>5.3555039999999996E-3</v>
      </c>
      <c r="P65" s="30" cm="1">
        <f t="array" ref="P65">INDEX(Qx,A65,4)*1.15</f>
        <v>4.472474273584936E-4</v>
      </c>
      <c r="Q65" s="30"/>
      <c r="R65" s="30" cm="1">
        <f t="array" ref="R65">INDEX(Qx,A65,1)*0.9</f>
        <v>3.8102399999999999E-3</v>
      </c>
      <c r="S65" s="30" cm="1">
        <f t="array" ref="S65">INDEX(Qx,A65,2)*0.9</f>
        <v>3.1813778743954301E-4</v>
      </c>
      <c r="T65" s="30" cm="1">
        <f t="array" ref="T65">INDEX(Qx,A65,3)*0.9</f>
        <v>4.1912640000000001E-3</v>
      </c>
      <c r="U65" s="30" cm="1">
        <f t="array" ref="U65">INDEX(Qx,A65,4)*0.9</f>
        <v>3.5001972575882112E-4</v>
      </c>
    </row>
    <row r="66" spans="1:21" x14ac:dyDescent="0.2">
      <c r="A66" s="13">
        <v>63</v>
      </c>
      <c r="C66" s="30">
        <v>4.7301699999999997E-3</v>
      </c>
      <c r="D66" s="30">
        <v>3.9503800677742618E-4</v>
      </c>
      <c r="E66" s="30">
        <v>5.2031869999999997E-3</v>
      </c>
      <c r="F66" s="30">
        <v>4.346364113043677E-4</v>
      </c>
      <c r="G66" s="30"/>
      <c r="H66" s="30" cm="1">
        <f t="array" ref="H66">(1-POWER(1-INDEX(Qx,A66,1),1/12))</f>
        <v>3.9503800677742618E-4</v>
      </c>
      <c r="I66" s="30" cm="1">
        <f t="array" ref="I66">(1-POWER(1-INDEX(Qx,A66,2),1/12))</f>
        <v>3.2925795837912553E-5</v>
      </c>
      <c r="J66" s="30" cm="1">
        <f t="array" ref="J66">(1-POWER(1-INDEX(Qx,A66,3),1/12))</f>
        <v>4.346364113043677E-4</v>
      </c>
      <c r="K66" s="30" cm="1">
        <f t="array" ref="K66">(1-POWER(1-INDEX(Qx,A66,4),1/12))</f>
        <v>3.6226918213255743E-5</v>
      </c>
      <c r="L66" s="30"/>
      <c r="M66" s="30" cm="1">
        <f t="array" ref="M66">INDEX(Qx,A66,1)*1.15</f>
        <v>5.4396954999999993E-3</v>
      </c>
      <c r="N66" s="30" cm="1">
        <f t="array" ref="N66">INDEX(Qx,A66,2)*1.15</f>
        <v>4.5429370779404005E-4</v>
      </c>
      <c r="O66" s="30" cm="1">
        <f t="array" ref="O66">INDEX(Qx,A66,3)*1.15</f>
        <v>5.9836650499999989E-3</v>
      </c>
      <c r="P66" s="30" cm="1">
        <f t="array" ref="P66">INDEX(Qx,A66,4)*1.15</f>
        <v>4.9983187300002281E-4</v>
      </c>
      <c r="Q66" s="30"/>
      <c r="R66" s="30" cm="1">
        <f t="array" ref="R66">INDEX(Qx,A66,1)*0.9</f>
        <v>4.2571529999999996E-3</v>
      </c>
      <c r="S66" s="30" cm="1">
        <f t="array" ref="S66">INDEX(Qx,A66,2)*0.9</f>
        <v>3.5553420609968356E-4</v>
      </c>
      <c r="T66" s="30" cm="1">
        <f t="array" ref="T66">INDEX(Qx,A66,3)*0.9</f>
        <v>4.6828683000000003E-3</v>
      </c>
      <c r="U66" s="30" cm="1">
        <f t="array" ref="U66">INDEX(Qx,A66,4)*0.9</f>
        <v>3.9117277017393094E-4</v>
      </c>
    </row>
    <row r="67" spans="1:21" x14ac:dyDescent="0.2">
      <c r="A67" s="13">
        <v>64</v>
      </c>
      <c r="C67" s="30">
        <v>5.2880100000000001E-3</v>
      </c>
      <c r="D67" s="30">
        <v>4.4173915541889652E-4</v>
      </c>
      <c r="E67" s="30">
        <v>5.8168110000000007E-3</v>
      </c>
      <c r="F67" s="30">
        <v>4.8603139321945488E-4</v>
      </c>
      <c r="G67" s="30"/>
      <c r="H67" s="30" cm="1">
        <f t="array" ref="H67">(1-POWER(1-INDEX(Qx,A67,1),1/12))</f>
        <v>4.4173915541889652E-4</v>
      </c>
      <c r="I67" s="30" cm="1">
        <f t="array" ref="I67">(1-POWER(1-INDEX(Qx,A67,2),1/12))</f>
        <v>3.6819051403957914E-5</v>
      </c>
      <c r="J67" s="30" cm="1">
        <f t="array" ref="J67">(1-POWER(1-INDEX(Qx,A67,3),1/12))</f>
        <v>4.8603139321945488E-4</v>
      </c>
      <c r="K67" s="30" cm="1">
        <f t="array" ref="K67">(1-POWER(1-INDEX(Qx,A67,4),1/12))</f>
        <v>4.0511641444807012E-5</v>
      </c>
      <c r="L67" s="30"/>
      <c r="M67" s="30" cm="1">
        <f t="array" ref="M67">INDEX(Qx,A67,1)*1.15</f>
        <v>6.0812114999999993E-3</v>
      </c>
      <c r="N67" s="30" cm="1">
        <f t="array" ref="N67">INDEX(Qx,A67,2)*1.15</f>
        <v>5.0800002873173096E-4</v>
      </c>
      <c r="O67" s="30" cm="1">
        <f t="array" ref="O67">INDEX(Qx,A67,3)*1.15</f>
        <v>6.6893326500000001E-3</v>
      </c>
      <c r="P67" s="30" cm="1">
        <f t="array" ref="P67">INDEX(Qx,A67,4)*1.15</f>
        <v>5.5893610220237309E-4</v>
      </c>
      <c r="Q67" s="30"/>
      <c r="R67" s="30" cm="1">
        <f t="array" ref="R67">INDEX(Qx,A67,1)*0.9</f>
        <v>4.7592090000000004E-3</v>
      </c>
      <c r="S67" s="30" cm="1">
        <f t="array" ref="S67">INDEX(Qx,A67,2)*0.9</f>
        <v>3.9756523987700688E-4</v>
      </c>
      <c r="T67" s="30" cm="1">
        <f t="array" ref="T67">INDEX(Qx,A67,3)*0.9</f>
        <v>5.2351299000000006E-3</v>
      </c>
      <c r="U67" s="30" cm="1">
        <f t="array" ref="U67">INDEX(Qx,A67,4)*0.9</f>
        <v>4.3742825389750942E-4</v>
      </c>
    </row>
    <row r="68" spans="1:21" x14ac:dyDescent="0.2">
      <c r="A68" s="13">
        <v>65</v>
      </c>
      <c r="C68" s="30">
        <v>5.9146499999999996E-3</v>
      </c>
      <c r="D68" s="30">
        <v>4.9422873044402404E-4</v>
      </c>
      <c r="E68" s="30">
        <v>6.5061149999999998E-3</v>
      </c>
      <c r="F68" s="30">
        <v>5.437997553503493E-4</v>
      </c>
      <c r="G68" s="30"/>
      <c r="H68" s="30" cm="1">
        <f t="array" ref="H68">(1-POWER(1-INDEX(Qx,A68,1),1/12))</f>
        <v>4.9422873044402404E-4</v>
      </c>
      <c r="I68" s="30" cm="1">
        <f t="array" ref="I68">(1-POWER(1-INDEX(Qx,A68,2),1/12))</f>
        <v>4.1195059936716127E-5</v>
      </c>
      <c r="J68" s="30" cm="1">
        <f t="array" ref="J68">(1-POWER(1-INDEX(Qx,A68,3),1/12))</f>
        <v>5.437997553503493E-4</v>
      </c>
      <c r="K68" s="30" cm="1">
        <f t="array" ref="K68">(1-POWER(1-INDEX(Qx,A68,4),1/12))</f>
        <v>4.5327944996231828E-5</v>
      </c>
      <c r="L68" s="30"/>
      <c r="M68" s="30" cm="1">
        <f t="array" ref="M68">INDEX(Qx,A68,1)*1.15</f>
        <v>6.8018474999999986E-3</v>
      </c>
      <c r="N68" s="30" cm="1">
        <f t="array" ref="N68">INDEX(Qx,A68,2)*1.15</f>
        <v>5.6836304001062763E-4</v>
      </c>
      <c r="O68" s="30" cm="1">
        <f t="array" ref="O68">INDEX(Qx,A68,3)*1.15</f>
        <v>7.4820322499999994E-3</v>
      </c>
      <c r="P68" s="30" cm="1">
        <f t="array" ref="P68">INDEX(Qx,A68,4)*1.15</f>
        <v>6.253697186529017E-4</v>
      </c>
      <c r="Q68" s="30"/>
      <c r="R68" s="30" cm="1">
        <f t="array" ref="R68">INDEX(Qx,A68,1)*0.9</f>
        <v>5.3231849999999994E-3</v>
      </c>
      <c r="S68" s="30" cm="1">
        <f t="array" ref="S68">INDEX(Qx,A68,2)*0.9</f>
        <v>4.4480585739962167E-4</v>
      </c>
      <c r="T68" s="30" cm="1">
        <f t="array" ref="T68">INDEX(Qx,A68,3)*0.9</f>
        <v>5.8555035000000004E-3</v>
      </c>
      <c r="U68" s="30" cm="1">
        <f t="array" ref="U68">INDEX(Qx,A68,4)*0.9</f>
        <v>4.8941977981531437E-4</v>
      </c>
    </row>
    <row r="69" spans="1:21" x14ac:dyDescent="0.2">
      <c r="A69" s="13">
        <v>66</v>
      </c>
      <c r="C69" s="30">
        <v>6.6185300000000001E-3</v>
      </c>
      <c r="D69" s="30">
        <v>5.5322438104488114E-4</v>
      </c>
      <c r="E69" s="30">
        <v>7.2803830000000005E-3</v>
      </c>
      <c r="F69" s="30">
        <v>6.0873250752102592E-4</v>
      </c>
      <c r="G69" s="30"/>
      <c r="H69" s="30" cm="1">
        <f t="array" ref="H69">(1-POWER(1-INDEX(Qx,A69,1),1/12))</f>
        <v>5.5322438104488114E-4</v>
      </c>
      <c r="I69" s="30" cm="1">
        <f t="array" ref="I69">(1-POWER(1-INDEX(Qx,A69,2),1/12))</f>
        <v>4.6113725572394237E-5</v>
      </c>
      <c r="J69" s="30" cm="1">
        <f t="array" ref="J69">(1-POWER(1-INDEX(Qx,A69,3),1/12))</f>
        <v>6.0873250752102592E-4</v>
      </c>
      <c r="K69" s="30" cm="1">
        <f t="array" ref="K69">(1-POWER(1-INDEX(Qx,A69,4),1/12))</f>
        <v>5.0741867619330527E-5</v>
      </c>
      <c r="L69" s="30"/>
      <c r="M69" s="30" cm="1">
        <f t="array" ref="M69">INDEX(Qx,A69,1)*1.15</f>
        <v>7.6113094999999999E-3</v>
      </c>
      <c r="N69" s="30" cm="1">
        <f t="array" ref="N69">INDEX(Qx,A69,2)*1.15</f>
        <v>6.3620803820161329E-4</v>
      </c>
      <c r="O69" s="30" cm="1">
        <f t="array" ref="O69">INDEX(Qx,A69,3)*1.15</f>
        <v>8.3724404499999992E-3</v>
      </c>
      <c r="P69" s="30" cm="1">
        <f t="array" ref="P69">INDEX(Qx,A69,4)*1.15</f>
        <v>7.0004238364917981E-4</v>
      </c>
      <c r="Q69" s="30"/>
      <c r="R69" s="30" cm="1">
        <f t="array" ref="R69">INDEX(Qx,A69,1)*0.9</f>
        <v>5.9566770000000005E-3</v>
      </c>
      <c r="S69" s="30" cm="1">
        <f t="array" ref="S69">INDEX(Qx,A69,2)*0.9</f>
        <v>4.9790194294039301E-4</v>
      </c>
      <c r="T69" s="30" cm="1">
        <f t="array" ref="T69">INDEX(Qx,A69,3)*0.9</f>
        <v>6.5523447000000005E-3</v>
      </c>
      <c r="U69" s="30" cm="1">
        <f t="array" ref="U69">INDEX(Qx,A69,4)*0.9</f>
        <v>5.4785925676892333E-4</v>
      </c>
    </row>
    <row r="70" spans="1:21" x14ac:dyDescent="0.2">
      <c r="A70" s="13">
        <v>67</v>
      </c>
      <c r="C70" s="30">
        <v>7.4090900000000001E-3</v>
      </c>
      <c r="D70" s="30">
        <v>6.1953081466958881E-4</v>
      </c>
      <c r="E70" s="30">
        <v>8.1499990000000015E-3</v>
      </c>
      <c r="F70" s="30">
        <v>6.8171684206330685E-4</v>
      </c>
      <c r="G70" s="30"/>
      <c r="H70" s="30" cm="1">
        <f t="array" ref="H70">(1-POWER(1-INDEX(Qx,A70,1),1/12))</f>
        <v>6.1953081466958881E-4</v>
      </c>
      <c r="I70" s="30" cm="1">
        <f t="array" ref="I70">(1-POWER(1-INDEX(Qx,A70,2),1/12))</f>
        <v>5.1642233425908124E-5</v>
      </c>
      <c r="J70" s="30" cm="1">
        <f t="array" ref="J70">(1-POWER(1-INDEX(Qx,A70,3),1/12))</f>
        <v>6.8171684206330685E-4</v>
      </c>
      <c r="K70" s="30" cm="1">
        <f t="array" ref="K70">(1-POWER(1-INDEX(Qx,A70,4),1/12))</f>
        <v>5.6827494977595983E-5</v>
      </c>
      <c r="L70" s="30"/>
      <c r="M70" s="30" cm="1">
        <f t="array" ref="M70">INDEX(Qx,A70,1)*1.15</f>
        <v>8.5204534999999988E-3</v>
      </c>
      <c r="N70" s="30" cm="1">
        <f t="array" ref="N70">INDEX(Qx,A70,2)*1.15</f>
        <v>7.1246043687002707E-4</v>
      </c>
      <c r="O70" s="30" cm="1">
        <f t="array" ref="O70">INDEX(Qx,A70,3)*1.15</f>
        <v>9.3724988500000009E-3</v>
      </c>
      <c r="P70" s="30" cm="1">
        <f t="array" ref="P70">INDEX(Qx,A70,4)*1.15</f>
        <v>7.8397436837280286E-4</v>
      </c>
      <c r="Q70" s="30"/>
      <c r="R70" s="30" cm="1">
        <f t="array" ref="R70">INDEX(Qx,A70,1)*0.9</f>
        <v>6.6681810000000005E-3</v>
      </c>
      <c r="S70" s="30" cm="1">
        <f t="array" ref="S70">INDEX(Qx,A70,2)*0.9</f>
        <v>5.5757773320262998E-4</v>
      </c>
      <c r="T70" s="30" cm="1">
        <f t="array" ref="T70">INDEX(Qx,A70,3)*0.9</f>
        <v>7.3349991000000014E-3</v>
      </c>
      <c r="U70" s="30" cm="1">
        <f t="array" ref="U70">INDEX(Qx,A70,4)*0.9</f>
        <v>6.1354515785697614E-4</v>
      </c>
    </row>
    <row r="71" spans="1:21" x14ac:dyDescent="0.2">
      <c r="A71" s="13">
        <v>68</v>
      </c>
      <c r="C71" s="30">
        <v>8.2969299999999992E-3</v>
      </c>
      <c r="D71" s="30">
        <v>6.9405412464906835E-4</v>
      </c>
      <c r="E71" s="30">
        <v>9.1266230000000004E-3</v>
      </c>
      <c r="F71" s="30">
        <v>7.6375200721556791E-4</v>
      </c>
      <c r="G71" s="30"/>
      <c r="H71" s="30" cm="1">
        <f t="array" ref="H71">(1-POWER(1-INDEX(Qx,A71,1),1/12))</f>
        <v>6.9405412464906835E-4</v>
      </c>
      <c r="I71" s="30" cm="1">
        <f t="array" ref="I71">(1-POWER(1-INDEX(Qx,A71,2),1/12))</f>
        <v>5.7856250572196899E-5</v>
      </c>
      <c r="J71" s="30" cm="1">
        <f t="array" ref="J71">(1-POWER(1-INDEX(Qx,A71,3),1/12))</f>
        <v>7.6375200721556791E-4</v>
      </c>
      <c r="K71" s="30" cm="1">
        <f t="array" ref="K71">(1-POWER(1-INDEX(Qx,A71,4),1/12))</f>
        <v>6.3668290952390016E-5</v>
      </c>
      <c r="L71" s="30"/>
      <c r="M71" s="30" cm="1">
        <f t="array" ref="M71">INDEX(Qx,A71,1)*1.15</f>
        <v>9.5414694999999983E-3</v>
      </c>
      <c r="N71" s="30" cm="1">
        <f t="array" ref="N71">INDEX(Qx,A71,2)*1.15</f>
        <v>7.9816224334642856E-4</v>
      </c>
      <c r="O71" s="30" cm="1">
        <f t="array" ref="O71">INDEX(Qx,A71,3)*1.15</f>
        <v>1.049561645E-2</v>
      </c>
      <c r="P71" s="30" cm="1">
        <f t="array" ref="P71">INDEX(Qx,A71,4)*1.15</f>
        <v>8.7831480829790305E-4</v>
      </c>
      <c r="Q71" s="30"/>
      <c r="R71" s="30" cm="1">
        <f t="array" ref="R71">INDEX(Qx,A71,1)*0.9</f>
        <v>7.4672369999999998E-3</v>
      </c>
      <c r="S71" s="30" cm="1">
        <f t="array" ref="S71">INDEX(Qx,A71,2)*0.9</f>
        <v>6.2464871218416158E-4</v>
      </c>
      <c r="T71" s="30" cm="1">
        <f t="array" ref="T71">INDEX(Qx,A71,3)*0.9</f>
        <v>8.2139607E-3</v>
      </c>
      <c r="U71" s="30" cm="1">
        <f t="array" ref="U71">INDEX(Qx,A71,4)*0.9</f>
        <v>6.8737680649401118E-4</v>
      </c>
    </row>
    <row r="72" spans="1:21" x14ac:dyDescent="0.2">
      <c r="A72" s="13">
        <v>69</v>
      </c>
      <c r="C72" s="30">
        <v>9.2939100000000007E-3</v>
      </c>
      <c r="D72" s="30">
        <v>7.7781133559684523E-4</v>
      </c>
      <c r="E72" s="30">
        <v>1.0223301000000002E-2</v>
      </c>
      <c r="F72" s="30">
        <v>8.5595994551235233E-4</v>
      </c>
      <c r="G72" s="30"/>
      <c r="H72" s="30" cm="1">
        <f t="array" ref="H72">(1-POWER(1-INDEX(Qx,A72,1),1/12))</f>
        <v>7.7781133559684523E-4</v>
      </c>
      <c r="I72" s="30" cm="1">
        <f t="array" ref="I72">(1-POWER(1-INDEX(Qx,A72,2),1/12))</f>
        <v>6.4840730064075203E-5</v>
      </c>
      <c r="J72" s="30" cm="1">
        <f t="array" ref="J72">(1-POWER(1-INDEX(Qx,A72,3),1/12))</f>
        <v>8.5595994551235233E-4</v>
      </c>
      <c r="K72" s="30" cm="1">
        <f t="array" ref="K72">(1-POWER(1-INDEX(Qx,A72,4),1/12))</f>
        <v>7.1357994597676111E-5</v>
      </c>
      <c r="L72" s="30"/>
      <c r="M72" s="30" cm="1">
        <f t="array" ref="M72">INDEX(Qx,A72,1)*1.15</f>
        <v>1.06879965E-2</v>
      </c>
      <c r="N72" s="30" cm="1">
        <f t="array" ref="N72">INDEX(Qx,A72,2)*1.15</f>
        <v>8.94483035936372E-4</v>
      </c>
      <c r="O72" s="30" cm="1">
        <f t="array" ref="O72">INDEX(Qx,A72,3)*1.15</f>
        <v>1.1756796150000002E-2</v>
      </c>
      <c r="P72" s="30" cm="1">
        <f t="array" ref="P72">INDEX(Qx,A72,4)*1.15</f>
        <v>9.8435393733920505E-4</v>
      </c>
      <c r="Q72" s="30"/>
      <c r="R72" s="30" cm="1">
        <f t="array" ref="R72">INDEX(Qx,A72,1)*0.9</f>
        <v>8.3645190000000008E-3</v>
      </c>
      <c r="S72" s="30" cm="1">
        <f t="array" ref="S72">INDEX(Qx,A72,2)*0.9</f>
        <v>7.0003020203716069E-4</v>
      </c>
      <c r="T72" s="30" cm="1">
        <f t="array" ref="T72">INDEX(Qx,A72,3)*0.9</f>
        <v>9.2009709000000026E-3</v>
      </c>
      <c r="U72" s="30" cm="1">
        <f t="array" ref="U72">INDEX(Qx,A72,4)*0.9</f>
        <v>7.7036395096111707E-4</v>
      </c>
    </row>
    <row r="73" spans="1:21" x14ac:dyDescent="0.2">
      <c r="A73" s="13">
        <v>70</v>
      </c>
      <c r="C73" s="30">
        <v>1.041333E-2</v>
      </c>
      <c r="D73" s="30">
        <v>8.7194697340742255E-4</v>
      </c>
      <c r="E73" s="30">
        <v>1.1454663E-2</v>
      </c>
      <c r="F73" s="30">
        <v>9.5960370078751467E-4</v>
      </c>
      <c r="G73" s="30"/>
      <c r="H73" s="30" cm="1">
        <f t="array" ref="H73">(1-POWER(1-INDEX(Qx,A73,1),1/12))</f>
        <v>8.7194697340742255E-4</v>
      </c>
      <c r="I73" s="30" cm="1">
        <f t="array" ref="I73">(1-POWER(1-INDEX(Qx,A73,2),1/12))</f>
        <v>7.2691302883565179E-5</v>
      </c>
      <c r="J73" s="30" cm="1">
        <f t="array" ref="J73">(1-POWER(1-INDEX(Qx,A73,3),1/12))</f>
        <v>9.5960370078751467E-4</v>
      </c>
      <c r="K73" s="30" cm="1">
        <f t="array" ref="K73">(1-POWER(1-INDEX(Qx,A73,4),1/12))</f>
        <v>8.0002167587411854E-5</v>
      </c>
      <c r="L73" s="30"/>
      <c r="M73" s="30" cm="1">
        <f t="array" ref="M73">INDEX(Qx,A73,1)*1.15</f>
        <v>1.19753295E-2</v>
      </c>
      <c r="N73" s="30" cm="1">
        <f t="array" ref="N73">INDEX(Qx,A73,2)*1.15</f>
        <v>1.0027390194185359E-3</v>
      </c>
      <c r="O73" s="30" cm="1">
        <f t="array" ref="O73">INDEX(Qx,A73,3)*1.15</f>
        <v>1.317286245E-2</v>
      </c>
      <c r="P73" s="30" cm="1">
        <f t="array" ref="P73">INDEX(Qx,A73,4)*1.15</f>
        <v>1.1035442559056419E-3</v>
      </c>
      <c r="Q73" s="30"/>
      <c r="R73" s="30" cm="1">
        <f t="array" ref="R73">INDEX(Qx,A73,1)*0.9</f>
        <v>9.371997E-3</v>
      </c>
      <c r="S73" s="30" cm="1">
        <f t="array" ref="S73">INDEX(Qx,A73,2)*0.9</f>
        <v>7.8475227606668036E-4</v>
      </c>
      <c r="T73" s="30" cm="1">
        <f t="array" ref="T73">INDEX(Qx,A73,3)*0.9</f>
        <v>1.03091967E-2</v>
      </c>
      <c r="U73" s="30" cm="1">
        <f t="array" ref="U73">INDEX(Qx,A73,4)*0.9</f>
        <v>8.636433307087632E-4</v>
      </c>
    </row>
    <row r="74" spans="1:21" x14ac:dyDescent="0.2">
      <c r="A74" s="13">
        <v>71</v>
      </c>
      <c r="C74" s="30">
        <v>1.167004E-2</v>
      </c>
      <c r="D74" s="30">
        <v>9.777441445379953E-4</v>
      </c>
      <c r="E74" s="30">
        <v>1.2837044000000001E-2</v>
      </c>
      <c r="F74" s="30">
        <v>1.0760998260630483E-3</v>
      </c>
      <c r="G74" s="30"/>
      <c r="H74" s="30" cm="1">
        <f t="array" ref="H74">(1-POWER(1-INDEX(Qx,A74,1),1/12))</f>
        <v>9.777441445379953E-4</v>
      </c>
      <c r="I74" s="30" cm="1">
        <f t="array" ref="I74">(1-POWER(1-INDEX(Qx,A74,2),1/12))</f>
        <v>8.1515214799487978E-5</v>
      </c>
      <c r="J74" s="30" cm="1">
        <f t="array" ref="J74">(1-POWER(1-INDEX(Qx,A74,3),1/12))</f>
        <v>1.0760998260630483E-3</v>
      </c>
      <c r="K74" s="30" cm="1">
        <f t="array" ref="K74">(1-POWER(1-INDEX(Qx,A74,4),1/12))</f>
        <v>8.9719244753427851E-5</v>
      </c>
      <c r="L74" s="30"/>
      <c r="M74" s="30" cm="1">
        <f t="array" ref="M74">INDEX(Qx,A74,1)*1.15</f>
        <v>1.3420545999999998E-2</v>
      </c>
      <c r="N74" s="30" cm="1">
        <f t="array" ref="N74">INDEX(Qx,A74,2)*1.15</f>
        <v>1.1244057662186946E-3</v>
      </c>
      <c r="O74" s="30" cm="1">
        <f t="array" ref="O74">INDEX(Qx,A74,3)*1.15</f>
        <v>1.47626006E-2</v>
      </c>
      <c r="P74" s="30" cm="1">
        <f t="array" ref="P74">INDEX(Qx,A74,4)*1.15</f>
        <v>1.2375147999725054E-3</v>
      </c>
      <c r="Q74" s="30"/>
      <c r="R74" s="30" cm="1">
        <f t="array" ref="R74">INDEX(Qx,A74,1)*0.9</f>
        <v>1.0503036E-2</v>
      </c>
      <c r="S74" s="30" cm="1">
        <f t="array" ref="S74">INDEX(Qx,A74,2)*0.9</f>
        <v>8.7996973008419577E-4</v>
      </c>
      <c r="T74" s="30" cm="1">
        <f t="array" ref="T74">INDEX(Qx,A74,3)*0.9</f>
        <v>1.15533396E-2</v>
      </c>
      <c r="U74" s="30" cm="1">
        <f t="array" ref="U74">INDEX(Qx,A74,4)*0.9</f>
        <v>9.6848984345674347E-4</v>
      </c>
    </row>
    <row r="75" spans="1:21" x14ac:dyDescent="0.2">
      <c r="A75" s="13">
        <v>72</v>
      </c>
      <c r="C75" s="30">
        <v>1.3080680000000001E-2</v>
      </c>
      <c r="D75" s="30">
        <v>1.0966470380096016E-3</v>
      </c>
      <c r="E75" s="30">
        <v>1.4388748000000002E-2</v>
      </c>
      <c r="F75" s="30">
        <v>1.2070434256795659E-3</v>
      </c>
      <c r="G75" s="30"/>
      <c r="H75" s="30" cm="1">
        <f t="array" ref="H75">(1-POWER(1-INDEX(Qx,A75,1),1/12))</f>
        <v>1.0966470380096016E-3</v>
      </c>
      <c r="I75" s="30" cm="1">
        <f t="array" ref="I75">(1-POWER(1-INDEX(Qx,A75,2),1/12))</f>
        <v>9.1433219341463534E-5</v>
      </c>
      <c r="J75" s="30" cm="1">
        <f t="array" ref="J75">(1-POWER(1-INDEX(Qx,A75,3),1/12))</f>
        <v>1.2070434256795659E-3</v>
      </c>
      <c r="K75" s="30" cm="1">
        <f t="array" ref="K75">(1-POWER(1-INDEX(Qx,A75,4),1/12))</f>
        <v>1.0064264263343059E-4</v>
      </c>
      <c r="L75" s="30"/>
      <c r="M75" s="30" cm="1">
        <f t="array" ref="M75">INDEX(Qx,A75,1)*1.15</f>
        <v>1.5042781999999999E-2</v>
      </c>
      <c r="N75" s="30" cm="1">
        <f t="array" ref="N75">INDEX(Qx,A75,2)*1.15</f>
        <v>1.2611440937110418E-3</v>
      </c>
      <c r="O75" s="30" cm="1">
        <f t="array" ref="O75">INDEX(Qx,A75,3)*1.15</f>
        <v>1.6547060200000002E-2</v>
      </c>
      <c r="P75" s="30" cm="1">
        <f t="array" ref="P75">INDEX(Qx,A75,4)*1.15</f>
        <v>1.3880999395315006E-3</v>
      </c>
      <c r="Q75" s="30"/>
      <c r="R75" s="30" cm="1">
        <f t="array" ref="R75">INDEX(Qx,A75,1)*0.9</f>
        <v>1.1772612000000002E-2</v>
      </c>
      <c r="S75" s="30" cm="1">
        <f t="array" ref="S75">INDEX(Qx,A75,2)*0.9</f>
        <v>9.8698233420864141E-4</v>
      </c>
      <c r="T75" s="30" cm="1">
        <f t="array" ref="T75">INDEX(Qx,A75,3)*0.9</f>
        <v>1.2949873200000002E-2</v>
      </c>
      <c r="U75" s="30" cm="1">
        <f t="array" ref="U75">INDEX(Qx,A75,4)*0.9</f>
        <v>1.0863390831116094E-3</v>
      </c>
    </row>
    <row r="76" spans="1:21" x14ac:dyDescent="0.2">
      <c r="A76" s="13">
        <v>73</v>
      </c>
      <c r="C76" s="30">
        <v>1.4663829999999999E-2</v>
      </c>
      <c r="D76" s="30">
        <v>1.230276479936232E-3</v>
      </c>
      <c r="E76" s="30">
        <v>1.6130213000000001E-2</v>
      </c>
      <c r="F76" s="30">
        <v>1.354225622028693E-3</v>
      </c>
      <c r="G76" s="30"/>
      <c r="H76" s="30" cm="1">
        <f t="array" ref="H76">(1-POWER(1-INDEX(Qx,A76,1),1/12))</f>
        <v>1.230276479936232E-3</v>
      </c>
      <c r="I76" s="30" cm="1">
        <f t="array" ref="I76">(1-POWER(1-INDEX(Qx,A76,2),1/12))</f>
        <v>1.0258089583048413E-4</v>
      </c>
      <c r="J76" s="30" cm="1">
        <f t="array" ref="J76">(1-POWER(1-INDEX(Qx,A76,3),1/12))</f>
        <v>1.354225622028693E-3</v>
      </c>
      <c r="K76" s="30" cm="1">
        <f t="array" ref="K76">(1-POWER(1-INDEX(Qx,A76,4),1/12))</f>
        <v>1.1292224165682097E-4</v>
      </c>
      <c r="L76" s="30"/>
      <c r="M76" s="30" cm="1">
        <f t="array" ref="M76">INDEX(Qx,A76,1)*1.15</f>
        <v>1.6863404499999998E-2</v>
      </c>
      <c r="N76" s="30" cm="1">
        <f t="array" ref="N76">INDEX(Qx,A76,2)*1.15</f>
        <v>1.4148179519266667E-3</v>
      </c>
      <c r="O76" s="30" cm="1">
        <f t="array" ref="O76">INDEX(Qx,A76,3)*1.15</f>
        <v>1.8549744949999999E-2</v>
      </c>
      <c r="P76" s="30" cm="1">
        <f t="array" ref="P76">INDEX(Qx,A76,4)*1.15</f>
        <v>1.5573594653329969E-3</v>
      </c>
      <c r="Q76" s="30"/>
      <c r="R76" s="30" cm="1">
        <f t="array" ref="R76">INDEX(Qx,A76,1)*0.9</f>
        <v>1.3197446999999999E-2</v>
      </c>
      <c r="S76" s="30" cm="1">
        <f t="array" ref="S76">INDEX(Qx,A76,2)*0.9</f>
        <v>1.1072488319426089E-3</v>
      </c>
      <c r="T76" s="30" cm="1">
        <f t="array" ref="T76">INDEX(Qx,A76,3)*0.9</f>
        <v>1.4517191700000001E-2</v>
      </c>
      <c r="U76" s="30" cm="1">
        <f t="array" ref="U76">INDEX(Qx,A76,4)*0.9</f>
        <v>1.2188030598258238E-3</v>
      </c>
    </row>
    <row r="77" spans="1:21" x14ac:dyDescent="0.2">
      <c r="A77" s="13">
        <v>74</v>
      </c>
      <c r="C77" s="30">
        <v>1.644027E-2</v>
      </c>
      <c r="D77" s="30">
        <v>1.3804555366078164E-3</v>
      </c>
      <c r="E77" s="30">
        <v>1.8084297000000003E-2</v>
      </c>
      <c r="F77" s="30">
        <v>1.5196621815346534E-3</v>
      </c>
      <c r="G77" s="30"/>
      <c r="H77" s="30" cm="1">
        <f t="array" ref="H77">(1-POWER(1-INDEX(Qx,A77,1),1/12))</f>
        <v>1.3804555366078164E-3</v>
      </c>
      <c r="I77" s="30" cm="1">
        <f t="array" ref="I77">(1-POWER(1-INDEX(Qx,A77,2),1/12))</f>
        <v>1.151108111715482E-4</v>
      </c>
      <c r="J77" s="30" cm="1">
        <f t="array" ref="J77">(1-POWER(1-INDEX(Qx,A77,3),1/12))</f>
        <v>1.5196621815346534E-3</v>
      </c>
      <c r="K77" s="30" cm="1">
        <f t="array" ref="K77">(1-POWER(1-INDEX(Qx,A77,4),1/12))</f>
        <v>1.2672680608527553E-4</v>
      </c>
      <c r="L77" s="30"/>
      <c r="M77" s="30" cm="1">
        <f t="array" ref="M77">INDEX(Qx,A77,1)*1.15</f>
        <v>1.8906310499999999E-2</v>
      </c>
      <c r="N77" s="30" cm="1">
        <f t="array" ref="N77">INDEX(Qx,A77,2)*1.15</f>
        <v>1.5875238670989887E-3</v>
      </c>
      <c r="O77" s="30" cm="1">
        <f t="array" ref="O77">INDEX(Qx,A77,3)*1.15</f>
        <v>2.079694155E-2</v>
      </c>
      <c r="P77" s="30" cm="1">
        <f t="array" ref="P77">INDEX(Qx,A77,4)*1.15</f>
        <v>1.7476115087648513E-3</v>
      </c>
      <c r="Q77" s="30"/>
      <c r="R77" s="30" cm="1">
        <f t="array" ref="R77">INDEX(Qx,A77,1)*0.9</f>
        <v>1.4796243000000001E-2</v>
      </c>
      <c r="S77" s="30" cm="1">
        <f t="array" ref="S77">INDEX(Qx,A77,2)*0.9</f>
        <v>1.2424099829470348E-3</v>
      </c>
      <c r="T77" s="30" cm="1">
        <f t="array" ref="T77">INDEX(Qx,A77,3)*0.9</f>
        <v>1.6275867300000003E-2</v>
      </c>
      <c r="U77" s="30" cm="1">
        <f t="array" ref="U77">INDEX(Qx,A77,4)*0.9</f>
        <v>1.3676959633811881E-3</v>
      </c>
    </row>
    <row r="78" spans="1:21" x14ac:dyDescent="0.2">
      <c r="A78" s="13">
        <v>75</v>
      </c>
      <c r="C78" s="30">
        <v>1.8433160000000001E-2</v>
      </c>
      <c r="D78" s="30">
        <v>1.549229348091985E-3</v>
      </c>
      <c r="E78" s="30">
        <v>2.0276476000000002E-2</v>
      </c>
      <c r="F78" s="30">
        <v>1.7056159051014319E-3</v>
      </c>
      <c r="G78" s="30"/>
      <c r="H78" s="30" cm="1">
        <f t="array" ref="H78">(1-POWER(1-INDEX(Qx,A78,1),1/12))</f>
        <v>1.549229348091985E-3</v>
      </c>
      <c r="I78" s="30" cm="1">
        <f t="array" ref="I78">(1-POWER(1-INDEX(Qx,A78,2),1/12))</f>
        <v>1.2919420743962018E-4</v>
      </c>
      <c r="J78" s="30" cm="1">
        <f t="array" ref="J78">(1-POWER(1-INDEX(Qx,A78,3),1/12))</f>
        <v>1.7056159051014319E-3</v>
      </c>
      <c r="K78" s="30" cm="1">
        <f t="array" ref="K78">(1-POWER(1-INDEX(Qx,A78,4),1/12))</f>
        <v>1.4224589242506358E-4</v>
      </c>
      <c r="L78" s="30"/>
      <c r="M78" s="30" cm="1">
        <f t="array" ref="M78">INDEX(Qx,A78,1)*1.15</f>
        <v>2.1198134E-2</v>
      </c>
      <c r="N78" s="30" cm="1">
        <f t="array" ref="N78">INDEX(Qx,A78,2)*1.15</f>
        <v>1.7816137503057826E-3</v>
      </c>
      <c r="O78" s="30" cm="1">
        <f t="array" ref="O78">INDEX(Qx,A78,3)*1.15</f>
        <v>2.33179474E-2</v>
      </c>
      <c r="P78" s="30" cm="1">
        <f t="array" ref="P78">INDEX(Qx,A78,4)*1.15</f>
        <v>1.9614582908666464E-3</v>
      </c>
      <c r="Q78" s="30"/>
      <c r="R78" s="30" cm="1">
        <f t="array" ref="R78">INDEX(Qx,A78,1)*0.9</f>
        <v>1.6589843999999999E-2</v>
      </c>
      <c r="S78" s="30" cm="1">
        <f t="array" ref="S78">INDEX(Qx,A78,2)*0.9</f>
        <v>1.3943064132827866E-3</v>
      </c>
      <c r="T78" s="30" cm="1">
        <f t="array" ref="T78">INDEX(Qx,A78,3)*0.9</f>
        <v>1.8248828400000004E-2</v>
      </c>
      <c r="U78" s="30" cm="1">
        <f t="array" ref="U78">INDEX(Qx,A78,4)*0.9</f>
        <v>1.5350543145912887E-3</v>
      </c>
    </row>
    <row r="79" spans="1:21" x14ac:dyDescent="0.2">
      <c r="A79" s="13">
        <v>76</v>
      </c>
      <c r="C79" s="30">
        <v>2.066834E-2</v>
      </c>
      <c r="D79" s="30">
        <v>1.7388963284236114E-3</v>
      </c>
      <c r="E79" s="30">
        <v>2.2735174000000004E-2</v>
      </c>
      <c r="F79" s="30">
        <v>1.9146316898730475E-3</v>
      </c>
      <c r="G79" s="30"/>
      <c r="H79" s="30" cm="1">
        <f t="array" ref="H79">(1-POWER(1-INDEX(Qx,A79,1),1/12))</f>
        <v>1.7388963284236114E-3</v>
      </c>
      <c r="I79" s="30" cm="1">
        <f t="array" ref="I79">(1-POWER(1-INDEX(Qx,A79,2),1/12))</f>
        <v>1.4502364668755874E-4</v>
      </c>
      <c r="J79" s="30" cm="1">
        <f t="array" ref="J79">(1-POWER(1-INDEX(Qx,A79,3),1/12))</f>
        <v>1.9146316898730475E-3</v>
      </c>
      <c r="K79" s="30" cm="1">
        <f t="array" ref="K79">(1-POWER(1-INDEX(Qx,A79,4),1/12))</f>
        <v>1.5969282608074842E-4</v>
      </c>
      <c r="L79" s="30"/>
      <c r="M79" s="30" cm="1">
        <f t="array" ref="M79">INDEX(Qx,A79,1)*1.15</f>
        <v>2.3768590999999999E-2</v>
      </c>
      <c r="N79" s="30" cm="1">
        <f t="array" ref="N79">INDEX(Qx,A79,2)*1.15</f>
        <v>1.9997307776871529E-3</v>
      </c>
      <c r="O79" s="30" cm="1">
        <f t="array" ref="O79">INDEX(Qx,A79,3)*1.15</f>
        <v>2.6145450100000002E-2</v>
      </c>
      <c r="P79" s="30" cm="1">
        <f t="array" ref="P79">INDEX(Qx,A79,4)*1.15</f>
        <v>2.2018264433540046E-3</v>
      </c>
      <c r="Q79" s="30"/>
      <c r="R79" s="30" cm="1">
        <f t="array" ref="R79">INDEX(Qx,A79,1)*0.9</f>
        <v>1.8601506E-2</v>
      </c>
      <c r="S79" s="30" cm="1">
        <f t="array" ref="S79">INDEX(Qx,A79,2)*0.9</f>
        <v>1.5650066955812502E-3</v>
      </c>
      <c r="T79" s="30" cm="1">
        <f t="array" ref="T79">INDEX(Qx,A79,3)*0.9</f>
        <v>2.0461656600000003E-2</v>
      </c>
      <c r="U79" s="30" cm="1">
        <f t="array" ref="U79">INDEX(Qx,A79,4)*0.9</f>
        <v>1.7231685208857429E-3</v>
      </c>
    </row>
    <row r="80" spans="1:21" x14ac:dyDescent="0.2">
      <c r="A80" s="13">
        <v>77</v>
      </c>
      <c r="C80" s="30">
        <v>2.317462E-2</v>
      </c>
      <c r="D80" s="30">
        <v>1.9520400968877638E-3</v>
      </c>
      <c r="E80" s="30">
        <v>2.5492082000000003E-2</v>
      </c>
      <c r="F80" s="30">
        <v>2.1495725922657805E-3</v>
      </c>
      <c r="G80" s="30"/>
      <c r="H80" s="30" cm="1">
        <f t="array" ref="H80">(1-POWER(1-INDEX(Qx,A80,1),1/12))</f>
        <v>1.9520400968877638E-3</v>
      </c>
      <c r="I80" s="30" cm="1">
        <f t="array" ref="I80">(1-POWER(1-INDEX(Qx,A80,2),1/12))</f>
        <v>1.6281572826248869E-4</v>
      </c>
      <c r="J80" s="30" cm="1">
        <f t="array" ref="J80">(1-POWER(1-INDEX(Qx,A80,3),1/12))</f>
        <v>2.1495725922657805E-3</v>
      </c>
      <c r="K80" s="30" cm="1">
        <f t="array" ref="K80">(1-POWER(1-INDEX(Qx,A80,4),1/12))</f>
        <v>1.7930777573837986E-4</v>
      </c>
      <c r="L80" s="30"/>
      <c r="M80" s="30" cm="1">
        <f t="array" ref="M80">INDEX(Qx,A80,1)*1.15</f>
        <v>2.6650812999999999E-2</v>
      </c>
      <c r="N80" s="30" cm="1">
        <f t="array" ref="N80">INDEX(Qx,A80,2)*1.15</f>
        <v>2.244846111420928E-3</v>
      </c>
      <c r="O80" s="30" cm="1">
        <f t="array" ref="O80">INDEX(Qx,A80,3)*1.15</f>
        <v>2.9315894299999999E-2</v>
      </c>
      <c r="P80" s="30" cm="1">
        <f t="array" ref="P80">INDEX(Qx,A80,4)*1.15</f>
        <v>2.4720084811056474E-3</v>
      </c>
      <c r="Q80" s="30"/>
      <c r="R80" s="30" cm="1">
        <f t="array" ref="R80">INDEX(Qx,A80,1)*0.9</f>
        <v>2.0857158000000001E-2</v>
      </c>
      <c r="S80" s="30" cm="1">
        <f t="array" ref="S80">INDEX(Qx,A80,2)*0.9</f>
        <v>1.7568360871989875E-3</v>
      </c>
      <c r="T80" s="30" cm="1">
        <f t="array" ref="T80">INDEX(Qx,A80,3)*0.9</f>
        <v>2.2942873800000003E-2</v>
      </c>
      <c r="U80" s="30" cm="1">
        <f t="array" ref="U80">INDEX(Qx,A80,4)*0.9</f>
        <v>1.9346153330392025E-3</v>
      </c>
    </row>
    <row r="81" spans="1:21" x14ac:dyDescent="0.2">
      <c r="A81" s="13">
        <v>78</v>
      </c>
      <c r="C81" s="30">
        <v>2.598402E-2</v>
      </c>
      <c r="D81" s="30">
        <v>2.191559095231832E-3</v>
      </c>
      <c r="E81" s="30">
        <v>2.8582422000000003E-2</v>
      </c>
      <c r="F81" s="30">
        <v>2.4136535844259122E-3</v>
      </c>
      <c r="G81" s="30"/>
      <c r="H81" s="30" cm="1">
        <f t="array" ref="H81">(1-POWER(1-INDEX(Qx,A81,1),1/12))</f>
        <v>2.191559095231832E-3</v>
      </c>
      <c r="I81" s="30" cm="1">
        <f t="array" ref="I81">(1-POWER(1-INDEX(Qx,A81,2),1/12))</f>
        <v>1.8281362715855121E-4</v>
      </c>
      <c r="J81" s="30" cm="1">
        <f t="array" ref="J81">(1-POWER(1-INDEX(Qx,A81,3),1/12))</f>
        <v>2.4136535844259122E-3</v>
      </c>
      <c r="K81" s="30" cm="1">
        <f t="array" ref="K81">(1-POWER(1-INDEX(Qx,A81,4),1/12))</f>
        <v>2.0136065270792702E-4</v>
      </c>
      <c r="L81" s="30"/>
      <c r="M81" s="30" cm="1">
        <f t="array" ref="M81">INDEX(Qx,A81,1)*1.15</f>
        <v>2.9881622999999996E-2</v>
      </c>
      <c r="N81" s="30" cm="1">
        <f t="array" ref="N81">INDEX(Qx,A81,2)*1.15</f>
        <v>2.5202929595166067E-3</v>
      </c>
      <c r="O81" s="30" cm="1">
        <f t="array" ref="O81">INDEX(Qx,A81,3)*1.15</f>
        <v>3.2869785300000003E-2</v>
      </c>
      <c r="P81" s="30" cm="1">
        <f t="array" ref="P81">INDEX(Qx,A81,4)*1.15</f>
        <v>2.7757016220897987E-3</v>
      </c>
      <c r="Q81" s="30"/>
      <c r="R81" s="30" cm="1">
        <f t="array" ref="R81">INDEX(Qx,A81,1)*0.9</f>
        <v>2.3385618E-2</v>
      </c>
      <c r="S81" s="30" cm="1">
        <f t="array" ref="S81">INDEX(Qx,A81,2)*0.9</f>
        <v>1.9724031857086487E-3</v>
      </c>
      <c r="T81" s="30" cm="1">
        <f t="array" ref="T81">INDEX(Qx,A81,3)*0.9</f>
        <v>2.5724179800000004E-2</v>
      </c>
      <c r="U81" s="30" cm="1">
        <f t="array" ref="U81">INDEX(Qx,A81,4)*0.9</f>
        <v>2.1722882259833211E-3</v>
      </c>
    </row>
    <row r="82" spans="1:21" x14ac:dyDescent="0.2">
      <c r="A82" s="13">
        <v>79</v>
      </c>
      <c r="C82" s="30">
        <v>2.9132140000000001E-2</v>
      </c>
      <c r="D82" s="30">
        <v>2.4607096831501529E-3</v>
      </c>
      <c r="E82" s="30">
        <v>3.2045354000000005E-2</v>
      </c>
      <c r="F82" s="30">
        <v>2.7104904784698292E-3</v>
      </c>
      <c r="G82" s="30"/>
      <c r="H82" s="30" cm="1">
        <f t="array" ref="H82">(1-POWER(1-INDEX(Qx,A82,1),1/12))</f>
        <v>2.4607096831501529E-3</v>
      </c>
      <c r="I82" s="30" cm="1">
        <f t="array" ref="I82">(1-POWER(1-INDEX(Qx,A82,2),1/12))</f>
        <v>2.0529077538222751E-4</v>
      </c>
      <c r="J82" s="30" cm="1">
        <f t="array" ref="J82">(1-POWER(1-INDEX(Qx,A82,3),1/12))</f>
        <v>2.7104904784698292E-3</v>
      </c>
      <c r="K82" s="30" cm="1">
        <f t="array" ref="K82">(1-POWER(1-INDEX(Qx,A82,4),1/12))</f>
        <v>2.2615529879099761E-4</v>
      </c>
      <c r="L82" s="30"/>
      <c r="M82" s="30" cm="1">
        <f t="array" ref="M82">INDEX(Qx,A82,1)*1.15</f>
        <v>3.3501960999999997E-2</v>
      </c>
      <c r="N82" s="30" cm="1">
        <f t="array" ref="N82">INDEX(Qx,A82,2)*1.15</f>
        <v>2.8298161356226756E-3</v>
      </c>
      <c r="O82" s="30" cm="1">
        <f t="array" ref="O82">INDEX(Qx,A82,3)*1.15</f>
        <v>3.6852157100000005E-2</v>
      </c>
      <c r="P82" s="30" cm="1">
        <f t="array" ref="P82">INDEX(Qx,A82,4)*1.15</f>
        <v>3.1170640502403034E-3</v>
      </c>
      <c r="Q82" s="30"/>
      <c r="R82" s="30" cm="1">
        <f t="array" ref="R82">INDEX(Qx,A82,1)*0.9</f>
        <v>2.6218926E-2</v>
      </c>
      <c r="S82" s="30" cm="1">
        <f t="array" ref="S82">INDEX(Qx,A82,2)*0.9</f>
        <v>2.2146387148351378E-3</v>
      </c>
      <c r="T82" s="30" cm="1">
        <f t="array" ref="T82">INDEX(Qx,A82,3)*0.9</f>
        <v>2.8840818600000005E-2</v>
      </c>
      <c r="U82" s="30" cm="1">
        <f t="array" ref="U82">INDEX(Qx,A82,4)*0.9</f>
        <v>2.4394414306228465E-3</v>
      </c>
    </row>
    <row r="83" spans="1:21" x14ac:dyDescent="0.2">
      <c r="A83" s="13">
        <v>80</v>
      </c>
      <c r="C83" s="30">
        <v>3.2658479999999997E-2</v>
      </c>
      <c r="D83" s="30">
        <v>2.7631480523688801E-3</v>
      </c>
      <c r="E83" s="30">
        <v>3.5924327999999998E-2</v>
      </c>
      <c r="F83" s="30">
        <v>3.0441479508218627E-3</v>
      </c>
      <c r="G83" s="30"/>
      <c r="H83" s="30" cm="1">
        <f t="array" ref="H83">(1-POWER(1-INDEX(Qx,A83,1),1/12))</f>
        <v>2.7631480523688801E-3</v>
      </c>
      <c r="I83" s="30" cm="1">
        <f t="array" ref="I83">(1-POWER(1-INDEX(Qx,A83,2),1/12))</f>
        <v>2.3055446762909604E-4</v>
      </c>
      <c r="J83" s="30" cm="1">
        <f t="array" ref="J83">(1-POWER(1-INDEX(Qx,A83,3),1/12))</f>
        <v>3.0441479508218627E-3</v>
      </c>
      <c r="K83" s="30" cm="1">
        <f t="array" ref="K83">(1-POWER(1-INDEX(Qx,A83,4),1/12))</f>
        <v>2.5403362748610547E-4</v>
      </c>
      <c r="L83" s="30"/>
      <c r="M83" s="30" cm="1">
        <f t="array" ref="M83">INDEX(Qx,A83,1)*1.15</f>
        <v>3.7557251999999992E-2</v>
      </c>
      <c r="N83" s="30" cm="1">
        <f t="array" ref="N83">INDEX(Qx,A83,2)*1.15</f>
        <v>3.1776202602242119E-3</v>
      </c>
      <c r="O83" s="30" cm="1">
        <f t="array" ref="O83">INDEX(Qx,A83,3)*1.15</f>
        <v>4.1312977199999996E-2</v>
      </c>
      <c r="P83" s="30" cm="1">
        <f t="array" ref="P83">INDEX(Qx,A83,4)*1.15</f>
        <v>3.5007701434451419E-3</v>
      </c>
      <c r="Q83" s="30"/>
      <c r="R83" s="30" cm="1">
        <f t="array" ref="R83">INDEX(Qx,A83,1)*0.9</f>
        <v>2.9392631999999998E-2</v>
      </c>
      <c r="S83" s="30" cm="1">
        <f t="array" ref="S83">INDEX(Qx,A83,2)*0.9</f>
        <v>2.4868332471319923E-3</v>
      </c>
      <c r="T83" s="30" cm="1">
        <f t="array" ref="T83">INDEX(Qx,A83,3)*0.9</f>
        <v>3.2331895200000002E-2</v>
      </c>
      <c r="U83" s="30" cm="1">
        <f t="array" ref="U83">INDEX(Qx,A83,4)*0.9</f>
        <v>2.7397331557396766E-3</v>
      </c>
    </row>
    <row r="84" spans="1:21" x14ac:dyDescent="0.2">
      <c r="A84" s="13">
        <v>81</v>
      </c>
      <c r="C84" s="30">
        <v>3.6606809999999997E-2</v>
      </c>
      <c r="D84" s="30">
        <v>3.1029802350920344E-3</v>
      </c>
      <c r="E84" s="30">
        <v>4.0267491000000002E-2</v>
      </c>
      <c r="F84" s="30">
        <v>3.4191970042322106E-3</v>
      </c>
      <c r="G84" s="30"/>
      <c r="H84" s="30" cm="1">
        <f t="array" ref="H84">(1-POWER(1-INDEX(Qx,A84,1),1/12))</f>
        <v>3.1029802350920344E-3</v>
      </c>
      <c r="I84" s="30" cm="1">
        <f t="array" ref="I84">(1-POWER(1-INDEX(Qx,A84,2),1/12))</f>
        <v>2.5895017165666889E-4</v>
      </c>
      <c r="J84" s="30" cm="1">
        <f t="array" ref="J84">(1-POWER(1-INDEX(Qx,A84,3),1/12))</f>
        <v>3.4191970042322106E-3</v>
      </c>
      <c r="K84" s="30" cm="1">
        <f t="array" ref="K84">(1-POWER(1-INDEX(Qx,A84,4),1/12))</f>
        <v>2.8538058930049903E-4</v>
      </c>
      <c r="L84" s="30"/>
      <c r="M84" s="30" cm="1">
        <f t="array" ref="M84">INDEX(Qx,A84,1)*1.15</f>
        <v>4.2097831499999995E-2</v>
      </c>
      <c r="N84" s="30" cm="1">
        <f t="array" ref="N84">INDEX(Qx,A84,2)*1.15</f>
        <v>3.5684272703558392E-3</v>
      </c>
      <c r="O84" s="30" cm="1">
        <f t="array" ref="O84">INDEX(Qx,A84,3)*1.15</f>
        <v>4.6307614650000002E-2</v>
      </c>
      <c r="P84" s="30" cm="1">
        <f t="array" ref="P84">INDEX(Qx,A84,4)*1.15</f>
        <v>3.9320765548670417E-3</v>
      </c>
      <c r="Q84" s="30"/>
      <c r="R84" s="30" cm="1">
        <f t="array" ref="R84">INDEX(Qx,A84,1)*0.9</f>
        <v>3.2946128999999998E-2</v>
      </c>
      <c r="S84" s="30" cm="1">
        <f t="array" ref="S84">INDEX(Qx,A84,2)*0.9</f>
        <v>2.792682211582831E-3</v>
      </c>
      <c r="T84" s="30" cm="1">
        <f t="array" ref="T84">INDEX(Qx,A84,3)*0.9</f>
        <v>3.6240741900000005E-2</v>
      </c>
      <c r="U84" s="30" cm="1">
        <f t="array" ref="U84">INDEX(Qx,A84,4)*0.9</f>
        <v>3.0772773038089895E-3</v>
      </c>
    </row>
    <row r="85" spans="1:21" x14ac:dyDescent="0.2">
      <c r="A85" s="13">
        <v>82</v>
      </c>
      <c r="C85" s="30">
        <v>4.1025489999999998E-2</v>
      </c>
      <c r="D85" s="30">
        <v>3.4848125824457066E-3</v>
      </c>
      <c r="E85" s="30">
        <v>4.5128039000000002E-2</v>
      </c>
      <c r="F85" s="30">
        <v>3.840773600494618E-3</v>
      </c>
      <c r="G85" s="30"/>
      <c r="H85" s="30" cm="1">
        <f t="array" ref="H85">(1-POWER(1-INDEX(Qx,A85,1),1/12))</f>
        <v>3.4848125824457066E-3</v>
      </c>
      <c r="I85" s="30" cm="1">
        <f t="array" ref="I85">(1-POWER(1-INDEX(Qx,A85,2),1/12))</f>
        <v>2.9086591407312401E-4</v>
      </c>
      <c r="J85" s="30" cm="1">
        <f t="array" ref="J85">(1-POWER(1-INDEX(Qx,A85,3),1/12))</f>
        <v>3.840773600494618E-3</v>
      </c>
      <c r="K85" s="30" cm="1">
        <f t="array" ref="K85">(1-POWER(1-INDEX(Qx,A85,4),1/12))</f>
        <v>3.2062928008969038E-4</v>
      </c>
      <c r="L85" s="30"/>
      <c r="M85" s="30" cm="1">
        <f t="array" ref="M85">INDEX(Qx,A85,1)*1.15</f>
        <v>4.7179313499999993E-2</v>
      </c>
      <c r="N85" s="30" cm="1">
        <f t="array" ref="N85">INDEX(Qx,A85,2)*1.15</f>
        <v>4.0075344698125622E-3</v>
      </c>
      <c r="O85" s="30" cm="1">
        <f t="array" ref="O85">INDEX(Qx,A85,3)*1.15</f>
        <v>5.1897244849999996E-2</v>
      </c>
      <c r="P85" s="30" cm="1">
        <f t="array" ref="P85">INDEX(Qx,A85,4)*1.15</f>
        <v>4.41688964056881E-3</v>
      </c>
      <c r="Q85" s="30"/>
      <c r="R85" s="30" cm="1">
        <f t="array" ref="R85">INDEX(Qx,A85,1)*0.9</f>
        <v>3.6922941000000001E-2</v>
      </c>
      <c r="S85" s="30" cm="1">
        <f t="array" ref="S85">INDEX(Qx,A85,2)*0.9</f>
        <v>3.136331324201136E-3</v>
      </c>
      <c r="T85" s="30" cm="1">
        <f t="array" ref="T85">INDEX(Qx,A85,3)*0.9</f>
        <v>4.0615235100000001E-2</v>
      </c>
      <c r="U85" s="30" cm="1">
        <f t="array" ref="U85">INDEX(Qx,A85,4)*0.9</f>
        <v>3.4566962404451564E-3</v>
      </c>
    </row>
    <row r="86" spans="1:21" x14ac:dyDescent="0.2">
      <c r="A86" s="13">
        <v>83</v>
      </c>
      <c r="C86" s="30">
        <v>4.5967899999999999E-2</v>
      </c>
      <c r="D86" s="30">
        <v>3.9138176646527079E-3</v>
      </c>
      <c r="E86" s="30">
        <v>5.0564690000000002E-2</v>
      </c>
      <c r="F86" s="30">
        <v>4.3146551514424702E-3</v>
      </c>
      <c r="G86" s="30"/>
      <c r="H86" s="30" cm="1">
        <f t="array" ref="H86">(1-POWER(1-INDEX(Qx,A86,1),1/12))</f>
        <v>3.9138176646527079E-3</v>
      </c>
      <c r="I86" s="30" cm="1">
        <f t="array" ref="I86">(1-POWER(1-INDEX(Qx,A86,2),1/12))</f>
        <v>3.26738000489879E-4</v>
      </c>
      <c r="J86" s="30" cm="1">
        <f t="array" ref="J86">(1-POWER(1-INDEX(Qx,A86,3),1/12))</f>
        <v>4.3146551514424702E-3</v>
      </c>
      <c r="K86" s="30" cm="1">
        <f t="array" ref="K86">(1-POWER(1-INDEX(Qx,A86,4),1/12))</f>
        <v>3.6026759946694575E-4</v>
      </c>
      <c r="L86" s="30"/>
      <c r="M86" s="30" cm="1">
        <f t="array" ref="M86">INDEX(Qx,A86,1)*1.15</f>
        <v>5.2863084999999997E-2</v>
      </c>
      <c r="N86" s="30" cm="1">
        <f t="array" ref="N86">INDEX(Qx,A86,2)*1.15</f>
        <v>4.5008903143506137E-3</v>
      </c>
      <c r="O86" s="30" cm="1">
        <f t="array" ref="O86">INDEX(Qx,A86,3)*1.15</f>
        <v>5.81493935E-2</v>
      </c>
      <c r="P86" s="30" cm="1">
        <f t="array" ref="P86">INDEX(Qx,A86,4)*1.15</f>
        <v>4.9618534241588404E-3</v>
      </c>
      <c r="Q86" s="30"/>
      <c r="R86" s="30" cm="1">
        <f t="array" ref="R86">INDEX(Qx,A86,1)*0.9</f>
        <v>4.1371110000000003E-2</v>
      </c>
      <c r="S86" s="30" cm="1">
        <f t="array" ref="S86">INDEX(Qx,A86,2)*0.9</f>
        <v>3.5224358981874372E-3</v>
      </c>
      <c r="T86" s="30" cm="1">
        <f t="array" ref="T86">INDEX(Qx,A86,3)*0.9</f>
        <v>4.5508221000000001E-2</v>
      </c>
      <c r="U86" s="30" cm="1">
        <f t="array" ref="U86">INDEX(Qx,A86,4)*0.9</f>
        <v>3.8831896362982233E-3</v>
      </c>
    </row>
    <row r="87" spans="1:21" x14ac:dyDescent="0.2">
      <c r="A87" s="13">
        <v>84</v>
      </c>
      <c r="C87" s="30">
        <v>5.149277E-2</v>
      </c>
      <c r="D87" s="30">
        <v>4.3957989913747664E-3</v>
      </c>
      <c r="E87" s="30">
        <v>5.6642047000000008E-2</v>
      </c>
      <c r="F87" s="30">
        <v>4.8473367896119113E-3</v>
      </c>
      <c r="G87" s="30"/>
      <c r="H87" s="30" cm="1">
        <f t="array" ref="H87">(1-POWER(1-INDEX(Qx,A87,1),1/12))</f>
        <v>4.3957989913747664E-3</v>
      </c>
      <c r="I87" s="30" cm="1">
        <f t="array" ref="I87">(1-POWER(1-INDEX(Qx,A87,2),1/12))</f>
        <v>3.6705669510617156E-4</v>
      </c>
      <c r="J87" s="30" cm="1">
        <f t="array" ref="J87">(1-POWER(1-INDEX(Qx,A87,3),1/12))</f>
        <v>4.8473367896119113E-3</v>
      </c>
      <c r="K87" s="30" cm="1">
        <f t="array" ref="K87">(1-POWER(1-INDEX(Qx,A87,4),1/12))</f>
        <v>4.0484496403447867E-4</v>
      </c>
      <c r="L87" s="30"/>
      <c r="M87" s="30" cm="1">
        <f t="array" ref="M87">INDEX(Qx,A87,1)*1.15</f>
        <v>5.9216685499999998E-2</v>
      </c>
      <c r="N87" s="30" cm="1">
        <f t="array" ref="N87">INDEX(Qx,A87,2)*1.15</f>
        <v>5.055168840080981E-3</v>
      </c>
      <c r="O87" s="30" cm="1">
        <f t="array" ref="O87">INDEX(Qx,A87,3)*1.15</f>
        <v>6.513835405E-2</v>
      </c>
      <c r="P87" s="30" cm="1">
        <f t="array" ref="P87">INDEX(Qx,A87,4)*1.15</f>
        <v>5.5744373080536978E-3</v>
      </c>
      <c r="Q87" s="30"/>
      <c r="R87" s="30" cm="1">
        <f t="array" ref="R87">INDEX(Qx,A87,1)*0.9</f>
        <v>4.6343492999999999E-2</v>
      </c>
      <c r="S87" s="30" cm="1">
        <f t="array" ref="S87">INDEX(Qx,A87,2)*0.9</f>
        <v>3.9562190922372903E-3</v>
      </c>
      <c r="T87" s="30" cm="1">
        <f t="array" ref="T87">INDEX(Qx,A87,3)*0.9</f>
        <v>5.0977842300000006E-2</v>
      </c>
      <c r="U87" s="30" cm="1">
        <f t="array" ref="U87">INDEX(Qx,A87,4)*0.9</f>
        <v>4.36260311065072E-3</v>
      </c>
    </row>
    <row r="88" spans="1:21" x14ac:dyDescent="0.2">
      <c r="A88" s="13">
        <v>85</v>
      </c>
      <c r="C88" s="30">
        <v>5.766454E-2</v>
      </c>
      <c r="D88" s="30">
        <v>4.9372675234298224E-3</v>
      </c>
      <c r="E88" s="30">
        <v>6.3430994000000004E-2</v>
      </c>
      <c r="F88" s="30">
        <v>5.4461220465987781E-3</v>
      </c>
      <c r="G88" s="30"/>
      <c r="H88" s="30" cm="1">
        <f t="array" ref="H88">(1-POWER(1-INDEX(Qx,A88,1),1/12))</f>
        <v>4.9372675234298224E-3</v>
      </c>
      <c r="I88" s="30" cm="1">
        <f t="array" ref="I88">(1-POWER(1-INDEX(Qx,A88,2),1/12))</f>
        <v>4.1237295887441849E-4</v>
      </c>
      <c r="J88" s="30" cm="1">
        <f t="array" ref="J88">(1-POWER(1-INDEX(Qx,A88,3),1/12))</f>
        <v>5.4461220465987781E-3</v>
      </c>
      <c r="K88" s="30" cm="1">
        <f t="array" ref="K88">(1-POWER(1-INDEX(Qx,A88,4),1/12))</f>
        <v>4.5498031793356208E-4</v>
      </c>
      <c r="L88" s="30"/>
      <c r="M88" s="30" cm="1">
        <f t="array" ref="M88">INDEX(Qx,A88,1)*1.15</f>
        <v>6.6314220999999993E-2</v>
      </c>
      <c r="N88" s="30" cm="1">
        <f t="array" ref="N88">INDEX(Qx,A88,2)*1.15</f>
        <v>5.6778576519442951E-3</v>
      </c>
      <c r="O88" s="30" cm="1">
        <f t="array" ref="O88">INDEX(Qx,A88,3)*1.15</f>
        <v>7.2945643099999999E-2</v>
      </c>
      <c r="P88" s="30" cm="1">
        <f t="array" ref="P88">INDEX(Qx,A88,4)*1.15</f>
        <v>6.2630403535885943E-3</v>
      </c>
      <c r="Q88" s="30"/>
      <c r="R88" s="30" cm="1">
        <f t="array" ref="R88">INDEX(Qx,A88,1)*0.9</f>
        <v>5.1898086000000003E-2</v>
      </c>
      <c r="S88" s="30" cm="1">
        <f t="array" ref="S88">INDEX(Qx,A88,2)*0.9</f>
        <v>4.4435407710868404E-3</v>
      </c>
      <c r="T88" s="30" cm="1">
        <f t="array" ref="T88">INDEX(Qx,A88,3)*0.9</f>
        <v>5.7087894600000008E-2</v>
      </c>
      <c r="U88" s="30" cm="1">
        <f t="array" ref="U88">INDEX(Qx,A88,4)*0.9</f>
        <v>4.9015098419389006E-3</v>
      </c>
    </row>
    <row r="89" spans="1:21" x14ac:dyDescent="0.2">
      <c r="A89" s="13">
        <v>86</v>
      </c>
      <c r="C89" s="30">
        <v>6.4553689999999997E-2</v>
      </c>
      <c r="D89" s="30">
        <v>5.5455270374979992E-3</v>
      </c>
      <c r="E89" s="30">
        <v>7.1009058999999999E-2</v>
      </c>
      <c r="F89" s="30">
        <v>6.1192251086046312E-3</v>
      </c>
      <c r="G89" s="30"/>
      <c r="H89" s="30" cm="1">
        <f t="array" ref="H89">(1-POWER(1-INDEX(Qx,A89,1),1/12))</f>
        <v>5.5455270374979992E-3</v>
      </c>
      <c r="I89" s="30" cm="1">
        <f t="array" ref="I89">(1-POWER(1-INDEX(Qx,A89,2),1/12))</f>
        <v>4.633060203548256E-4</v>
      </c>
      <c r="J89" s="30" cm="1">
        <f t="array" ref="J89">(1-POWER(1-INDEX(Qx,A89,3),1/12))</f>
        <v>6.1192251086046312E-3</v>
      </c>
      <c r="K89" s="30" cm="1">
        <f t="array" ref="K89">(1-POWER(1-INDEX(Qx,A89,4),1/12))</f>
        <v>5.1137122987265915E-4</v>
      </c>
      <c r="L89" s="30"/>
      <c r="M89" s="30" cm="1">
        <f t="array" ref="M89">INDEX(Qx,A89,1)*1.15</f>
        <v>7.4236743499999994E-2</v>
      </c>
      <c r="N89" s="30" cm="1">
        <f t="array" ref="N89">INDEX(Qx,A89,2)*1.15</f>
        <v>6.3773560931226986E-3</v>
      </c>
      <c r="O89" s="30" cm="1">
        <f t="array" ref="O89">INDEX(Qx,A89,3)*1.15</f>
        <v>8.1660417849999986E-2</v>
      </c>
      <c r="P89" s="30" cm="1">
        <f t="array" ref="P89">INDEX(Qx,A89,4)*1.15</f>
        <v>7.0371088748953257E-3</v>
      </c>
      <c r="Q89" s="30"/>
      <c r="R89" s="30" cm="1">
        <f t="array" ref="R89">INDEX(Qx,A89,1)*0.9</f>
        <v>5.8098321000000001E-2</v>
      </c>
      <c r="S89" s="30" cm="1">
        <f t="array" ref="S89">INDEX(Qx,A89,2)*0.9</f>
        <v>4.9909743337481997E-3</v>
      </c>
      <c r="T89" s="30" cm="1">
        <f t="array" ref="T89">INDEX(Qx,A89,3)*0.9</f>
        <v>6.3908153100000004E-2</v>
      </c>
      <c r="U89" s="30" cm="1">
        <f t="array" ref="U89">INDEX(Qx,A89,4)*0.9</f>
        <v>5.5073025977441679E-3</v>
      </c>
    </row>
    <row r="90" spans="1:21" x14ac:dyDescent="0.2">
      <c r="A90" s="13">
        <v>87</v>
      </c>
      <c r="C90" s="30">
        <v>7.2236990000000001E-2</v>
      </c>
      <c r="D90" s="30">
        <v>6.2287666317824009E-3</v>
      </c>
      <c r="E90" s="30">
        <v>7.9460689000000001E-2</v>
      </c>
      <c r="F90" s="30">
        <v>6.8758832840749573E-3</v>
      </c>
      <c r="G90" s="30"/>
      <c r="H90" s="30" cm="1">
        <f t="array" ref="H90">(1-POWER(1-INDEX(Qx,A90,1),1/12))</f>
        <v>6.2287666317824009E-3</v>
      </c>
      <c r="I90" s="30" cm="1">
        <f t="array" ref="I90">(1-POWER(1-INDEX(Qx,A90,2),1/12))</f>
        <v>5.2055166015174681E-4</v>
      </c>
      <c r="J90" s="30" cm="1">
        <f t="array" ref="J90">(1-POWER(1-INDEX(Qx,A90,3),1/12))</f>
        <v>6.8758832840749573E-3</v>
      </c>
      <c r="K90" s="30" cm="1">
        <f t="array" ref="K90">(1-POWER(1-INDEX(Qx,A90,4),1/12))</f>
        <v>5.7480399437193075E-4</v>
      </c>
      <c r="L90" s="30"/>
      <c r="M90" s="30" cm="1">
        <f t="array" ref="M90">INDEX(Qx,A90,1)*1.15</f>
        <v>8.3072538500000001E-2</v>
      </c>
      <c r="N90" s="30" cm="1">
        <f t="array" ref="N90">INDEX(Qx,A90,2)*1.15</f>
        <v>7.1630816265497608E-3</v>
      </c>
      <c r="O90" s="30" cm="1">
        <f t="array" ref="O90">INDEX(Qx,A90,3)*1.15</f>
        <v>9.1379792349999989E-2</v>
      </c>
      <c r="P90" s="30" cm="1">
        <f t="array" ref="P90">INDEX(Qx,A90,4)*1.15</f>
        <v>7.9072657766861999E-3</v>
      </c>
      <c r="Q90" s="30"/>
      <c r="R90" s="30" cm="1">
        <f t="array" ref="R90">INDEX(Qx,A90,1)*0.9</f>
        <v>6.5013291000000001E-2</v>
      </c>
      <c r="S90" s="30" cm="1">
        <f t="array" ref="S90">INDEX(Qx,A90,2)*0.9</f>
        <v>5.6058899686041606E-3</v>
      </c>
      <c r="T90" s="30" cm="1">
        <f t="array" ref="T90">INDEX(Qx,A90,3)*0.9</f>
        <v>7.1514620100000009E-2</v>
      </c>
      <c r="U90" s="30" cm="1">
        <f t="array" ref="U90">INDEX(Qx,A90,4)*0.9</f>
        <v>6.1882949556674614E-3</v>
      </c>
    </row>
    <row r="91" spans="1:21" x14ac:dyDescent="0.2">
      <c r="A91" s="13">
        <v>88</v>
      </c>
      <c r="C91" s="30">
        <v>8.0797720000000003E-2</v>
      </c>
      <c r="D91" s="30">
        <v>6.9961680709242913E-3</v>
      </c>
      <c r="E91" s="30">
        <v>8.8877492000000016E-2</v>
      </c>
      <c r="F91" s="30">
        <v>7.7264888981726232E-3</v>
      </c>
      <c r="G91" s="30"/>
      <c r="H91" s="30" cm="1">
        <f t="array" ref="H91">(1-POWER(1-INDEX(Qx,A91,1),1/12))</f>
        <v>6.9961680709242913E-3</v>
      </c>
      <c r="I91" s="30" cm="1">
        <f t="array" ref="I91">(1-POWER(1-INDEX(Qx,A91,2),1/12))</f>
        <v>5.8489188424426519E-4</v>
      </c>
      <c r="J91" s="30" cm="1">
        <f t="array" ref="J91">(1-POWER(1-INDEX(Qx,A91,3),1/12))</f>
        <v>7.7264888981726232E-3</v>
      </c>
      <c r="K91" s="30" cm="1">
        <f t="array" ref="K91">(1-POWER(1-INDEX(Qx,A91,4),1/12))</f>
        <v>6.4616555036989265E-4</v>
      </c>
      <c r="L91" s="30"/>
      <c r="M91" s="30" cm="1">
        <f t="array" ref="M91">INDEX(Qx,A91,1)*1.15</f>
        <v>9.2917377999999995E-2</v>
      </c>
      <c r="N91" s="30" cm="1">
        <f t="array" ref="N91">INDEX(Qx,A91,2)*1.15</f>
        <v>8.0455932815629346E-3</v>
      </c>
      <c r="O91" s="30" cm="1">
        <f t="array" ref="O91">INDEX(Qx,A91,3)*1.15</f>
        <v>0.10220911580000001</v>
      </c>
      <c r="P91" s="30" cm="1">
        <f t="array" ref="P91">INDEX(Qx,A91,4)*1.15</f>
        <v>8.8854622328985167E-3</v>
      </c>
      <c r="Q91" s="30"/>
      <c r="R91" s="30" cm="1">
        <f t="array" ref="R91">INDEX(Qx,A91,1)*0.9</f>
        <v>7.2717948000000004E-2</v>
      </c>
      <c r="S91" s="30" cm="1">
        <f t="array" ref="S91">INDEX(Qx,A91,2)*0.9</f>
        <v>6.2965512638318627E-3</v>
      </c>
      <c r="T91" s="30" cm="1">
        <f t="array" ref="T91">INDEX(Qx,A91,3)*0.9</f>
        <v>7.9989742800000013E-2</v>
      </c>
      <c r="U91" s="30" cm="1">
        <f t="array" ref="U91">INDEX(Qx,A91,4)*0.9</f>
        <v>6.9538400083553609E-3</v>
      </c>
    </row>
    <row r="92" spans="1:21" x14ac:dyDescent="0.2">
      <c r="A92" s="13">
        <v>89</v>
      </c>
      <c r="C92" s="30">
        <v>9.0325710000000003E-2</v>
      </c>
      <c r="D92" s="30">
        <v>7.858018623723706E-3</v>
      </c>
      <c r="E92" s="30">
        <v>9.9358281000000007E-2</v>
      </c>
      <c r="F92" s="30">
        <v>8.6827311810465657E-3</v>
      </c>
      <c r="G92" s="30"/>
      <c r="H92" s="30" cm="1">
        <f t="array" ref="H92">(1-POWER(1-INDEX(Qx,A92,1),1/12))</f>
        <v>7.858018623723706E-3</v>
      </c>
      <c r="I92" s="30" cm="1">
        <f t="array" ref="I92">(1-POWER(1-INDEX(Qx,A92,2),1/12))</f>
        <v>6.5720524192636187E-4</v>
      </c>
      <c r="J92" s="30" cm="1">
        <f t="array" ref="J92">(1-POWER(1-INDEX(Qx,A92,3),1/12))</f>
        <v>8.6827311810465657E-3</v>
      </c>
      <c r="K92" s="30" cm="1">
        <f t="array" ref="K92">(1-POWER(1-INDEX(Qx,A92,4),1/12))</f>
        <v>7.2645647919511447E-4</v>
      </c>
      <c r="L92" s="30"/>
      <c r="M92" s="30" cm="1">
        <f t="array" ref="M92">INDEX(Qx,A92,1)*1.15</f>
        <v>0.1038745665</v>
      </c>
      <c r="N92" s="30" cm="1">
        <f t="array" ref="N92">INDEX(Qx,A92,2)*1.15</f>
        <v>9.0367214172822619E-3</v>
      </c>
      <c r="O92" s="30" cm="1">
        <f t="array" ref="O92">INDEX(Qx,A92,3)*1.15</f>
        <v>0.11426202315</v>
      </c>
      <c r="P92" s="30" cm="1">
        <f t="array" ref="P92">INDEX(Qx,A92,4)*1.15</f>
        <v>9.9851408582035499E-3</v>
      </c>
      <c r="Q92" s="30"/>
      <c r="R92" s="30" cm="1">
        <f t="array" ref="R92">INDEX(Qx,A92,1)*0.9</f>
        <v>8.1293139E-2</v>
      </c>
      <c r="S92" s="30" cm="1">
        <f t="array" ref="S92">INDEX(Qx,A92,2)*0.9</f>
        <v>7.0722167613513354E-3</v>
      </c>
      <c r="T92" s="30" cm="1">
        <f t="array" ref="T92">INDEX(Qx,A92,3)*0.9</f>
        <v>8.9422452900000005E-2</v>
      </c>
      <c r="U92" s="30" cm="1">
        <f t="array" ref="U92">INDEX(Qx,A92,4)*0.9</f>
        <v>7.8144580629419102E-3</v>
      </c>
    </row>
    <row r="93" spans="1:21" x14ac:dyDescent="0.2">
      <c r="A93" s="13">
        <v>90</v>
      </c>
      <c r="C93" s="30">
        <v>0.10091733999999999</v>
      </c>
      <c r="D93" s="30">
        <v>8.8258467000081886E-3</v>
      </c>
      <c r="E93" s="30">
        <v>0.111009074</v>
      </c>
      <c r="F93" s="30">
        <v>9.7577685412753024E-3</v>
      </c>
      <c r="G93" s="30"/>
      <c r="H93" s="30" cm="1">
        <f t="array" ref="H93">(1-POWER(1-INDEX(Qx,A93,1),1/12))</f>
        <v>8.8258467000081886E-3</v>
      </c>
      <c r="I93" s="30" cm="1">
        <f t="array" ref="I93">(1-POWER(1-INDEX(Qx,A93,2),1/12))</f>
        <v>7.3847928797765583E-4</v>
      </c>
      <c r="J93" s="30" cm="1">
        <f t="array" ref="J93">(1-POWER(1-INDEX(Qx,A93,3),1/12))</f>
        <v>9.7577685412753024E-3</v>
      </c>
      <c r="K93" s="30" cm="1">
        <f t="array" ref="K93">(1-POWER(1-INDEX(Qx,A93,4),1/12))</f>
        <v>8.1680685994844904E-4</v>
      </c>
      <c r="L93" s="30"/>
      <c r="M93" s="30" cm="1">
        <f t="array" ref="M93">INDEX(Qx,A93,1)*1.15</f>
        <v>0.11605494099999998</v>
      </c>
      <c r="N93" s="30" cm="1">
        <f t="array" ref="N93">INDEX(Qx,A93,2)*1.15</f>
        <v>1.0149723705009417E-2</v>
      </c>
      <c r="O93" s="30" cm="1">
        <f t="array" ref="O93">INDEX(Qx,A93,3)*1.15</f>
        <v>0.1276604351</v>
      </c>
      <c r="P93" s="30" cm="1">
        <f t="array" ref="P93">INDEX(Qx,A93,4)*1.15</f>
        <v>1.1221433822466598E-2</v>
      </c>
      <c r="Q93" s="30"/>
      <c r="R93" s="30" cm="1">
        <f t="array" ref="R93">INDEX(Qx,A93,1)*0.9</f>
        <v>9.0825606000000003E-2</v>
      </c>
      <c r="S93" s="30" cm="1">
        <f t="array" ref="S93">INDEX(Qx,A93,2)*0.9</f>
        <v>7.9432620300073694E-3</v>
      </c>
      <c r="T93" s="30" cm="1">
        <f t="array" ref="T93">INDEX(Qx,A93,3)*0.9</f>
        <v>9.9908166600000001E-2</v>
      </c>
      <c r="U93" s="30" cm="1">
        <f t="array" ref="U93">INDEX(Qx,A93,4)*0.9</f>
        <v>8.7819916871477721E-3</v>
      </c>
    </row>
    <row r="94" spans="1:21" x14ac:dyDescent="0.2">
      <c r="A94" s="13">
        <v>91</v>
      </c>
      <c r="C94" s="30">
        <v>0.1126752</v>
      </c>
      <c r="D94" s="30">
        <v>9.9125589532746972E-3</v>
      </c>
      <c r="E94" s="30">
        <v>0.12394272000000002</v>
      </c>
      <c r="F94" s="30">
        <v>1.0966409177177616E-2</v>
      </c>
      <c r="G94" s="30"/>
      <c r="H94" s="30" cm="1">
        <f t="array" ref="H94">(1-POWER(1-INDEX(Qx,A94,1),1/12))</f>
        <v>9.9125589532746972E-3</v>
      </c>
      <c r="I94" s="30" cm="1">
        <f t="array" ref="I94">(1-POWER(1-INDEX(Qx,A94,2),1/12))</f>
        <v>8.2982346127224993E-4</v>
      </c>
      <c r="J94" s="30" cm="1">
        <f t="array" ref="J94">(1-POWER(1-INDEX(Qx,A94,3),1/12))</f>
        <v>1.0966409177177616E-2</v>
      </c>
      <c r="K94" s="30" cm="1">
        <f t="array" ref="K94">(1-POWER(1-INDEX(Qx,A94,4),1/12))</f>
        <v>9.1849321868897604E-4</v>
      </c>
      <c r="L94" s="30"/>
      <c r="M94" s="30" cm="1">
        <f t="array" ref="M94">INDEX(Qx,A94,1)*1.15</f>
        <v>0.12957647999999999</v>
      </c>
      <c r="N94" s="30" cm="1">
        <f t="array" ref="N94">INDEX(Qx,A94,2)*1.15</f>
        <v>1.1399442796265901E-2</v>
      </c>
      <c r="O94" s="30" cm="1">
        <f t="array" ref="O94">INDEX(Qx,A94,3)*1.15</f>
        <v>0.14253412800000001</v>
      </c>
      <c r="P94" s="30" cm="1">
        <f t="array" ref="P94">INDEX(Qx,A94,4)*1.15</f>
        <v>1.2611370553754258E-2</v>
      </c>
      <c r="Q94" s="30"/>
      <c r="R94" s="30" cm="1">
        <f t="array" ref="R94">INDEX(Qx,A94,1)*0.9</f>
        <v>0.10140768</v>
      </c>
      <c r="S94" s="30" cm="1">
        <f t="array" ref="S94">INDEX(Qx,A94,2)*0.9</f>
        <v>8.9213030579472271E-3</v>
      </c>
      <c r="T94" s="30" cm="1">
        <f t="array" ref="T94">INDEX(Qx,A94,3)*0.9</f>
        <v>0.11154844800000002</v>
      </c>
      <c r="U94" s="30" cm="1">
        <f t="array" ref="U94">INDEX(Qx,A94,4)*0.9</f>
        <v>9.8697682594598556E-3</v>
      </c>
    </row>
    <row r="95" spans="1:21" x14ac:dyDescent="0.2">
      <c r="A95" s="13">
        <v>92</v>
      </c>
      <c r="C95" s="30">
        <v>0.12570758000000001</v>
      </c>
      <c r="D95" s="30">
        <v>1.1132600706225904E-2</v>
      </c>
      <c r="E95" s="30">
        <v>0.13827833800000003</v>
      </c>
      <c r="F95" s="30">
        <v>1.2325326406789072E-2</v>
      </c>
      <c r="G95" s="30"/>
      <c r="H95" s="30" cm="1">
        <f t="array" ref="H95">(1-POWER(1-INDEX(Qx,A95,1),1/12))</f>
        <v>1.1132600706225904E-2</v>
      </c>
      <c r="I95" s="30" cm="1">
        <f t="array" ref="I95">(1-POWER(1-INDEX(Qx,A95,2),1/12))</f>
        <v>9.3248428985270859E-4</v>
      </c>
      <c r="J95" s="30" cm="1">
        <f t="array" ref="J95">(1-POWER(1-INDEX(Qx,A95,3),1/12))</f>
        <v>1.2325326406789072E-2</v>
      </c>
      <c r="K95" s="30" cm="1">
        <f t="array" ref="K95">(1-POWER(1-INDEX(Qx,A95,4),1/12))</f>
        <v>1.0329588967629144E-3</v>
      </c>
      <c r="L95" s="30"/>
      <c r="M95" s="30" cm="1">
        <f t="array" ref="M95">INDEX(Qx,A95,1)*1.15</f>
        <v>0.14456371700000001</v>
      </c>
      <c r="N95" s="30" cm="1">
        <f t="array" ref="N95">INDEX(Qx,A95,2)*1.15</f>
        <v>1.2802490812159789E-2</v>
      </c>
      <c r="O95" s="30" cm="1">
        <f t="array" ref="O95">INDEX(Qx,A95,3)*1.15</f>
        <v>0.15902008870000003</v>
      </c>
      <c r="P95" s="30" cm="1">
        <f t="array" ref="P95">INDEX(Qx,A95,4)*1.15</f>
        <v>1.4174125367807431E-2</v>
      </c>
      <c r="Q95" s="30"/>
      <c r="R95" s="30" cm="1">
        <f t="array" ref="R95">INDEX(Qx,A95,1)*0.9</f>
        <v>0.11313682200000001</v>
      </c>
      <c r="S95" s="30" cm="1">
        <f t="array" ref="S95">INDEX(Qx,A95,2)*0.9</f>
        <v>1.0019340635603313E-2</v>
      </c>
      <c r="T95" s="30" cm="1">
        <f t="array" ref="T95">INDEX(Qx,A95,3)*0.9</f>
        <v>0.12445050420000003</v>
      </c>
      <c r="U95" s="30" cm="1">
        <f t="array" ref="U95">INDEX(Qx,A95,4)*0.9</f>
        <v>1.1092793766110165E-2</v>
      </c>
    </row>
    <row r="96" spans="1:21" x14ac:dyDescent="0.2">
      <c r="A96" s="13">
        <v>93</v>
      </c>
      <c r="C96" s="30">
        <v>0.14012763</v>
      </c>
      <c r="D96" s="30">
        <v>1.2502133099936308E-2</v>
      </c>
      <c r="E96" s="30">
        <v>0.15414039300000001</v>
      </c>
      <c r="F96" s="30">
        <v>1.3853304314230597E-2</v>
      </c>
      <c r="G96" s="30"/>
      <c r="H96" s="30" cm="1">
        <f t="array" ref="H96">(1-POWER(1-INDEX(Qx,A96,1),1/12))</f>
        <v>1.2502133099936308E-2</v>
      </c>
      <c r="I96" s="30" cm="1">
        <f t="array" ref="I96">(1-POWER(1-INDEX(Qx,A96,2),1/12))</f>
        <v>1.0478624674993275E-3</v>
      </c>
      <c r="J96" s="30" cm="1">
        <f t="array" ref="J96">(1-POWER(1-INDEX(Qx,A96,3),1/12))</f>
        <v>1.3853304314230597E-2</v>
      </c>
      <c r="K96" s="30" cm="1">
        <f t="array" ref="K96">(1-POWER(1-INDEX(Qx,A96,4),1/12))</f>
        <v>1.1618376151105725E-3</v>
      </c>
      <c r="L96" s="30"/>
      <c r="M96" s="30" cm="1">
        <f t="array" ref="M96">INDEX(Qx,A96,1)*1.15</f>
        <v>0.16114677449999998</v>
      </c>
      <c r="N96" s="30" cm="1">
        <f t="array" ref="N96">INDEX(Qx,A96,2)*1.15</f>
        <v>1.4377453064926753E-2</v>
      </c>
      <c r="O96" s="30" cm="1">
        <f t="array" ref="O96">INDEX(Qx,A96,3)*1.15</f>
        <v>0.17726145195000001</v>
      </c>
      <c r="P96" s="30" cm="1">
        <f t="array" ref="P96">INDEX(Qx,A96,4)*1.15</f>
        <v>1.5931299961365185E-2</v>
      </c>
      <c r="Q96" s="30"/>
      <c r="R96" s="30" cm="1">
        <f t="array" ref="R96">INDEX(Qx,A96,1)*0.9</f>
        <v>0.12611486700000002</v>
      </c>
      <c r="S96" s="30" cm="1">
        <f t="array" ref="S96">INDEX(Qx,A96,2)*0.9</f>
        <v>1.1251919789942678E-2</v>
      </c>
      <c r="T96" s="30" cm="1">
        <f t="array" ref="T96">INDEX(Qx,A96,3)*0.9</f>
        <v>0.13872635370000003</v>
      </c>
      <c r="U96" s="30" cm="1">
        <f t="array" ref="U96">INDEX(Qx,A96,4)*0.9</f>
        <v>1.2467973882807537E-2</v>
      </c>
    </row>
    <row r="97" spans="1:21" x14ac:dyDescent="0.2">
      <c r="A97" s="13">
        <v>94</v>
      </c>
      <c r="C97" s="30">
        <v>0.15605205999999999</v>
      </c>
      <c r="D97" s="30">
        <v>1.4039223630832876E-2</v>
      </c>
      <c r="E97" s="30">
        <v>0.171657266</v>
      </c>
      <c r="F97" s="30">
        <v>1.5571513899039324E-2</v>
      </c>
      <c r="G97" s="30"/>
      <c r="H97" s="30" cm="1">
        <f t="array" ref="H97">(1-POWER(1-INDEX(Qx,A97,1),1/12))</f>
        <v>1.4039223630832876E-2</v>
      </c>
      <c r="I97" s="30" cm="1">
        <f t="array" ref="I97">(1-POWER(1-INDEX(Qx,A97,2),1/12))</f>
        <v>1.1775316423389137E-3</v>
      </c>
      <c r="J97" s="30" cm="1">
        <f t="array" ref="J97">(1-POWER(1-INDEX(Qx,A97,3),1/12))</f>
        <v>1.5571513899039324E-2</v>
      </c>
      <c r="K97" s="30" cm="1">
        <f t="array" ref="K97">(1-POWER(1-INDEX(Qx,A97,4),1/12))</f>
        <v>1.3069804359415738E-3</v>
      </c>
      <c r="L97" s="30"/>
      <c r="M97" s="30" cm="1">
        <f t="array" ref="M97">INDEX(Qx,A97,1)*1.15</f>
        <v>0.17945986899999997</v>
      </c>
      <c r="N97" s="30" cm="1">
        <f t="array" ref="N97">INDEX(Qx,A97,2)*1.15</f>
        <v>1.6145107175457807E-2</v>
      </c>
      <c r="O97" s="30" cm="1">
        <f t="array" ref="O97">INDEX(Qx,A97,3)*1.15</f>
        <v>0.19740585589999998</v>
      </c>
      <c r="P97" s="30" cm="1">
        <f t="array" ref="P97">INDEX(Qx,A97,4)*1.15</f>
        <v>1.790724098389522E-2</v>
      </c>
      <c r="Q97" s="30"/>
      <c r="R97" s="30" cm="1">
        <f t="array" ref="R97">INDEX(Qx,A97,1)*0.9</f>
        <v>0.14044685400000001</v>
      </c>
      <c r="S97" s="30" cm="1">
        <f t="array" ref="S97">INDEX(Qx,A97,2)*0.9</f>
        <v>1.2635301267749588E-2</v>
      </c>
      <c r="T97" s="30" cm="1">
        <f t="array" ref="T97">INDEX(Qx,A97,3)*0.9</f>
        <v>0.15449153940000002</v>
      </c>
      <c r="U97" s="30" cm="1">
        <f t="array" ref="U97">INDEX(Qx,A97,4)*0.9</f>
        <v>1.4014362509135393E-2</v>
      </c>
    </row>
    <row r="98" spans="1:21" x14ac:dyDescent="0.2">
      <c r="A98" s="13">
        <v>95</v>
      </c>
      <c r="C98" s="30">
        <v>0.17359936000000001</v>
      </c>
      <c r="D98" s="30">
        <v>1.5764058010772297E-2</v>
      </c>
      <c r="E98" s="30">
        <v>0.19095929600000003</v>
      </c>
      <c r="F98" s="30">
        <v>1.7503833900485932E-2</v>
      </c>
      <c r="G98" s="30"/>
      <c r="H98" s="30" cm="1">
        <f t="array" ref="H98">(1-POWER(1-INDEX(Qx,A98,1),1/12))</f>
        <v>1.5764058010772297E-2</v>
      </c>
      <c r="I98" s="30" cm="1">
        <f t="array" ref="I98">(1-POWER(1-INDEX(Qx,A98,2),1/12))</f>
        <v>1.3232597376997557E-3</v>
      </c>
      <c r="J98" s="30" cm="1">
        <f t="array" ref="J98">(1-POWER(1-INDEX(Qx,A98,3),1/12))</f>
        <v>1.7503833900485932E-2</v>
      </c>
      <c r="K98" s="30" cm="1">
        <f t="array" ref="K98">(1-POWER(1-INDEX(Qx,A98,4),1/12))</f>
        <v>1.4704875583654298E-3</v>
      </c>
      <c r="L98" s="30"/>
      <c r="M98" s="30" cm="1">
        <f t="array" ref="M98">INDEX(Qx,A98,1)*1.15</f>
        <v>0.19963926399999998</v>
      </c>
      <c r="N98" s="30" cm="1">
        <f t="array" ref="N98">INDEX(Qx,A98,2)*1.15</f>
        <v>1.812866671238814E-2</v>
      </c>
      <c r="O98" s="30" cm="1">
        <f t="array" ref="O98">INDEX(Qx,A98,3)*1.15</f>
        <v>0.21960319040000001</v>
      </c>
      <c r="P98" s="30" cm="1">
        <f t="array" ref="P98">INDEX(Qx,A98,4)*1.15</f>
        <v>2.012940898555882E-2</v>
      </c>
      <c r="Q98" s="30"/>
      <c r="R98" s="30" cm="1">
        <f t="array" ref="R98">INDEX(Qx,A98,1)*0.9</f>
        <v>0.15623942400000002</v>
      </c>
      <c r="S98" s="30" cm="1">
        <f t="array" ref="S98">INDEX(Qx,A98,2)*0.9</f>
        <v>1.4187652209695067E-2</v>
      </c>
      <c r="T98" s="30" cm="1">
        <f t="array" ref="T98">INDEX(Qx,A98,3)*0.9</f>
        <v>0.17186336640000002</v>
      </c>
      <c r="U98" s="30" cm="1">
        <f t="array" ref="U98">INDEX(Qx,A98,4)*0.9</f>
        <v>1.575345051043734E-2</v>
      </c>
    </row>
    <row r="99" spans="1:21" x14ac:dyDescent="0.2">
      <c r="A99" s="13">
        <v>96</v>
      </c>
      <c r="C99" s="30">
        <v>0.19288738999999999</v>
      </c>
      <c r="D99" s="30">
        <v>1.76991699004585E-2</v>
      </c>
      <c r="E99" s="30">
        <v>0.21217612900000002</v>
      </c>
      <c r="F99" s="30">
        <v>1.9677219809281499E-2</v>
      </c>
      <c r="G99" s="30"/>
      <c r="H99" s="30" cm="1">
        <f t="array" ref="H99">(1-POWER(1-INDEX(Qx,A99,1),1/12))</f>
        <v>1.76991699004585E-2</v>
      </c>
      <c r="I99" s="30" cm="1">
        <f t="array" ref="I99">(1-POWER(1-INDEX(Qx,A99,2),1/12))</f>
        <v>1.4870327066173195E-3</v>
      </c>
      <c r="J99" s="30" cm="1">
        <f t="array" ref="J99">(1-POWER(1-INDEX(Qx,A99,3),1/12))</f>
        <v>1.9677219809281499E-2</v>
      </c>
      <c r="K99" s="30" cm="1">
        <f t="array" ref="K99">(1-POWER(1-INDEX(Qx,A99,4),1/12))</f>
        <v>1.654745563480442E-3</v>
      </c>
      <c r="L99" s="30"/>
      <c r="M99" s="30" cm="1">
        <f t="array" ref="M99">INDEX(Qx,A99,1)*1.15</f>
        <v>0.22182049849999996</v>
      </c>
      <c r="N99" s="30" cm="1">
        <f t="array" ref="N99">INDEX(Qx,A99,2)*1.15</f>
        <v>2.0354045385527274E-2</v>
      </c>
      <c r="O99" s="30" cm="1">
        <f t="array" ref="O99">INDEX(Qx,A99,3)*1.15</f>
        <v>0.24400254835000001</v>
      </c>
      <c r="P99" s="30" cm="1">
        <f t="array" ref="P99">INDEX(Qx,A99,4)*1.15</f>
        <v>2.262880278067372E-2</v>
      </c>
      <c r="Q99" s="30"/>
      <c r="R99" s="30" cm="1">
        <f t="array" ref="R99">INDEX(Qx,A99,1)*0.9</f>
        <v>0.17359865099999999</v>
      </c>
      <c r="S99" s="30" cm="1">
        <f t="array" ref="S99">INDEX(Qx,A99,2)*0.9</f>
        <v>1.5929252910412649E-2</v>
      </c>
      <c r="T99" s="30" cm="1">
        <f t="array" ref="T99">INDEX(Qx,A99,3)*0.9</f>
        <v>0.19095851610000003</v>
      </c>
      <c r="U99" s="30" cm="1">
        <f t="array" ref="U99">INDEX(Qx,A99,4)*0.9</f>
        <v>1.7709497828353349E-2</v>
      </c>
    </row>
    <row r="100" spans="1:21" x14ac:dyDescent="0.2">
      <c r="A100" s="13">
        <v>97</v>
      </c>
      <c r="C100" s="30">
        <v>0.21403029000000001</v>
      </c>
      <c r="D100" s="30">
        <v>1.9869695142274324E-2</v>
      </c>
      <c r="E100" s="30">
        <v>0.23543331900000003</v>
      </c>
      <c r="F100" s="30">
        <v>2.2122138731964003E-2</v>
      </c>
      <c r="G100" s="30"/>
      <c r="H100" s="30" cm="1">
        <f t="array" ref="H100">(1-POWER(1-INDEX(Qx,A100,1),1/12))</f>
        <v>1.9869695142274324E-2</v>
      </c>
      <c r="I100" s="30" cm="1">
        <f t="array" ref="I100">(1-POWER(1-INDEX(Qx,A100,2),1/12))</f>
        <v>1.6710815204789009E-3</v>
      </c>
      <c r="J100" s="30" cm="1">
        <f t="array" ref="J100">(1-POWER(1-INDEX(Qx,A100,3),1/12))</f>
        <v>2.2122138731964003E-2</v>
      </c>
      <c r="K100" s="30" cm="1">
        <f t="array" ref="K100">(1-POWER(1-INDEX(Qx,A100,4),1/12))</f>
        <v>1.8624720237235826E-3</v>
      </c>
      <c r="L100" s="30"/>
      <c r="M100" s="30" cm="1">
        <f t="array" ref="M100">INDEX(Qx,A100,1)*1.15</f>
        <v>0.24613483349999998</v>
      </c>
      <c r="N100" s="30" cm="1">
        <f t="array" ref="N100">INDEX(Qx,A100,2)*1.15</f>
        <v>2.2850149413615472E-2</v>
      </c>
      <c r="O100" s="30" cm="1">
        <f t="array" ref="O100">INDEX(Qx,A100,3)*1.15</f>
        <v>0.27074831685</v>
      </c>
      <c r="P100" s="30" cm="1">
        <f t="array" ref="P100">INDEX(Qx,A100,4)*1.15</f>
        <v>2.5440459541758602E-2</v>
      </c>
      <c r="Q100" s="30"/>
      <c r="R100" s="30" cm="1">
        <f t="array" ref="R100">INDEX(Qx,A100,1)*0.9</f>
        <v>0.19262726100000002</v>
      </c>
      <c r="S100" s="30" cm="1">
        <f t="array" ref="S100">INDEX(Qx,A100,2)*0.9</f>
        <v>1.7882725628046891E-2</v>
      </c>
      <c r="T100" s="30" cm="1">
        <f t="array" ref="T100">INDEX(Qx,A100,3)*0.9</f>
        <v>0.21188998710000004</v>
      </c>
      <c r="U100" s="30" cm="1">
        <f t="array" ref="U100">INDEX(Qx,A100,4)*0.9</f>
        <v>1.9909924858767605E-2</v>
      </c>
    </row>
    <row r="101" spans="1:21" x14ac:dyDescent="0.2">
      <c r="A101" s="13">
        <v>98</v>
      </c>
      <c r="C101" s="30">
        <v>0.23713449</v>
      </c>
      <c r="D101" s="30">
        <v>2.2303639834459266E-2</v>
      </c>
      <c r="E101" s="30">
        <v>0.26084793900000003</v>
      </c>
      <c r="F101" s="30">
        <v>2.4873072534901564E-2</v>
      </c>
      <c r="G101" s="30"/>
      <c r="H101" s="30" cm="1">
        <f t="array" ref="H101">(1-POWER(1-INDEX(Qx,A101,1),1/12))</f>
        <v>2.2303639834459266E-2</v>
      </c>
      <c r="I101" s="30" cm="1">
        <f t="array" ref="I101">(1-POWER(1-INDEX(Qx,A101,2),1/12))</f>
        <v>1.8779117906501108E-3</v>
      </c>
      <c r="J101" s="30" cm="1">
        <f t="array" ref="J101">(1-POWER(1-INDEX(Qx,A101,3),1/12))</f>
        <v>2.4873072534901564E-2</v>
      </c>
      <c r="K101" s="30" cm="1">
        <f t="array" ref="K101">(1-POWER(1-INDEX(Qx,A101,4),1/12))</f>
        <v>2.096768240674618E-3</v>
      </c>
      <c r="L101" s="30"/>
      <c r="M101" s="30" cm="1">
        <f t="array" ref="M101">INDEX(Qx,A101,1)*1.15</f>
        <v>0.2727046635</v>
      </c>
      <c r="N101" s="30" cm="1">
        <f t="array" ref="N101">INDEX(Qx,A101,2)*1.15</f>
        <v>2.5649185809628154E-2</v>
      </c>
      <c r="O101" s="30" cm="1">
        <f t="array" ref="O101">INDEX(Qx,A101,3)*1.15</f>
        <v>0.29997512985000002</v>
      </c>
      <c r="P101" s="30" cm="1">
        <f t="array" ref="P101">INDEX(Qx,A101,4)*1.15</f>
        <v>2.8604033415136797E-2</v>
      </c>
      <c r="Q101" s="30"/>
      <c r="R101" s="30" cm="1">
        <f t="array" ref="R101">INDEX(Qx,A101,1)*0.9</f>
        <v>0.21342104100000001</v>
      </c>
      <c r="S101" s="30" cm="1">
        <f t="array" ref="S101">INDEX(Qx,A101,2)*0.9</f>
        <v>2.0073275851013341E-2</v>
      </c>
      <c r="T101" s="30" cm="1">
        <f t="array" ref="T101">INDEX(Qx,A101,3)*0.9</f>
        <v>0.23476314510000004</v>
      </c>
      <c r="U101" s="30" cm="1">
        <f t="array" ref="U101">INDEX(Qx,A101,4)*0.9</f>
        <v>2.2385765281411407E-2</v>
      </c>
    </row>
    <row r="102" spans="1:21" x14ac:dyDescent="0.2">
      <c r="A102" s="13">
        <v>99</v>
      </c>
      <c r="C102" s="30">
        <v>0.26229390000000002</v>
      </c>
      <c r="D102" s="30">
        <v>2.5032180674022686E-2</v>
      </c>
      <c r="E102" s="30">
        <v>0.28852329000000004</v>
      </c>
      <c r="F102" s="30">
        <v>2.7969130522322971E-2</v>
      </c>
      <c r="G102" s="30"/>
      <c r="H102" s="30" cm="1">
        <f t="array" ref="H102">(1-POWER(1-INDEX(Qx,A102,1),1/12))</f>
        <v>2.5032180674022686E-2</v>
      </c>
      <c r="I102" s="30" cm="1">
        <f t="array" ref="I102">(1-POWER(1-INDEX(Qx,A102,2),1/12))</f>
        <v>2.1103379614375584E-3</v>
      </c>
      <c r="J102" s="30" cm="1">
        <f t="array" ref="J102">(1-POWER(1-INDEX(Qx,A102,3),1/12))</f>
        <v>2.7969130522322971E-2</v>
      </c>
      <c r="K102" s="30" cm="1">
        <f t="array" ref="K102">(1-POWER(1-INDEX(Qx,A102,4),1/12))</f>
        <v>2.3611843670640065E-3</v>
      </c>
      <c r="L102" s="30"/>
      <c r="M102" s="30" cm="1">
        <f t="array" ref="M102">INDEX(Qx,A102,1)*1.15</f>
        <v>0.301637985</v>
      </c>
      <c r="N102" s="30" cm="1">
        <f t="array" ref="N102">INDEX(Qx,A102,2)*1.15</f>
        <v>2.8787007775126088E-2</v>
      </c>
      <c r="O102" s="30" cm="1">
        <f t="array" ref="O102">INDEX(Qx,A102,3)*1.15</f>
        <v>0.3318017835</v>
      </c>
      <c r="P102" s="30" cm="1">
        <f t="array" ref="P102">INDEX(Qx,A102,4)*1.15</f>
        <v>3.2164500100671414E-2</v>
      </c>
      <c r="Q102" s="30"/>
      <c r="R102" s="30" cm="1">
        <f t="array" ref="R102">INDEX(Qx,A102,1)*0.9</f>
        <v>0.23606451000000003</v>
      </c>
      <c r="S102" s="30" cm="1">
        <f t="array" ref="S102">INDEX(Qx,A102,2)*0.9</f>
        <v>2.2528962606620417E-2</v>
      </c>
      <c r="T102" s="30" cm="1">
        <f t="array" ref="T102">INDEX(Qx,A102,3)*0.9</f>
        <v>0.25967096100000003</v>
      </c>
      <c r="U102" s="30" cm="1">
        <f t="array" ref="U102">INDEX(Qx,A102,4)*0.9</f>
        <v>2.5172217470090675E-2</v>
      </c>
    </row>
    <row r="103" spans="1:21" x14ac:dyDescent="0.2">
      <c r="A103" s="13">
        <v>100</v>
      </c>
      <c r="C103" s="30">
        <v>0.28958394999999998</v>
      </c>
      <c r="D103" s="30">
        <v>2.808997066767438E-2</v>
      </c>
      <c r="E103" s="30">
        <v>0.318542345</v>
      </c>
      <c r="F103" s="30">
        <v>3.1454770893932671E-2</v>
      </c>
      <c r="G103" s="30"/>
      <c r="H103" s="30" cm="1">
        <f t="array" ref="H103">(1-POWER(1-INDEX(Qx,A103,1),1/12))</f>
        <v>2.808997066767438E-2</v>
      </c>
      <c r="I103" s="30" cm="1">
        <f t="array" ref="I103">(1-POWER(1-INDEX(Qx,A103,2),1/12))</f>
        <v>2.3715202604392971E-3</v>
      </c>
      <c r="J103" s="30" cm="1">
        <f t="array" ref="J103">(1-POWER(1-INDEX(Qx,A103,3),1/12))</f>
        <v>3.1454770893932671E-2</v>
      </c>
      <c r="K103" s="30" cm="1">
        <f t="array" ref="K103">(1-POWER(1-INDEX(Qx,A103,4),1/12))</f>
        <v>2.659797874855041E-3</v>
      </c>
      <c r="L103" s="30"/>
      <c r="M103" s="30" cm="1">
        <f t="array" ref="M103">INDEX(Qx,A103,1)*1.15</f>
        <v>0.33302154249999993</v>
      </c>
      <c r="N103" s="30" cm="1">
        <f t="array" ref="N103">INDEX(Qx,A103,2)*1.15</f>
        <v>3.2303466267825535E-2</v>
      </c>
      <c r="O103" s="30" cm="1">
        <f t="array" ref="O103">INDEX(Qx,A103,3)*1.15</f>
        <v>0.36632369674999998</v>
      </c>
      <c r="P103" s="30" cm="1">
        <f t="array" ref="P103">INDEX(Qx,A103,4)*1.15</f>
        <v>3.6172986528022567E-2</v>
      </c>
      <c r="Q103" s="30"/>
      <c r="R103" s="30" cm="1">
        <f t="array" ref="R103">INDEX(Qx,A103,1)*0.9</f>
        <v>0.26062555500000001</v>
      </c>
      <c r="S103" s="30" cm="1">
        <f t="array" ref="S103">INDEX(Qx,A103,2)*0.9</f>
        <v>2.5280973600906944E-2</v>
      </c>
      <c r="T103" s="30" cm="1">
        <f t="array" ref="T103">INDEX(Qx,A103,3)*0.9</f>
        <v>0.28668811050000004</v>
      </c>
      <c r="U103" s="30" cm="1">
        <f t="array" ref="U103">INDEX(Qx,A103,4)*0.9</f>
        <v>2.8309293804539403E-2</v>
      </c>
    </row>
    <row r="104" spans="1:21" x14ac:dyDescent="0.2">
      <c r="A104" s="13">
        <v>101</v>
      </c>
      <c r="C104" s="30">
        <v>0.31905475</v>
      </c>
      <c r="D104" s="30">
        <v>3.1515481261547129E-2</v>
      </c>
      <c r="E104" s="30">
        <v>0.35096022500000001</v>
      </c>
      <c r="F104" s="30">
        <v>3.5380709526837806E-2</v>
      </c>
      <c r="G104" s="30"/>
      <c r="H104" s="30" cm="1">
        <f t="array" ref="H104">(1-POWER(1-INDEX(Qx,A104,1),1/12))</f>
        <v>3.1515481261547129E-2</v>
      </c>
      <c r="I104" s="30" cm="1">
        <f t="array" ref="I104">(1-POWER(1-INDEX(Qx,A104,2),1/12))</f>
        <v>2.6650076324105099E-3</v>
      </c>
      <c r="J104" s="30" cm="1">
        <f t="array" ref="J104">(1-POWER(1-INDEX(Qx,A104,3),1/12))</f>
        <v>3.5380709526837806E-2</v>
      </c>
      <c r="K104" s="30" cm="1">
        <f t="array" ref="K104">(1-POWER(1-INDEX(Qx,A104,4),1/12))</f>
        <v>2.9973134873686469E-3</v>
      </c>
      <c r="L104" s="30"/>
      <c r="M104" s="30" cm="1">
        <f t="array" ref="M104">INDEX(Qx,A104,1)*1.15</f>
        <v>0.3669129625</v>
      </c>
      <c r="N104" s="30" cm="1">
        <f t="array" ref="N104">INDEX(Qx,A104,2)*1.15</f>
        <v>3.6242803450779196E-2</v>
      </c>
      <c r="O104" s="30" cm="1">
        <f t="array" ref="O104">INDEX(Qx,A104,3)*1.15</f>
        <v>0.40360425875</v>
      </c>
      <c r="P104" s="30" cm="1">
        <f t="array" ref="P104">INDEX(Qx,A104,4)*1.15</f>
        <v>4.0687815955863474E-2</v>
      </c>
      <c r="Q104" s="30"/>
      <c r="R104" s="30" cm="1">
        <f t="array" ref="R104">INDEX(Qx,A104,1)*0.9</f>
        <v>0.28714927499999998</v>
      </c>
      <c r="S104" s="30" cm="1">
        <f t="array" ref="S104">INDEX(Qx,A104,2)*0.9</f>
        <v>2.8363933135392417E-2</v>
      </c>
      <c r="T104" s="30" cm="1">
        <f t="array" ref="T104">INDEX(Qx,A104,3)*0.9</f>
        <v>0.31586420250000002</v>
      </c>
      <c r="U104" s="30" cm="1">
        <f t="array" ref="U104">INDEX(Qx,A104,4)*0.9</f>
        <v>3.1842638574154029E-2</v>
      </c>
    </row>
    <row r="105" spans="1:21" x14ac:dyDescent="0.2">
      <c r="A105" s="13">
        <v>102</v>
      </c>
    </row>
    <row r="106" spans="1:21" x14ac:dyDescent="0.2">
      <c r="A106" s="13">
        <v>103</v>
      </c>
    </row>
    <row r="107" spans="1:21" x14ac:dyDescent="0.2">
      <c r="A107" s="13">
        <v>104</v>
      </c>
    </row>
    <row r="108" spans="1:21" x14ac:dyDescent="0.2">
      <c r="A108" s="13">
        <v>105</v>
      </c>
    </row>
    <row r="109" spans="1:21" x14ac:dyDescent="0.2">
      <c r="A109" s="13">
        <v>106</v>
      </c>
    </row>
    <row r="110" spans="1:21" x14ac:dyDescent="0.2">
      <c r="A110" s="13">
        <v>107</v>
      </c>
    </row>
    <row r="111" spans="1:21" x14ac:dyDescent="0.2">
      <c r="A111" s="13">
        <v>108</v>
      </c>
    </row>
    <row r="112" spans="1:21" x14ac:dyDescent="0.2">
      <c r="A112" s="13">
        <v>109</v>
      </c>
    </row>
    <row r="113" spans="1:1" x14ac:dyDescent="0.2">
      <c r="A113" s="13">
        <v>110</v>
      </c>
    </row>
    <row r="114" spans="1:1" x14ac:dyDescent="0.2">
      <c r="A114" s="13">
        <v>111</v>
      </c>
    </row>
    <row r="115" spans="1:1" x14ac:dyDescent="0.2">
      <c r="A115" s="13">
        <v>112</v>
      </c>
    </row>
    <row r="116" spans="1:1" x14ac:dyDescent="0.2">
      <c r="A116" s="13">
        <v>113</v>
      </c>
    </row>
    <row r="117" spans="1:1" x14ac:dyDescent="0.2">
      <c r="A117" s="13">
        <v>114</v>
      </c>
    </row>
    <row r="118" spans="1:1" x14ac:dyDescent="0.2">
      <c r="A118" s="13">
        <v>115</v>
      </c>
    </row>
    <row r="119" spans="1:1" x14ac:dyDescent="0.2">
      <c r="A119" s="13">
        <v>116</v>
      </c>
    </row>
    <row r="120" spans="1:1" x14ac:dyDescent="0.2">
      <c r="A120" s="13">
        <v>117</v>
      </c>
    </row>
    <row r="121" spans="1:1" x14ac:dyDescent="0.2">
      <c r="A121" s="13">
        <v>118</v>
      </c>
    </row>
    <row r="122" spans="1:1" x14ac:dyDescent="0.2">
      <c r="A122" s="13">
        <v>119</v>
      </c>
    </row>
    <row r="123" spans="1:1" x14ac:dyDescent="0.2">
      <c r="A123" s="13">
        <v>120</v>
      </c>
    </row>
    <row r="124" spans="1:1" x14ac:dyDescent="0.2">
      <c r="A124" s="13">
        <v>121</v>
      </c>
    </row>
    <row r="125" spans="1:1" x14ac:dyDescent="0.2">
      <c r="A125" s="13">
        <v>122</v>
      </c>
    </row>
    <row r="126" spans="1:1" x14ac:dyDescent="0.2">
      <c r="A126" s="13">
        <v>123</v>
      </c>
    </row>
    <row r="127" spans="1:1" x14ac:dyDescent="0.2">
      <c r="A127" s="13">
        <v>124</v>
      </c>
    </row>
    <row r="128" spans="1:1" x14ac:dyDescent="0.2">
      <c r="A128" s="13">
        <v>125</v>
      </c>
    </row>
    <row r="129" spans="1:1" x14ac:dyDescent="0.2">
      <c r="A129" s="13">
        <v>126</v>
      </c>
    </row>
    <row r="130" spans="1:1" x14ac:dyDescent="0.2">
      <c r="A130" s="13">
        <v>127</v>
      </c>
    </row>
    <row r="131" spans="1:1" x14ac:dyDescent="0.2">
      <c r="A131" s="13">
        <v>128</v>
      </c>
    </row>
    <row r="132" spans="1:1" x14ac:dyDescent="0.2">
      <c r="A132" s="13">
        <v>129</v>
      </c>
    </row>
    <row r="133" spans="1:1" x14ac:dyDescent="0.2">
      <c r="A133" s="13">
        <v>130</v>
      </c>
    </row>
    <row r="134" spans="1:1" x14ac:dyDescent="0.2">
      <c r="A134" s="13">
        <v>131</v>
      </c>
    </row>
    <row r="135" spans="1:1" x14ac:dyDescent="0.2">
      <c r="A135" s="13">
        <v>132</v>
      </c>
    </row>
    <row r="136" spans="1:1" x14ac:dyDescent="0.2">
      <c r="A136" s="13">
        <v>133</v>
      </c>
    </row>
    <row r="137" spans="1:1" x14ac:dyDescent="0.2">
      <c r="A137" s="13">
        <v>134</v>
      </c>
    </row>
    <row r="138" spans="1:1" x14ac:dyDescent="0.2">
      <c r="A138" s="13">
        <v>135</v>
      </c>
    </row>
    <row r="139" spans="1:1" x14ac:dyDescent="0.2">
      <c r="A139" s="13">
        <v>136</v>
      </c>
    </row>
    <row r="140" spans="1:1" x14ac:dyDescent="0.2">
      <c r="A140" s="13">
        <v>137</v>
      </c>
    </row>
    <row r="141" spans="1:1" x14ac:dyDescent="0.2">
      <c r="A141" s="13">
        <v>138</v>
      </c>
    </row>
    <row r="142" spans="1:1" x14ac:dyDescent="0.2">
      <c r="A142" s="13">
        <v>139</v>
      </c>
    </row>
    <row r="143" spans="1:1" x14ac:dyDescent="0.2">
      <c r="A143" s="13">
        <v>140</v>
      </c>
    </row>
    <row r="144" spans="1:1" x14ac:dyDescent="0.2">
      <c r="A144" s="13">
        <v>141</v>
      </c>
    </row>
    <row r="145" spans="1:1" x14ac:dyDescent="0.2">
      <c r="A145" s="13">
        <v>142</v>
      </c>
    </row>
    <row r="146" spans="1:1" x14ac:dyDescent="0.2">
      <c r="A146" s="13">
        <v>143</v>
      </c>
    </row>
    <row r="147" spans="1:1" x14ac:dyDescent="0.2">
      <c r="A147" s="13">
        <v>144</v>
      </c>
    </row>
    <row r="148" spans="1:1" x14ac:dyDescent="0.2">
      <c r="A148" s="13">
        <v>145</v>
      </c>
    </row>
    <row r="149" spans="1:1" x14ac:dyDescent="0.2">
      <c r="A149" s="13">
        <v>146</v>
      </c>
    </row>
    <row r="150" spans="1:1" x14ac:dyDescent="0.2">
      <c r="A150" s="13">
        <v>147</v>
      </c>
    </row>
    <row r="151" spans="1:1" x14ac:dyDescent="0.2">
      <c r="A151" s="13">
        <v>148</v>
      </c>
    </row>
    <row r="152" spans="1:1" x14ac:dyDescent="0.2">
      <c r="A152" s="13">
        <v>149</v>
      </c>
    </row>
    <row r="153" spans="1:1" x14ac:dyDescent="0.2">
      <c r="A153" s="13">
        <v>150</v>
      </c>
    </row>
    <row r="154" spans="1:1" x14ac:dyDescent="0.2">
      <c r="A154" s="13">
        <v>151</v>
      </c>
    </row>
    <row r="155" spans="1:1" x14ac:dyDescent="0.2">
      <c r="A155" s="13">
        <v>152</v>
      </c>
    </row>
    <row r="156" spans="1:1" x14ac:dyDescent="0.2">
      <c r="A156" s="13">
        <v>153</v>
      </c>
    </row>
    <row r="157" spans="1:1" x14ac:dyDescent="0.2">
      <c r="A157" s="13">
        <v>154</v>
      </c>
    </row>
    <row r="158" spans="1:1" x14ac:dyDescent="0.2">
      <c r="A158" s="13">
        <v>155</v>
      </c>
    </row>
    <row r="159" spans="1:1" x14ac:dyDescent="0.2">
      <c r="A159" s="13">
        <v>156</v>
      </c>
    </row>
    <row r="160" spans="1:1" x14ac:dyDescent="0.2">
      <c r="A160" s="13">
        <v>157</v>
      </c>
    </row>
    <row r="161" spans="1:1" x14ac:dyDescent="0.2">
      <c r="A161" s="13">
        <v>158</v>
      </c>
    </row>
    <row r="162" spans="1:1" x14ac:dyDescent="0.2">
      <c r="A162" s="13">
        <v>159</v>
      </c>
    </row>
    <row r="163" spans="1:1" x14ac:dyDescent="0.2">
      <c r="A163" s="13">
        <v>160</v>
      </c>
    </row>
    <row r="164" spans="1:1" x14ac:dyDescent="0.2">
      <c r="A164" s="13">
        <v>161</v>
      </c>
    </row>
    <row r="165" spans="1:1" x14ac:dyDescent="0.2">
      <c r="A165" s="13">
        <v>162</v>
      </c>
    </row>
    <row r="166" spans="1:1" x14ac:dyDescent="0.2">
      <c r="A166" s="13">
        <v>163</v>
      </c>
    </row>
    <row r="167" spans="1:1" x14ac:dyDescent="0.2">
      <c r="A167" s="13">
        <v>164</v>
      </c>
    </row>
    <row r="168" spans="1:1" x14ac:dyDescent="0.2">
      <c r="A168" s="13">
        <v>165</v>
      </c>
    </row>
    <row r="169" spans="1:1" x14ac:dyDescent="0.2">
      <c r="A169" s="13">
        <v>166</v>
      </c>
    </row>
    <row r="170" spans="1:1" x14ac:dyDescent="0.2">
      <c r="A170" s="13">
        <v>167</v>
      </c>
    </row>
    <row r="171" spans="1:1" x14ac:dyDescent="0.2">
      <c r="A171" s="13">
        <v>168</v>
      </c>
    </row>
    <row r="172" spans="1:1" x14ac:dyDescent="0.2">
      <c r="A172" s="13">
        <v>169</v>
      </c>
    </row>
    <row r="173" spans="1:1" x14ac:dyDescent="0.2">
      <c r="A173" s="13">
        <v>170</v>
      </c>
    </row>
    <row r="174" spans="1:1" x14ac:dyDescent="0.2">
      <c r="A174" s="13">
        <v>171</v>
      </c>
    </row>
    <row r="175" spans="1:1" x14ac:dyDescent="0.2">
      <c r="A175" s="13">
        <v>172</v>
      </c>
    </row>
    <row r="176" spans="1:1" x14ac:dyDescent="0.2">
      <c r="A176" s="13">
        <v>173</v>
      </c>
    </row>
    <row r="177" spans="1:1" x14ac:dyDescent="0.2">
      <c r="A177" s="13">
        <v>174</v>
      </c>
    </row>
    <row r="178" spans="1:1" x14ac:dyDescent="0.2">
      <c r="A178" s="13">
        <v>175</v>
      </c>
    </row>
    <row r="179" spans="1:1" x14ac:dyDescent="0.2">
      <c r="A179" s="13">
        <v>176</v>
      </c>
    </row>
    <row r="180" spans="1:1" x14ac:dyDescent="0.2">
      <c r="A180" s="13">
        <v>177</v>
      </c>
    </row>
    <row r="181" spans="1:1" x14ac:dyDescent="0.2">
      <c r="A181" s="13">
        <v>178</v>
      </c>
    </row>
    <row r="182" spans="1:1" x14ac:dyDescent="0.2">
      <c r="A182" s="13">
        <v>179</v>
      </c>
    </row>
    <row r="183" spans="1:1" x14ac:dyDescent="0.2">
      <c r="A183" s="13">
        <v>180</v>
      </c>
    </row>
    <row r="184" spans="1:1" x14ac:dyDescent="0.2">
      <c r="A184" s="13">
        <v>181</v>
      </c>
    </row>
    <row r="185" spans="1:1" x14ac:dyDescent="0.2">
      <c r="A185" s="13">
        <v>182</v>
      </c>
    </row>
    <row r="186" spans="1:1" x14ac:dyDescent="0.2">
      <c r="A186" s="13">
        <v>183</v>
      </c>
    </row>
    <row r="187" spans="1:1" x14ac:dyDescent="0.2">
      <c r="A187" s="13">
        <v>184</v>
      </c>
    </row>
    <row r="188" spans="1:1" x14ac:dyDescent="0.2">
      <c r="A188" s="13">
        <v>185</v>
      </c>
    </row>
    <row r="189" spans="1:1" x14ac:dyDescent="0.2">
      <c r="A189" s="13">
        <v>186</v>
      </c>
    </row>
    <row r="190" spans="1:1" x14ac:dyDescent="0.2">
      <c r="A190" s="13">
        <v>187</v>
      </c>
    </row>
    <row r="191" spans="1:1" x14ac:dyDescent="0.2">
      <c r="A191" s="13">
        <v>188</v>
      </c>
    </row>
    <row r="192" spans="1:1" x14ac:dyDescent="0.2">
      <c r="A192" s="13">
        <v>189</v>
      </c>
    </row>
    <row r="193" spans="1:1" x14ac:dyDescent="0.2">
      <c r="A193" s="13">
        <v>190</v>
      </c>
    </row>
    <row r="194" spans="1:1" x14ac:dyDescent="0.2">
      <c r="A194" s="13">
        <v>191</v>
      </c>
    </row>
    <row r="195" spans="1:1" x14ac:dyDescent="0.2">
      <c r="A195" s="13">
        <v>192</v>
      </c>
    </row>
    <row r="196" spans="1:1" x14ac:dyDescent="0.2">
      <c r="A196" s="13">
        <v>193</v>
      </c>
    </row>
    <row r="197" spans="1:1" x14ac:dyDescent="0.2">
      <c r="A197" s="13">
        <v>194</v>
      </c>
    </row>
    <row r="198" spans="1:1" x14ac:dyDescent="0.2">
      <c r="A198" s="13">
        <v>195</v>
      </c>
    </row>
    <row r="199" spans="1:1" x14ac:dyDescent="0.2">
      <c r="A199" s="13">
        <v>196</v>
      </c>
    </row>
    <row r="200" spans="1:1" x14ac:dyDescent="0.2">
      <c r="A200" s="13">
        <v>197</v>
      </c>
    </row>
    <row r="201" spans="1:1" x14ac:dyDescent="0.2">
      <c r="A201" s="13">
        <v>198</v>
      </c>
    </row>
    <row r="202" spans="1:1" x14ac:dyDescent="0.2">
      <c r="A202" s="13">
        <v>199</v>
      </c>
    </row>
    <row r="203" spans="1:1" x14ac:dyDescent="0.2">
      <c r="A203" s="13">
        <v>200</v>
      </c>
    </row>
    <row r="204" spans="1:1" x14ac:dyDescent="0.2">
      <c r="A204" s="13">
        <v>201</v>
      </c>
    </row>
    <row r="205" spans="1:1" x14ac:dyDescent="0.2">
      <c r="A205" s="13">
        <v>202</v>
      </c>
    </row>
    <row r="206" spans="1:1" x14ac:dyDescent="0.2">
      <c r="A206" s="13">
        <v>203</v>
      </c>
    </row>
    <row r="207" spans="1:1" x14ac:dyDescent="0.2">
      <c r="A207" s="13">
        <v>204</v>
      </c>
    </row>
    <row r="208" spans="1:1" x14ac:dyDescent="0.2">
      <c r="A208" s="13">
        <v>205</v>
      </c>
    </row>
    <row r="209" spans="1:1" x14ac:dyDescent="0.2">
      <c r="A209" s="13">
        <v>206</v>
      </c>
    </row>
    <row r="210" spans="1:1" x14ac:dyDescent="0.2">
      <c r="A210" s="13">
        <v>207</v>
      </c>
    </row>
    <row r="211" spans="1:1" x14ac:dyDescent="0.2">
      <c r="A211" s="13">
        <v>208</v>
      </c>
    </row>
    <row r="212" spans="1:1" x14ac:dyDescent="0.2">
      <c r="A212" s="13">
        <v>209</v>
      </c>
    </row>
    <row r="213" spans="1:1" x14ac:dyDescent="0.2">
      <c r="A213" s="13">
        <v>210</v>
      </c>
    </row>
    <row r="214" spans="1:1" x14ac:dyDescent="0.2">
      <c r="A214" s="13">
        <v>211</v>
      </c>
    </row>
    <row r="215" spans="1:1" x14ac:dyDescent="0.2">
      <c r="A215" s="13">
        <v>212</v>
      </c>
    </row>
    <row r="216" spans="1:1" x14ac:dyDescent="0.2">
      <c r="A216" s="13">
        <v>213</v>
      </c>
    </row>
    <row r="217" spans="1:1" x14ac:dyDescent="0.2">
      <c r="A217" s="13">
        <v>214</v>
      </c>
    </row>
    <row r="218" spans="1:1" x14ac:dyDescent="0.2">
      <c r="A218" s="13">
        <v>215</v>
      </c>
    </row>
    <row r="219" spans="1:1" x14ac:dyDescent="0.2">
      <c r="A219" s="13">
        <v>216</v>
      </c>
    </row>
    <row r="220" spans="1:1" x14ac:dyDescent="0.2">
      <c r="A220" s="13">
        <v>217</v>
      </c>
    </row>
    <row r="221" spans="1:1" x14ac:dyDescent="0.2">
      <c r="A221" s="13">
        <v>218</v>
      </c>
    </row>
    <row r="222" spans="1:1" x14ac:dyDescent="0.2">
      <c r="A222" s="13">
        <v>219</v>
      </c>
    </row>
    <row r="223" spans="1:1" x14ac:dyDescent="0.2">
      <c r="A223" s="13">
        <v>220</v>
      </c>
    </row>
    <row r="224" spans="1:1" x14ac:dyDescent="0.2">
      <c r="A224" s="13">
        <v>221</v>
      </c>
    </row>
    <row r="225" spans="1:1" x14ac:dyDescent="0.2">
      <c r="A225" s="13">
        <v>222</v>
      </c>
    </row>
    <row r="226" spans="1:1" x14ac:dyDescent="0.2">
      <c r="A226" s="13">
        <v>223</v>
      </c>
    </row>
    <row r="227" spans="1:1" x14ac:dyDescent="0.2">
      <c r="A227" s="13">
        <v>224</v>
      </c>
    </row>
    <row r="228" spans="1:1" x14ac:dyDescent="0.2">
      <c r="A228" s="13">
        <v>225</v>
      </c>
    </row>
    <row r="229" spans="1:1" x14ac:dyDescent="0.2">
      <c r="A229" s="13">
        <v>226</v>
      </c>
    </row>
    <row r="230" spans="1:1" x14ac:dyDescent="0.2">
      <c r="A230" s="13">
        <v>227</v>
      </c>
    </row>
    <row r="231" spans="1:1" x14ac:dyDescent="0.2">
      <c r="A231" s="13">
        <v>228</v>
      </c>
    </row>
    <row r="232" spans="1:1" x14ac:dyDescent="0.2">
      <c r="A232" s="13">
        <v>229</v>
      </c>
    </row>
    <row r="233" spans="1:1" x14ac:dyDescent="0.2">
      <c r="A233" s="13">
        <v>230</v>
      </c>
    </row>
    <row r="234" spans="1:1" x14ac:dyDescent="0.2">
      <c r="A234" s="13">
        <v>231</v>
      </c>
    </row>
    <row r="235" spans="1:1" x14ac:dyDescent="0.2">
      <c r="A235" s="13">
        <v>232</v>
      </c>
    </row>
    <row r="236" spans="1:1" x14ac:dyDescent="0.2">
      <c r="A236" s="13">
        <v>233</v>
      </c>
    </row>
    <row r="237" spans="1:1" x14ac:dyDescent="0.2">
      <c r="A237" s="13">
        <v>234</v>
      </c>
    </row>
    <row r="238" spans="1:1" x14ac:dyDescent="0.2">
      <c r="A238" s="13">
        <v>235</v>
      </c>
    </row>
    <row r="239" spans="1:1" x14ac:dyDescent="0.2">
      <c r="A239" s="13">
        <v>236</v>
      </c>
    </row>
    <row r="240" spans="1:1" x14ac:dyDescent="0.2">
      <c r="A240" s="13">
        <v>237</v>
      </c>
    </row>
    <row r="241" spans="1:1" x14ac:dyDescent="0.2">
      <c r="A241" s="13">
        <v>238</v>
      </c>
    </row>
    <row r="242" spans="1:1" x14ac:dyDescent="0.2">
      <c r="A242" s="13">
        <v>239</v>
      </c>
    </row>
    <row r="243" spans="1:1" x14ac:dyDescent="0.2">
      <c r="A243" s="13">
        <v>240</v>
      </c>
    </row>
    <row r="244" spans="1:1" x14ac:dyDescent="0.2">
      <c r="A244" s="13">
        <v>241</v>
      </c>
    </row>
    <row r="245" spans="1:1" x14ac:dyDescent="0.2">
      <c r="A245" s="13">
        <v>242</v>
      </c>
    </row>
    <row r="246" spans="1:1" x14ac:dyDescent="0.2">
      <c r="A246" s="13">
        <v>243</v>
      </c>
    </row>
    <row r="247" spans="1:1" x14ac:dyDescent="0.2">
      <c r="A247" s="13">
        <v>244</v>
      </c>
    </row>
    <row r="248" spans="1:1" x14ac:dyDescent="0.2">
      <c r="A248" s="13">
        <v>245</v>
      </c>
    </row>
    <row r="249" spans="1:1" x14ac:dyDescent="0.2">
      <c r="A249" s="13">
        <v>246</v>
      </c>
    </row>
    <row r="250" spans="1:1" x14ac:dyDescent="0.2">
      <c r="A250" s="13">
        <v>247</v>
      </c>
    </row>
    <row r="251" spans="1:1" x14ac:dyDescent="0.2">
      <c r="A251" s="13">
        <v>248</v>
      </c>
    </row>
    <row r="252" spans="1:1" x14ac:dyDescent="0.2">
      <c r="A252" s="13">
        <v>249</v>
      </c>
    </row>
    <row r="253" spans="1:1" x14ac:dyDescent="0.2">
      <c r="A253" s="13">
        <v>250</v>
      </c>
    </row>
    <row r="254" spans="1:1" x14ac:dyDescent="0.2">
      <c r="A254" s="13">
        <v>251</v>
      </c>
    </row>
    <row r="255" spans="1:1" x14ac:dyDescent="0.2">
      <c r="A255" s="13">
        <v>252</v>
      </c>
    </row>
    <row r="256" spans="1:1" x14ac:dyDescent="0.2">
      <c r="A256" s="13">
        <v>253</v>
      </c>
    </row>
    <row r="257" spans="1:1" x14ac:dyDescent="0.2">
      <c r="A257" s="13">
        <v>254</v>
      </c>
    </row>
    <row r="258" spans="1:1" x14ac:dyDescent="0.2">
      <c r="A258" s="13">
        <v>255</v>
      </c>
    </row>
    <row r="259" spans="1:1" x14ac:dyDescent="0.2">
      <c r="A259" s="13">
        <v>256</v>
      </c>
    </row>
    <row r="260" spans="1:1" x14ac:dyDescent="0.2">
      <c r="A260" s="13">
        <v>257</v>
      </c>
    </row>
    <row r="261" spans="1:1" x14ac:dyDescent="0.2">
      <c r="A261" s="13">
        <v>258</v>
      </c>
    </row>
    <row r="262" spans="1:1" x14ac:dyDescent="0.2">
      <c r="A262" s="13">
        <v>259</v>
      </c>
    </row>
    <row r="263" spans="1:1" x14ac:dyDescent="0.2">
      <c r="A263" s="13">
        <v>260</v>
      </c>
    </row>
    <row r="264" spans="1:1" x14ac:dyDescent="0.2">
      <c r="A264" s="13">
        <v>261</v>
      </c>
    </row>
    <row r="265" spans="1:1" x14ac:dyDescent="0.2">
      <c r="A265" s="13">
        <v>262</v>
      </c>
    </row>
    <row r="266" spans="1:1" x14ac:dyDescent="0.2">
      <c r="A266" s="13">
        <v>263</v>
      </c>
    </row>
    <row r="267" spans="1:1" x14ac:dyDescent="0.2">
      <c r="A267" s="13">
        <v>264</v>
      </c>
    </row>
    <row r="268" spans="1:1" x14ac:dyDescent="0.2">
      <c r="A268" s="13">
        <v>265</v>
      </c>
    </row>
    <row r="269" spans="1:1" x14ac:dyDescent="0.2">
      <c r="A269" s="13">
        <v>266</v>
      </c>
    </row>
    <row r="270" spans="1:1" x14ac:dyDescent="0.2">
      <c r="A270" s="13">
        <v>267</v>
      </c>
    </row>
    <row r="271" spans="1:1" x14ac:dyDescent="0.2">
      <c r="A271" s="13">
        <v>268</v>
      </c>
    </row>
    <row r="272" spans="1:1" x14ac:dyDescent="0.2">
      <c r="A272" s="13">
        <v>269</v>
      </c>
    </row>
    <row r="273" spans="1:1" x14ac:dyDescent="0.2">
      <c r="A273" s="13">
        <v>270</v>
      </c>
    </row>
    <row r="274" spans="1:1" x14ac:dyDescent="0.2">
      <c r="A274" s="13">
        <v>271</v>
      </c>
    </row>
    <row r="275" spans="1:1" x14ac:dyDescent="0.2">
      <c r="A275" s="13">
        <v>272</v>
      </c>
    </row>
    <row r="276" spans="1:1" x14ac:dyDescent="0.2">
      <c r="A276" s="13">
        <v>273</v>
      </c>
    </row>
    <row r="277" spans="1:1" x14ac:dyDescent="0.2">
      <c r="A277" s="13">
        <v>274</v>
      </c>
    </row>
    <row r="278" spans="1:1" x14ac:dyDescent="0.2">
      <c r="A278" s="13">
        <v>275</v>
      </c>
    </row>
    <row r="279" spans="1:1" x14ac:dyDescent="0.2">
      <c r="A279" s="13">
        <v>276</v>
      </c>
    </row>
    <row r="280" spans="1:1" x14ac:dyDescent="0.2">
      <c r="A280" s="13">
        <v>277</v>
      </c>
    </row>
    <row r="281" spans="1:1" x14ac:dyDescent="0.2">
      <c r="A281" s="13">
        <v>278</v>
      </c>
    </row>
    <row r="282" spans="1:1" x14ac:dyDescent="0.2">
      <c r="A282" s="13">
        <v>279</v>
      </c>
    </row>
    <row r="283" spans="1:1" x14ac:dyDescent="0.2">
      <c r="A283" s="13">
        <v>280</v>
      </c>
    </row>
    <row r="284" spans="1:1" x14ac:dyDescent="0.2">
      <c r="A284" s="13">
        <v>281</v>
      </c>
    </row>
    <row r="285" spans="1:1" x14ac:dyDescent="0.2">
      <c r="A285" s="13">
        <v>282</v>
      </c>
    </row>
    <row r="286" spans="1:1" x14ac:dyDescent="0.2">
      <c r="A286" s="13">
        <v>283</v>
      </c>
    </row>
    <row r="287" spans="1:1" x14ac:dyDescent="0.2">
      <c r="A287" s="13">
        <v>284</v>
      </c>
    </row>
    <row r="288" spans="1:1" x14ac:dyDescent="0.2">
      <c r="A288" s="13">
        <v>285</v>
      </c>
    </row>
    <row r="289" spans="1:1" x14ac:dyDescent="0.2">
      <c r="A289" s="13">
        <v>286</v>
      </c>
    </row>
    <row r="290" spans="1:1" x14ac:dyDescent="0.2">
      <c r="A290" s="13">
        <v>287</v>
      </c>
    </row>
    <row r="291" spans="1:1" x14ac:dyDescent="0.2">
      <c r="A291" s="13">
        <v>288</v>
      </c>
    </row>
    <row r="292" spans="1:1" x14ac:dyDescent="0.2">
      <c r="A292" s="13">
        <v>289</v>
      </c>
    </row>
    <row r="293" spans="1:1" x14ac:dyDescent="0.2">
      <c r="A293" s="13">
        <v>290</v>
      </c>
    </row>
    <row r="294" spans="1:1" x14ac:dyDescent="0.2">
      <c r="A294" s="13">
        <v>291</v>
      </c>
    </row>
    <row r="295" spans="1:1" x14ac:dyDescent="0.2">
      <c r="A295" s="13">
        <v>292</v>
      </c>
    </row>
    <row r="296" spans="1:1" x14ac:dyDescent="0.2">
      <c r="A296" s="13">
        <v>293</v>
      </c>
    </row>
    <row r="297" spans="1:1" x14ac:dyDescent="0.2">
      <c r="A297" s="13">
        <v>294</v>
      </c>
    </row>
    <row r="298" spans="1:1" x14ac:dyDescent="0.2">
      <c r="A298" s="13">
        <v>295</v>
      </c>
    </row>
    <row r="299" spans="1:1" x14ac:dyDescent="0.2">
      <c r="A299" s="13">
        <v>296</v>
      </c>
    </row>
    <row r="300" spans="1:1" x14ac:dyDescent="0.2">
      <c r="A300" s="13">
        <v>297</v>
      </c>
    </row>
    <row r="301" spans="1:1" x14ac:dyDescent="0.2">
      <c r="A301" s="13">
        <v>298</v>
      </c>
    </row>
    <row r="302" spans="1:1" x14ac:dyDescent="0.2">
      <c r="A302" s="13">
        <v>299</v>
      </c>
    </row>
    <row r="303" spans="1:1" x14ac:dyDescent="0.2">
      <c r="A303" s="13">
        <v>300</v>
      </c>
    </row>
    <row r="304" spans="1:1" x14ac:dyDescent="0.2">
      <c r="A304" s="13">
        <v>301</v>
      </c>
    </row>
    <row r="305" spans="1:1" x14ac:dyDescent="0.2">
      <c r="A305" s="13">
        <v>302</v>
      </c>
    </row>
    <row r="306" spans="1:1" x14ac:dyDescent="0.2">
      <c r="A306" s="13">
        <v>303</v>
      </c>
    </row>
    <row r="307" spans="1:1" x14ac:dyDescent="0.2">
      <c r="A307" s="13">
        <v>304</v>
      </c>
    </row>
    <row r="308" spans="1:1" x14ac:dyDescent="0.2">
      <c r="A308" s="13">
        <v>305</v>
      </c>
    </row>
    <row r="309" spans="1:1" x14ac:dyDescent="0.2">
      <c r="A309" s="13">
        <v>306</v>
      </c>
    </row>
    <row r="310" spans="1:1" x14ac:dyDescent="0.2">
      <c r="A310" s="13">
        <v>307</v>
      </c>
    </row>
    <row r="311" spans="1:1" x14ac:dyDescent="0.2">
      <c r="A311" s="13">
        <v>308</v>
      </c>
    </row>
    <row r="312" spans="1:1" x14ac:dyDescent="0.2">
      <c r="A312" s="13">
        <v>309</v>
      </c>
    </row>
    <row r="313" spans="1:1" x14ac:dyDescent="0.2">
      <c r="A313" s="13">
        <v>310</v>
      </c>
    </row>
    <row r="314" spans="1:1" x14ac:dyDescent="0.2">
      <c r="A314" s="13">
        <v>311</v>
      </c>
    </row>
    <row r="315" spans="1:1" x14ac:dyDescent="0.2">
      <c r="A315" s="13">
        <v>312</v>
      </c>
    </row>
    <row r="316" spans="1:1" x14ac:dyDescent="0.2">
      <c r="A316" s="13">
        <v>313</v>
      </c>
    </row>
    <row r="317" spans="1:1" x14ac:dyDescent="0.2">
      <c r="A317" s="13">
        <v>314</v>
      </c>
    </row>
    <row r="318" spans="1:1" x14ac:dyDescent="0.2">
      <c r="A318" s="13">
        <v>315</v>
      </c>
    </row>
    <row r="319" spans="1:1" x14ac:dyDescent="0.2">
      <c r="A319" s="13">
        <v>316</v>
      </c>
    </row>
    <row r="320" spans="1:1" x14ac:dyDescent="0.2">
      <c r="A320" s="13">
        <v>317</v>
      </c>
    </row>
    <row r="321" spans="1:1" x14ac:dyDescent="0.2">
      <c r="A321" s="13">
        <v>318</v>
      </c>
    </row>
    <row r="322" spans="1:1" x14ac:dyDescent="0.2">
      <c r="A322" s="13">
        <v>319</v>
      </c>
    </row>
    <row r="323" spans="1:1" x14ac:dyDescent="0.2">
      <c r="A323" s="13">
        <v>320</v>
      </c>
    </row>
    <row r="324" spans="1:1" x14ac:dyDescent="0.2">
      <c r="A324" s="13">
        <v>321</v>
      </c>
    </row>
    <row r="325" spans="1:1" x14ac:dyDescent="0.2">
      <c r="A325" s="13">
        <v>322</v>
      </c>
    </row>
    <row r="326" spans="1:1" x14ac:dyDescent="0.2">
      <c r="A326" s="13">
        <v>323</v>
      </c>
    </row>
    <row r="327" spans="1:1" x14ac:dyDescent="0.2">
      <c r="A327" s="13">
        <v>324</v>
      </c>
    </row>
    <row r="328" spans="1:1" x14ac:dyDescent="0.2">
      <c r="A328" s="13">
        <v>325</v>
      </c>
    </row>
    <row r="329" spans="1:1" x14ac:dyDescent="0.2">
      <c r="A329" s="13">
        <v>326</v>
      </c>
    </row>
    <row r="330" spans="1:1" x14ac:dyDescent="0.2">
      <c r="A330" s="13">
        <v>327</v>
      </c>
    </row>
    <row r="331" spans="1:1" x14ac:dyDescent="0.2">
      <c r="A331" s="13">
        <v>328</v>
      </c>
    </row>
    <row r="332" spans="1:1" x14ac:dyDescent="0.2">
      <c r="A332" s="13">
        <v>329</v>
      </c>
    </row>
    <row r="333" spans="1:1" x14ac:dyDescent="0.2">
      <c r="A333" s="13">
        <v>330</v>
      </c>
    </row>
    <row r="334" spans="1:1" x14ac:dyDescent="0.2">
      <c r="A334" s="13">
        <v>331</v>
      </c>
    </row>
    <row r="335" spans="1:1" x14ac:dyDescent="0.2">
      <c r="A335" s="13">
        <v>332</v>
      </c>
    </row>
    <row r="336" spans="1:1" x14ac:dyDescent="0.2">
      <c r="A336" s="13">
        <v>333</v>
      </c>
    </row>
    <row r="337" spans="1:1" x14ac:dyDescent="0.2">
      <c r="A337" s="13">
        <v>334</v>
      </c>
    </row>
    <row r="338" spans="1:1" x14ac:dyDescent="0.2">
      <c r="A338" s="13">
        <v>335</v>
      </c>
    </row>
    <row r="339" spans="1:1" x14ac:dyDescent="0.2">
      <c r="A339" s="13">
        <v>336</v>
      </c>
    </row>
    <row r="340" spans="1:1" x14ac:dyDescent="0.2">
      <c r="A340" s="13">
        <v>337</v>
      </c>
    </row>
    <row r="341" spans="1:1" x14ac:dyDescent="0.2">
      <c r="A341" s="13">
        <v>338</v>
      </c>
    </row>
    <row r="342" spans="1:1" x14ac:dyDescent="0.2">
      <c r="A342" s="13">
        <v>339</v>
      </c>
    </row>
    <row r="343" spans="1:1" x14ac:dyDescent="0.2">
      <c r="A343" s="13">
        <v>340</v>
      </c>
    </row>
    <row r="344" spans="1:1" x14ac:dyDescent="0.2">
      <c r="A344" s="13">
        <v>341</v>
      </c>
    </row>
    <row r="345" spans="1:1" x14ac:dyDescent="0.2">
      <c r="A345" s="13">
        <v>342</v>
      </c>
    </row>
    <row r="346" spans="1:1" x14ac:dyDescent="0.2">
      <c r="A346" s="13">
        <v>343</v>
      </c>
    </row>
    <row r="347" spans="1:1" x14ac:dyDescent="0.2">
      <c r="A347" s="13">
        <v>344</v>
      </c>
    </row>
    <row r="348" spans="1:1" x14ac:dyDescent="0.2">
      <c r="A348" s="13">
        <v>345</v>
      </c>
    </row>
    <row r="349" spans="1:1" x14ac:dyDescent="0.2">
      <c r="A349" s="13">
        <v>346</v>
      </c>
    </row>
    <row r="350" spans="1:1" x14ac:dyDescent="0.2">
      <c r="A350" s="13">
        <v>347</v>
      </c>
    </row>
    <row r="351" spans="1:1" x14ac:dyDescent="0.2">
      <c r="A351" s="13">
        <v>348</v>
      </c>
    </row>
    <row r="352" spans="1:1" x14ac:dyDescent="0.2">
      <c r="A352" s="13">
        <v>349</v>
      </c>
    </row>
    <row r="353" spans="1:1" x14ac:dyDescent="0.2">
      <c r="A353" s="13">
        <v>350</v>
      </c>
    </row>
    <row r="354" spans="1:1" x14ac:dyDescent="0.2">
      <c r="A354" s="13">
        <v>351</v>
      </c>
    </row>
    <row r="355" spans="1:1" x14ac:dyDescent="0.2">
      <c r="A355" s="13">
        <v>352</v>
      </c>
    </row>
    <row r="356" spans="1:1" x14ac:dyDescent="0.2">
      <c r="A356" s="13">
        <v>353</v>
      </c>
    </row>
    <row r="357" spans="1:1" x14ac:dyDescent="0.2">
      <c r="A357" s="13">
        <v>354</v>
      </c>
    </row>
    <row r="358" spans="1:1" x14ac:dyDescent="0.2">
      <c r="A358" s="13">
        <v>355</v>
      </c>
    </row>
    <row r="359" spans="1:1" x14ac:dyDescent="0.2">
      <c r="A359" s="13">
        <v>356</v>
      </c>
    </row>
    <row r="360" spans="1:1" x14ac:dyDescent="0.2">
      <c r="A360" s="13">
        <v>357</v>
      </c>
    </row>
    <row r="361" spans="1:1" x14ac:dyDescent="0.2">
      <c r="A361" s="13">
        <v>358</v>
      </c>
    </row>
    <row r="362" spans="1:1" x14ac:dyDescent="0.2">
      <c r="A362" s="13">
        <v>359</v>
      </c>
    </row>
    <row r="363" spans="1:1" x14ac:dyDescent="0.2">
      <c r="A363" s="13">
        <v>360</v>
      </c>
    </row>
    <row r="364" spans="1:1" x14ac:dyDescent="0.2">
      <c r="A364" s="13">
        <v>361</v>
      </c>
    </row>
    <row r="365" spans="1:1" x14ac:dyDescent="0.2">
      <c r="A365" s="13">
        <v>362</v>
      </c>
    </row>
    <row r="366" spans="1:1" x14ac:dyDescent="0.2">
      <c r="A366" s="13">
        <v>363</v>
      </c>
    </row>
    <row r="367" spans="1:1" x14ac:dyDescent="0.2">
      <c r="A367" s="13">
        <v>364</v>
      </c>
    </row>
    <row r="368" spans="1:1" x14ac:dyDescent="0.2">
      <c r="A368" s="13">
        <v>365</v>
      </c>
    </row>
    <row r="369" spans="1:1" x14ac:dyDescent="0.2">
      <c r="A369" s="13">
        <v>366</v>
      </c>
    </row>
    <row r="370" spans="1:1" x14ac:dyDescent="0.2">
      <c r="A370" s="13">
        <v>367</v>
      </c>
    </row>
    <row r="371" spans="1:1" x14ac:dyDescent="0.2">
      <c r="A371" s="13">
        <v>368</v>
      </c>
    </row>
    <row r="372" spans="1:1" x14ac:dyDescent="0.2">
      <c r="A372" s="13">
        <v>369</v>
      </c>
    </row>
    <row r="373" spans="1:1" x14ac:dyDescent="0.2">
      <c r="A373" s="13">
        <v>370</v>
      </c>
    </row>
    <row r="374" spans="1:1" x14ac:dyDescent="0.2">
      <c r="A374" s="13">
        <v>371</v>
      </c>
    </row>
    <row r="375" spans="1:1" x14ac:dyDescent="0.2">
      <c r="A375" s="13">
        <v>372</v>
      </c>
    </row>
    <row r="376" spans="1:1" x14ac:dyDescent="0.2">
      <c r="A376" s="13">
        <v>373</v>
      </c>
    </row>
    <row r="377" spans="1:1" x14ac:dyDescent="0.2">
      <c r="A377" s="13">
        <v>374</v>
      </c>
    </row>
    <row r="378" spans="1:1" x14ac:dyDescent="0.2">
      <c r="A378" s="13">
        <v>375</v>
      </c>
    </row>
    <row r="379" spans="1:1" x14ac:dyDescent="0.2">
      <c r="A379" s="13">
        <v>376</v>
      </c>
    </row>
    <row r="380" spans="1:1" x14ac:dyDescent="0.2">
      <c r="A380" s="13">
        <v>377</v>
      </c>
    </row>
    <row r="381" spans="1:1" x14ac:dyDescent="0.2">
      <c r="A381" s="13">
        <v>378</v>
      </c>
    </row>
    <row r="382" spans="1:1" x14ac:dyDescent="0.2">
      <c r="A382" s="13">
        <v>379</v>
      </c>
    </row>
    <row r="383" spans="1:1" x14ac:dyDescent="0.2">
      <c r="A383" s="13">
        <v>380</v>
      </c>
    </row>
    <row r="384" spans="1:1" x14ac:dyDescent="0.2">
      <c r="A384" s="13">
        <v>381</v>
      </c>
    </row>
    <row r="385" spans="1:1" x14ac:dyDescent="0.2">
      <c r="A385" s="13">
        <v>382</v>
      </c>
    </row>
    <row r="386" spans="1:1" x14ac:dyDescent="0.2">
      <c r="A386" s="13">
        <v>383</v>
      </c>
    </row>
    <row r="387" spans="1:1" x14ac:dyDescent="0.2">
      <c r="A387" s="13">
        <v>384</v>
      </c>
    </row>
    <row r="388" spans="1:1" x14ac:dyDescent="0.2">
      <c r="A388" s="13">
        <v>385</v>
      </c>
    </row>
    <row r="389" spans="1:1" x14ac:dyDescent="0.2">
      <c r="A389" s="13">
        <v>386</v>
      </c>
    </row>
    <row r="390" spans="1:1" x14ac:dyDescent="0.2">
      <c r="A390" s="13">
        <v>387</v>
      </c>
    </row>
    <row r="391" spans="1:1" x14ac:dyDescent="0.2">
      <c r="A391" s="13">
        <v>388</v>
      </c>
    </row>
    <row r="392" spans="1:1" x14ac:dyDescent="0.2">
      <c r="A392" s="13">
        <v>389</v>
      </c>
    </row>
    <row r="393" spans="1:1" x14ac:dyDescent="0.2">
      <c r="A393" s="13">
        <v>390</v>
      </c>
    </row>
    <row r="394" spans="1:1" x14ac:dyDescent="0.2">
      <c r="A394" s="13">
        <v>391</v>
      </c>
    </row>
    <row r="395" spans="1:1" x14ac:dyDescent="0.2">
      <c r="A395" s="13">
        <v>392</v>
      </c>
    </row>
    <row r="396" spans="1:1" x14ac:dyDescent="0.2">
      <c r="A396" s="13">
        <v>393</v>
      </c>
    </row>
    <row r="397" spans="1:1" x14ac:dyDescent="0.2">
      <c r="A397" s="13">
        <v>394</v>
      </c>
    </row>
    <row r="398" spans="1:1" x14ac:dyDescent="0.2">
      <c r="A398" s="13">
        <v>395</v>
      </c>
    </row>
    <row r="399" spans="1:1" x14ac:dyDescent="0.2">
      <c r="A399" s="13">
        <v>396</v>
      </c>
    </row>
    <row r="400" spans="1:1" x14ac:dyDescent="0.2">
      <c r="A400" s="13">
        <v>397</v>
      </c>
    </row>
    <row r="401" spans="1:1" x14ac:dyDescent="0.2">
      <c r="A401" s="13">
        <v>398</v>
      </c>
    </row>
    <row r="402" spans="1:1" x14ac:dyDescent="0.2">
      <c r="A402" s="13">
        <v>399</v>
      </c>
    </row>
    <row r="403" spans="1:1" x14ac:dyDescent="0.2">
      <c r="A403" s="13">
        <v>400</v>
      </c>
    </row>
    <row r="404" spans="1:1" x14ac:dyDescent="0.2">
      <c r="A404" s="13">
        <v>401</v>
      </c>
    </row>
    <row r="405" spans="1:1" x14ac:dyDescent="0.2">
      <c r="A405" s="13">
        <v>402</v>
      </c>
    </row>
    <row r="406" spans="1:1" x14ac:dyDescent="0.2">
      <c r="A406" s="13">
        <v>403</v>
      </c>
    </row>
    <row r="407" spans="1:1" x14ac:dyDescent="0.2">
      <c r="A407" s="13">
        <v>404</v>
      </c>
    </row>
    <row r="408" spans="1:1" x14ac:dyDescent="0.2">
      <c r="A408" s="13">
        <v>405</v>
      </c>
    </row>
    <row r="409" spans="1:1" x14ac:dyDescent="0.2">
      <c r="A409" s="13">
        <v>406</v>
      </c>
    </row>
    <row r="410" spans="1:1" x14ac:dyDescent="0.2">
      <c r="A410" s="13">
        <v>407</v>
      </c>
    </row>
    <row r="411" spans="1:1" x14ac:dyDescent="0.2">
      <c r="A411" s="13">
        <v>408</v>
      </c>
    </row>
    <row r="412" spans="1:1" x14ac:dyDescent="0.2">
      <c r="A412" s="13">
        <v>409</v>
      </c>
    </row>
    <row r="413" spans="1:1" x14ac:dyDescent="0.2">
      <c r="A413" s="13">
        <v>410</v>
      </c>
    </row>
    <row r="414" spans="1:1" x14ac:dyDescent="0.2">
      <c r="A414" s="13">
        <v>411</v>
      </c>
    </row>
    <row r="415" spans="1:1" x14ac:dyDescent="0.2">
      <c r="A415" s="13">
        <v>412</v>
      </c>
    </row>
    <row r="416" spans="1:1" x14ac:dyDescent="0.2">
      <c r="A416" s="13">
        <v>413</v>
      </c>
    </row>
    <row r="417" spans="1:1" x14ac:dyDescent="0.2">
      <c r="A417" s="13">
        <v>414</v>
      </c>
    </row>
    <row r="418" spans="1:1" x14ac:dyDescent="0.2">
      <c r="A418" s="13">
        <v>415</v>
      </c>
    </row>
    <row r="419" spans="1:1" x14ac:dyDescent="0.2">
      <c r="A419" s="13">
        <v>416</v>
      </c>
    </row>
    <row r="420" spans="1:1" x14ac:dyDescent="0.2">
      <c r="A420" s="13">
        <v>417</v>
      </c>
    </row>
    <row r="421" spans="1:1" x14ac:dyDescent="0.2">
      <c r="A421" s="13">
        <v>418</v>
      </c>
    </row>
    <row r="422" spans="1:1" x14ac:dyDescent="0.2">
      <c r="A422" s="13">
        <v>419</v>
      </c>
    </row>
    <row r="423" spans="1:1" x14ac:dyDescent="0.2">
      <c r="A423" s="13">
        <v>420</v>
      </c>
    </row>
    <row r="424" spans="1:1" x14ac:dyDescent="0.2">
      <c r="A424" s="13">
        <v>421</v>
      </c>
    </row>
    <row r="425" spans="1:1" x14ac:dyDescent="0.2">
      <c r="A425" s="13">
        <v>422</v>
      </c>
    </row>
    <row r="426" spans="1:1" x14ac:dyDescent="0.2">
      <c r="A426" s="13">
        <v>423</v>
      </c>
    </row>
    <row r="427" spans="1:1" x14ac:dyDescent="0.2">
      <c r="A427" s="13">
        <v>424</v>
      </c>
    </row>
    <row r="428" spans="1:1" x14ac:dyDescent="0.2">
      <c r="A428" s="13">
        <v>425</v>
      </c>
    </row>
    <row r="429" spans="1:1" x14ac:dyDescent="0.2">
      <c r="A429" s="13">
        <v>426</v>
      </c>
    </row>
    <row r="430" spans="1:1" x14ac:dyDescent="0.2">
      <c r="A430" s="13">
        <v>427</v>
      </c>
    </row>
    <row r="431" spans="1:1" x14ac:dyDescent="0.2">
      <c r="A431" s="13">
        <v>428</v>
      </c>
    </row>
    <row r="432" spans="1:1" x14ac:dyDescent="0.2">
      <c r="A432" s="13">
        <v>429</v>
      </c>
    </row>
    <row r="433" spans="1:1" x14ac:dyDescent="0.2">
      <c r="A433" s="13">
        <v>430</v>
      </c>
    </row>
    <row r="434" spans="1:1" x14ac:dyDescent="0.2">
      <c r="A434" s="13">
        <v>431</v>
      </c>
    </row>
    <row r="435" spans="1:1" x14ac:dyDescent="0.2">
      <c r="A435" s="13">
        <v>432</v>
      </c>
    </row>
    <row r="436" spans="1:1" x14ac:dyDescent="0.2">
      <c r="A436" s="13">
        <v>433</v>
      </c>
    </row>
    <row r="437" spans="1:1" x14ac:dyDescent="0.2">
      <c r="A437" s="13">
        <v>434</v>
      </c>
    </row>
    <row r="438" spans="1:1" x14ac:dyDescent="0.2">
      <c r="A438" s="13">
        <v>435</v>
      </c>
    </row>
    <row r="439" spans="1:1" x14ac:dyDescent="0.2">
      <c r="A439" s="13">
        <v>436</v>
      </c>
    </row>
    <row r="440" spans="1:1" x14ac:dyDescent="0.2">
      <c r="A440" s="13">
        <v>437</v>
      </c>
    </row>
    <row r="441" spans="1:1" x14ac:dyDescent="0.2">
      <c r="A441" s="13">
        <v>438</v>
      </c>
    </row>
    <row r="442" spans="1:1" x14ac:dyDescent="0.2">
      <c r="A442" s="13">
        <v>439</v>
      </c>
    </row>
    <row r="443" spans="1:1" x14ac:dyDescent="0.2">
      <c r="A443" s="13">
        <v>440</v>
      </c>
    </row>
    <row r="444" spans="1:1" x14ac:dyDescent="0.2">
      <c r="A444" s="13">
        <v>441</v>
      </c>
    </row>
    <row r="445" spans="1:1" x14ac:dyDescent="0.2">
      <c r="A445" s="13">
        <v>442</v>
      </c>
    </row>
    <row r="446" spans="1:1" x14ac:dyDescent="0.2">
      <c r="A446" s="13">
        <v>443</v>
      </c>
    </row>
    <row r="447" spans="1:1" x14ac:dyDescent="0.2">
      <c r="A447" s="13">
        <v>444</v>
      </c>
    </row>
    <row r="448" spans="1:1" x14ac:dyDescent="0.2">
      <c r="A448" s="13">
        <v>445</v>
      </c>
    </row>
    <row r="449" spans="1:1" x14ac:dyDescent="0.2">
      <c r="A449" s="13">
        <v>446</v>
      </c>
    </row>
    <row r="450" spans="1:1" x14ac:dyDescent="0.2">
      <c r="A450" s="13">
        <v>447</v>
      </c>
    </row>
    <row r="451" spans="1:1" x14ac:dyDescent="0.2">
      <c r="A451" s="13">
        <v>448</v>
      </c>
    </row>
    <row r="452" spans="1:1" x14ac:dyDescent="0.2">
      <c r="A452" s="13">
        <v>449</v>
      </c>
    </row>
    <row r="453" spans="1:1" x14ac:dyDescent="0.2">
      <c r="A453" s="13">
        <v>450</v>
      </c>
    </row>
    <row r="454" spans="1:1" x14ac:dyDescent="0.2">
      <c r="A454" s="13">
        <v>451</v>
      </c>
    </row>
    <row r="455" spans="1:1" x14ac:dyDescent="0.2">
      <c r="A455" s="13">
        <v>452</v>
      </c>
    </row>
    <row r="456" spans="1:1" x14ac:dyDescent="0.2">
      <c r="A456" s="13">
        <v>453</v>
      </c>
    </row>
    <row r="457" spans="1:1" x14ac:dyDescent="0.2">
      <c r="A457" s="13">
        <v>454</v>
      </c>
    </row>
    <row r="458" spans="1:1" x14ac:dyDescent="0.2">
      <c r="A458" s="13">
        <v>455</v>
      </c>
    </row>
    <row r="459" spans="1:1" x14ac:dyDescent="0.2">
      <c r="A459" s="13">
        <v>456</v>
      </c>
    </row>
    <row r="460" spans="1:1" x14ac:dyDescent="0.2">
      <c r="A460" s="13">
        <v>457</v>
      </c>
    </row>
    <row r="461" spans="1:1" x14ac:dyDescent="0.2">
      <c r="A461" s="13">
        <v>458</v>
      </c>
    </row>
    <row r="462" spans="1:1" x14ac:dyDescent="0.2">
      <c r="A462" s="13">
        <v>459</v>
      </c>
    </row>
    <row r="463" spans="1:1" x14ac:dyDescent="0.2">
      <c r="A463" s="13">
        <v>460</v>
      </c>
    </row>
    <row r="464" spans="1:1" x14ac:dyDescent="0.2">
      <c r="A464" s="13">
        <v>461</v>
      </c>
    </row>
    <row r="465" spans="1:1" x14ac:dyDescent="0.2">
      <c r="A465" s="13">
        <v>462</v>
      </c>
    </row>
    <row r="466" spans="1:1" x14ac:dyDescent="0.2">
      <c r="A466" s="13">
        <v>463</v>
      </c>
    </row>
    <row r="467" spans="1:1" x14ac:dyDescent="0.2">
      <c r="A467" s="13">
        <v>464</v>
      </c>
    </row>
    <row r="468" spans="1:1" x14ac:dyDescent="0.2">
      <c r="A468" s="13">
        <v>465</v>
      </c>
    </row>
    <row r="469" spans="1:1" x14ac:dyDescent="0.2">
      <c r="A469" s="13">
        <v>466</v>
      </c>
    </row>
    <row r="470" spans="1:1" x14ac:dyDescent="0.2">
      <c r="A470" s="13">
        <v>467</v>
      </c>
    </row>
    <row r="471" spans="1:1" x14ac:dyDescent="0.2">
      <c r="A471" s="13">
        <v>468</v>
      </c>
    </row>
    <row r="472" spans="1:1" x14ac:dyDescent="0.2">
      <c r="A472" s="13">
        <v>469</v>
      </c>
    </row>
    <row r="473" spans="1:1" x14ac:dyDescent="0.2">
      <c r="A473" s="13">
        <v>470</v>
      </c>
    </row>
    <row r="474" spans="1:1" x14ac:dyDescent="0.2">
      <c r="A474" s="13">
        <v>471</v>
      </c>
    </row>
    <row r="475" spans="1:1" x14ac:dyDescent="0.2">
      <c r="A475" s="13">
        <v>472</v>
      </c>
    </row>
    <row r="476" spans="1:1" x14ac:dyDescent="0.2">
      <c r="A476" s="13">
        <v>473</v>
      </c>
    </row>
    <row r="477" spans="1:1" x14ac:dyDescent="0.2">
      <c r="A477" s="13">
        <v>474</v>
      </c>
    </row>
    <row r="478" spans="1:1" x14ac:dyDescent="0.2">
      <c r="A478" s="13">
        <v>475</v>
      </c>
    </row>
    <row r="479" spans="1:1" x14ac:dyDescent="0.2">
      <c r="A479" s="13">
        <v>476</v>
      </c>
    </row>
    <row r="480" spans="1:1" x14ac:dyDescent="0.2">
      <c r="A480" s="13">
        <v>477</v>
      </c>
    </row>
    <row r="481" spans="1:1" x14ac:dyDescent="0.2">
      <c r="A481" s="13">
        <v>478</v>
      </c>
    </row>
    <row r="482" spans="1:1" x14ac:dyDescent="0.2">
      <c r="A482" s="13">
        <v>479</v>
      </c>
    </row>
    <row r="483" spans="1:1" x14ac:dyDescent="0.2">
      <c r="A483" s="13">
        <v>480</v>
      </c>
    </row>
    <row r="484" spans="1:1" x14ac:dyDescent="0.2">
      <c r="A484" s="13">
        <v>481</v>
      </c>
    </row>
    <row r="485" spans="1:1" x14ac:dyDescent="0.2">
      <c r="A485" s="13">
        <v>482</v>
      </c>
    </row>
    <row r="486" spans="1:1" x14ac:dyDescent="0.2">
      <c r="A486" s="13">
        <v>483</v>
      </c>
    </row>
    <row r="487" spans="1:1" x14ac:dyDescent="0.2">
      <c r="A487" s="13">
        <v>484</v>
      </c>
    </row>
    <row r="488" spans="1:1" x14ac:dyDescent="0.2">
      <c r="A488" s="13">
        <v>485</v>
      </c>
    </row>
    <row r="489" spans="1:1" x14ac:dyDescent="0.2">
      <c r="A489" s="13">
        <v>486</v>
      </c>
    </row>
    <row r="490" spans="1:1" x14ac:dyDescent="0.2">
      <c r="A490" s="13">
        <v>487</v>
      </c>
    </row>
    <row r="491" spans="1:1" x14ac:dyDescent="0.2">
      <c r="A491" s="13">
        <v>488</v>
      </c>
    </row>
    <row r="492" spans="1:1" x14ac:dyDescent="0.2">
      <c r="A492" s="13">
        <v>489</v>
      </c>
    </row>
    <row r="493" spans="1:1" x14ac:dyDescent="0.2">
      <c r="A493" s="13">
        <v>490</v>
      </c>
    </row>
    <row r="494" spans="1:1" x14ac:dyDescent="0.2">
      <c r="A494" s="13">
        <v>491</v>
      </c>
    </row>
    <row r="495" spans="1:1" x14ac:dyDescent="0.2">
      <c r="A495" s="13">
        <v>492</v>
      </c>
    </row>
    <row r="496" spans="1:1" x14ac:dyDescent="0.2">
      <c r="A496" s="13">
        <v>493</v>
      </c>
    </row>
    <row r="497" spans="1:1" x14ac:dyDescent="0.2">
      <c r="A497" s="13">
        <v>494</v>
      </c>
    </row>
    <row r="498" spans="1:1" x14ac:dyDescent="0.2">
      <c r="A498" s="13">
        <v>495</v>
      </c>
    </row>
    <row r="499" spans="1:1" x14ac:dyDescent="0.2">
      <c r="A499" s="13">
        <v>496</v>
      </c>
    </row>
    <row r="500" spans="1:1" x14ac:dyDescent="0.2">
      <c r="A500" s="13">
        <v>497</v>
      </c>
    </row>
    <row r="501" spans="1:1" x14ac:dyDescent="0.2">
      <c r="A501" s="13">
        <v>498</v>
      </c>
    </row>
    <row r="502" spans="1:1" x14ac:dyDescent="0.2">
      <c r="A502" s="13">
        <v>499</v>
      </c>
    </row>
    <row r="503" spans="1:1" x14ac:dyDescent="0.2">
      <c r="A503" s="13">
        <v>500</v>
      </c>
    </row>
    <row r="504" spans="1:1" x14ac:dyDescent="0.2">
      <c r="A504" s="13">
        <v>501</v>
      </c>
    </row>
    <row r="505" spans="1:1" x14ac:dyDescent="0.2">
      <c r="A505" s="13">
        <v>502</v>
      </c>
    </row>
    <row r="506" spans="1:1" x14ac:dyDescent="0.2">
      <c r="A506" s="13">
        <v>503</v>
      </c>
    </row>
    <row r="507" spans="1:1" x14ac:dyDescent="0.2">
      <c r="A507" s="13">
        <v>504</v>
      </c>
    </row>
    <row r="508" spans="1:1" x14ac:dyDescent="0.2">
      <c r="A508" s="13">
        <v>505</v>
      </c>
    </row>
    <row r="509" spans="1:1" x14ac:dyDescent="0.2">
      <c r="A509" s="13">
        <v>506</v>
      </c>
    </row>
    <row r="510" spans="1:1" x14ac:dyDescent="0.2">
      <c r="A510" s="13">
        <v>507</v>
      </c>
    </row>
    <row r="511" spans="1:1" x14ac:dyDescent="0.2">
      <c r="A511" s="13">
        <v>508</v>
      </c>
    </row>
    <row r="512" spans="1:1" x14ac:dyDescent="0.2">
      <c r="A512" s="13">
        <v>509</v>
      </c>
    </row>
    <row r="513" spans="1:1" x14ac:dyDescent="0.2">
      <c r="A513" s="13">
        <v>510</v>
      </c>
    </row>
    <row r="514" spans="1:1" x14ac:dyDescent="0.2">
      <c r="A514" s="13">
        <v>511</v>
      </c>
    </row>
    <row r="515" spans="1:1" x14ac:dyDescent="0.2">
      <c r="A515" s="13">
        <v>512</v>
      </c>
    </row>
    <row r="516" spans="1:1" x14ac:dyDescent="0.2">
      <c r="A516" s="13">
        <v>513</v>
      </c>
    </row>
    <row r="517" spans="1:1" x14ac:dyDescent="0.2">
      <c r="A517" s="13">
        <v>514</v>
      </c>
    </row>
    <row r="518" spans="1:1" x14ac:dyDescent="0.2">
      <c r="A518" s="13">
        <v>515</v>
      </c>
    </row>
    <row r="519" spans="1:1" x14ac:dyDescent="0.2">
      <c r="A519" s="13">
        <v>516</v>
      </c>
    </row>
    <row r="520" spans="1:1" x14ac:dyDescent="0.2">
      <c r="A520" s="13">
        <v>517</v>
      </c>
    </row>
    <row r="521" spans="1:1" x14ac:dyDescent="0.2">
      <c r="A521" s="13">
        <v>518</v>
      </c>
    </row>
    <row r="522" spans="1:1" x14ac:dyDescent="0.2">
      <c r="A522" s="13">
        <v>519</v>
      </c>
    </row>
    <row r="523" spans="1:1" x14ac:dyDescent="0.2">
      <c r="A523" s="13">
        <v>520</v>
      </c>
    </row>
    <row r="524" spans="1:1" x14ac:dyDescent="0.2">
      <c r="A524" s="13">
        <v>521</v>
      </c>
    </row>
    <row r="525" spans="1:1" x14ac:dyDescent="0.2">
      <c r="A525" s="13">
        <v>522</v>
      </c>
    </row>
    <row r="526" spans="1:1" x14ac:dyDescent="0.2">
      <c r="A526" s="13">
        <v>523</v>
      </c>
    </row>
    <row r="527" spans="1:1" x14ac:dyDescent="0.2">
      <c r="A527" s="13">
        <v>524</v>
      </c>
    </row>
    <row r="528" spans="1:1" x14ac:dyDescent="0.2">
      <c r="A528" s="13">
        <v>525</v>
      </c>
    </row>
    <row r="529" spans="1:1" x14ac:dyDescent="0.2">
      <c r="A529" s="13">
        <v>526</v>
      </c>
    </row>
    <row r="530" spans="1:1" x14ac:dyDescent="0.2">
      <c r="A530" s="13">
        <v>527</v>
      </c>
    </row>
    <row r="531" spans="1:1" x14ac:dyDescent="0.2">
      <c r="A531" s="13">
        <v>528</v>
      </c>
    </row>
    <row r="532" spans="1:1" x14ac:dyDescent="0.2">
      <c r="A532" s="13">
        <v>529</v>
      </c>
    </row>
    <row r="533" spans="1:1" x14ac:dyDescent="0.2">
      <c r="A533" s="13">
        <v>530</v>
      </c>
    </row>
    <row r="534" spans="1:1" x14ac:dyDescent="0.2">
      <c r="A534" s="13">
        <v>531</v>
      </c>
    </row>
    <row r="535" spans="1:1" x14ac:dyDescent="0.2">
      <c r="A535" s="13">
        <v>532</v>
      </c>
    </row>
    <row r="536" spans="1:1" x14ac:dyDescent="0.2">
      <c r="A536" s="13">
        <v>533</v>
      </c>
    </row>
    <row r="537" spans="1:1" x14ac:dyDescent="0.2">
      <c r="A537" s="13">
        <v>534</v>
      </c>
    </row>
    <row r="538" spans="1:1" x14ac:dyDescent="0.2">
      <c r="A538" s="13">
        <v>535</v>
      </c>
    </row>
    <row r="539" spans="1:1" x14ac:dyDescent="0.2">
      <c r="A539" s="13">
        <v>536</v>
      </c>
    </row>
    <row r="540" spans="1:1" x14ac:dyDescent="0.2">
      <c r="A540" s="13">
        <v>537</v>
      </c>
    </row>
    <row r="541" spans="1:1" x14ac:dyDescent="0.2">
      <c r="A541" s="13">
        <v>538</v>
      </c>
    </row>
    <row r="542" spans="1:1" x14ac:dyDescent="0.2">
      <c r="A542" s="13">
        <v>539</v>
      </c>
    </row>
    <row r="543" spans="1:1" x14ac:dyDescent="0.2">
      <c r="A543" s="13">
        <v>540</v>
      </c>
    </row>
    <row r="544" spans="1:1" x14ac:dyDescent="0.2">
      <c r="A544" s="13">
        <v>541</v>
      </c>
    </row>
    <row r="545" spans="1:1" x14ac:dyDescent="0.2">
      <c r="A545" s="13">
        <v>542</v>
      </c>
    </row>
    <row r="546" spans="1:1" x14ac:dyDescent="0.2">
      <c r="A546" s="13">
        <v>543</v>
      </c>
    </row>
    <row r="547" spans="1:1" x14ac:dyDescent="0.2">
      <c r="A547" s="13">
        <v>544</v>
      </c>
    </row>
    <row r="548" spans="1:1" x14ac:dyDescent="0.2">
      <c r="A548" s="13">
        <v>545</v>
      </c>
    </row>
    <row r="549" spans="1:1" x14ac:dyDescent="0.2">
      <c r="A549" s="13">
        <v>546</v>
      </c>
    </row>
    <row r="550" spans="1:1" x14ac:dyDescent="0.2">
      <c r="A550" s="13">
        <v>547</v>
      </c>
    </row>
    <row r="551" spans="1:1" x14ac:dyDescent="0.2">
      <c r="A551" s="13">
        <v>548</v>
      </c>
    </row>
    <row r="552" spans="1:1" x14ac:dyDescent="0.2">
      <c r="A552" s="13">
        <v>549</v>
      </c>
    </row>
    <row r="553" spans="1:1" x14ac:dyDescent="0.2">
      <c r="A553" s="13">
        <v>550</v>
      </c>
    </row>
    <row r="554" spans="1:1" x14ac:dyDescent="0.2">
      <c r="A554" s="13">
        <v>551</v>
      </c>
    </row>
    <row r="555" spans="1:1" x14ac:dyDescent="0.2">
      <c r="A555" s="13">
        <v>552</v>
      </c>
    </row>
    <row r="556" spans="1:1" x14ac:dyDescent="0.2">
      <c r="A556" s="13">
        <v>553</v>
      </c>
    </row>
    <row r="557" spans="1:1" x14ac:dyDescent="0.2">
      <c r="A557" s="13">
        <v>554</v>
      </c>
    </row>
    <row r="558" spans="1:1" x14ac:dyDescent="0.2">
      <c r="A558" s="13">
        <v>555</v>
      </c>
    </row>
    <row r="559" spans="1:1" x14ac:dyDescent="0.2">
      <c r="A559" s="13">
        <v>556</v>
      </c>
    </row>
    <row r="560" spans="1:1" x14ac:dyDescent="0.2">
      <c r="A560" s="13">
        <v>557</v>
      </c>
    </row>
    <row r="561" spans="1:1" x14ac:dyDescent="0.2">
      <c r="A561" s="13">
        <v>558</v>
      </c>
    </row>
    <row r="562" spans="1:1" x14ac:dyDescent="0.2">
      <c r="A562" s="13">
        <v>559</v>
      </c>
    </row>
    <row r="563" spans="1:1" x14ac:dyDescent="0.2">
      <c r="A563" s="13">
        <v>560</v>
      </c>
    </row>
    <row r="564" spans="1:1" x14ac:dyDescent="0.2">
      <c r="A564" s="13">
        <v>561</v>
      </c>
    </row>
    <row r="565" spans="1:1" x14ac:dyDescent="0.2">
      <c r="A565" s="13">
        <v>562</v>
      </c>
    </row>
    <row r="566" spans="1:1" x14ac:dyDescent="0.2">
      <c r="A566" s="13">
        <v>563</v>
      </c>
    </row>
    <row r="567" spans="1:1" x14ac:dyDescent="0.2">
      <c r="A567" s="13">
        <v>564</v>
      </c>
    </row>
    <row r="568" spans="1:1" x14ac:dyDescent="0.2">
      <c r="A568" s="13">
        <v>565</v>
      </c>
    </row>
    <row r="569" spans="1:1" x14ac:dyDescent="0.2">
      <c r="A569" s="13">
        <v>566</v>
      </c>
    </row>
    <row r="570" spans="1:1" x14ac:dyDescent="0.2">
      <c r="A570" s="13">
        <v>567</v>
      </c>
    </row>
    <row r="571" spans="1:1" x14ac:dyDescent="0.2">
      <c r="A571" s="13">
        <v>568</v>
      </c>
    </row>
    <row r="572" spans="1:1" x14ac:dyDescent="0.2">
      <c r="A572" s="13">
        <v>569</v>
      </c>
    </row>
    <row r="573" spans="1:1" x14ac:dyDescent="0.2">
      <c r="A573" s="13">
        <v>570</v>
      </c>
    </row>
    <row r="574" spans="1:1" x14ac:dyDescent="0.2">
      <c r="A574" s="13">
        <v>571</v>
      </c>
    </row>
    <row r="575" spans="1:1" x14ac:dyDescent="0.2">
      <c r="A575" s="13">
        <v>572</v>
      </c>
    </row>
    <row r="576" spans="1:1" x14ac:dyDescent="0.2">
      <c r="A576" s="13">
        <v>573</v>
      </c>
    </row>
    <row r="577" spans="1:1" x14ac:dyDescent="0.2">
      <c r="A577" s="13">
        <v>574</v>
      </c>
    </row>
    <row r="578" spans="1:1" x14ac:dyDescent="0.2">
      <c r="A578" s="13">
        <v>575</v>
      </c>
    </row>
    <row r="579" spans="1:1" x14ac:dyDescent="0.2">
      <c r="A579" s="13">
        <v>576</v>
      </c>
    </row>
    <row r="580" spans="1:1" x14ac:dyDescent="0.2">
      <c r="A580" s="13">
        <v>577</v>
      </c>
    </row>
    <row r="581" spans="1:1" x14ac:dyDescent="0.2">
      <c r="A581" s="13">
        <v>578</v>
      </c>
    </row>
    <row r="582" spans="1:1" x14ac:dyDescent="0.2">
      <c r="A582" s="13">
        <v>579</v>
      </c>
    </row>
    <row r="583" spans="1:1" x14ac:dyDescent="0.2">
      <c r="A583" s="13">
        <v>580</v>
      </c>
    </row>
    <row r="584" spans="1:1" x14ac:dyDescent="0.2">
      <c r="A584" s="13">
        <v>581</v>
      </c>
    </row>
    <row r="585" spans="1:1" x14ac:dyDescent="0.2">
      <c r="A585" s="13">
        <v>582</v>
      </c>
    </row>
    <row r="586" spans="1:1" x14ac:dyDescent="0.2">
      <c r="A586" s="13">
        <v>583</v>
      </c>
    </row>
    <row r="587" spans="1:1" x14ac:dyDescent="0.2">
      <c r="A587" s="13">
        <v>584</v>
      </c>
    </row>
    <row r="588" spans="1:1" x14ac:dyDescent="0.2">
      <c r="A588" s="13">
        <v>585</v>
      </c>
    </row>
    <row r="589" spans="1:1" x14ac:dyDescent="0.2">
      <c r="A589" s="13">
        <v>586</v>
      </c>
    </row>
    <row r="590" spans="1:1" x14ac:dyDescent="0.2">
      <c r="A590" s="13">
        <v>587</v>
      </c>
    </row>
    <row r="591" spans="1:1" x14ac:dyDescent="0.2">
      <c r="A591" s="13">
        <v>588</v>
      </c>
    </row>
    <row r="592" spans="1:1" x14ac:dyDescent="0.2">
      <c r="A592" s="13">
        <v>589</v>
      </c>
    </row>
    <row r="593" spans="1:1" x14ac:dyDescent="0.2">
      <c r="A593" s="13">
        <v>590</v>
      </c>
    </row>
    <row r="594" spans="1:1" x14ac:dyDescent="0.2">
      <c r="A594" s="13">
        <v>591</v>
      </c>
    </row>
    <row r="595" spans="1:1" x14ac:dyDescent="0.2">
      <c r="A595" s="13">
        <v>592</v>
      </c>
    </row>
    <row r="596" spans="1:1" x14ac:dyDescent="0.2">
      <c r="A596" s="13">
        <v>593</v>
      </c>
    </row>
    <row r="597" spans="1:1" x14ac:dyDescent="0.2">
      <c r="A597" s="13">
        <v>594</v>
      </c>
    </row>
    <row r="598" spans="1:1" x14ac:dyDescent="0.2">
      <c r="A598" s="13">
        <v>595</v>
      </c>
    </row>
    <row r="599" spans="1:1" x14ac:dyDescent="0.2">
      <c r="A599" s="13">
        <v>596</v>
      </c>
    </row>
    <row r="600" spans="1:1" x14ac:dyDescent="0.2">
      <c r="A600" s="13">
        <v>597</v>
      </c>
    </row>
    <row r="601" spans="1:1" x14ac:dyDescent="0.2">
      <c r="A601" s="13">
        <v>598</v>
      </c>
    </row>
    <row r="602" spans="1:1" x14ac:dyDescent="0.2">
      <c r="A602" s="13">
        <v>599</v>
      </c>
    </row>
    <row r="603" spans="1:1" x14ac:dyDescent="0.2">
      <c r="A603" s="13">
        <v>600</v>
      </c>
    </row>
    <row r="604" spans="1:1" x14ac:dyDescent="0.2">
      <c r="A604" s="13">
        <v>601</v>
      </c>
    </row>
    <row r="605" spans="1:1" x14ac:dyDescent="0.2">
      <c r="A605" s="13">
        <v>602</v>
      </c>
    </row>
    <row r="606" spans="1:1" x14ac:dyDescent="0.2">
      <c r="A606" s="13">
        <v>603</v>
      </c>
    </row>
    <row r="607" spans="1:1" x14ac:dyDescent="0.2">
      <c r="A607" s="13">
        <v>604</v>
      </c>
    </row>
    <row r="608" spans="1:1" x14ac:dyDescent="0.2">
      <c r="A608" s="13">
        <v>605</v>
      </c>
    </row>
    <row r="609" spans="1:1" x14ac:dyDescent="0.2">
      <c r="A609" s="13">
        <v>606</v>
      </c>
    </row>
    <row r="610" spans="1:1" x14ac:dyDescent="0.2">
      <c r="A610" s="13">
        <v>607</v>
      </c>
    </row>
    <row r="611" spans="1:1" x14ac:dyDescent="0.2">
      <c r="A611" s="13">
        <v>608</v>
      </c>
    </row>
    <row r="612" spans="1:1" x14ac:dyDescent="0.2">
      <c r="A612" s="13">
        <v>609</v>
      </c>
    </row>
    <row r="613" spans="1:1" x14ac:dyDescent="0.2">
      <c r="A613" s="13">
        <v>610</v>
      </c>
    </row>
    <row r="614" spans="1:1" x14ac:dyDescent="0.2">
      <c r="A614" s="13">
        <v>611</v>
      </c>
    </row>
    <row r="615" spans="1:1" x14ac:dyDescent="0.2">
      <c r="A615" s="13">
        <v>612</v>
      </c>
    </row>
    <row r="616" spans="1:1" x14ac:dyDescent="0.2">
      <c r="A616" s="13">
        <v>613</v>
      </c>
    </row>
    <row r="617" spans="1:1" x14ac:dyDescent="0.2">
      <c r="A617" s="13">
        <v>614</v>
      </c>
    </row>
    <row r="618" spans="1:1" x14ac:dyDescent="0.2">
      <c r="A618" s="13">
        <v>615</v>
      </c>
    </row>
    <row r="619" spans="1:1" x14ac:dyDescent="0.2">
      <c r="A619" s="13">
        <v>616</v>
      </c>
    </row>
    <row r="620" spans="1:1" x14ac:dyDescent="0.2">
      <c r="A620" s="13">
        <v>617</v>
      </c>
    </row>
    <row r="621" spans="1:1" x14ac:dyDescent="0.2">
      <c r="A621" s="13">
        <v>618</v>
      </c>
    </row>
    <row r="622" spans="1:1" x14ac:dyDescent="0.2">
      <c r="A622" s="13">
        <v>619</v>
      </c>
    </row>
    <row r="623" spans="1:1" x14ac:dyDescent="0.2">
      <c r="A623" s="13">
        <v>620</v>
      </c>
    </row>
    <row r="624" spans="1:1" x14ac:dyDescent="0.2">
      <c r="A624" s="13">
        <v>621</v>
      </c>
    </row>
    <row r="625" spans="1:1" x14ac:dyDescent="0.2">
      <c r="A625" s="13">
        <v>622</v>
      </c>
    </row>
    <row r="626" spans="1:1" x14ac:dyDescent="0.2">
      <c r="A626" s="13">
        <v>623</v>
      </c>
    </row>
    <row r="627" spans="1:1" x14ac:dyDescent="0.2">
      <c r="A627" s="13">
        <v>624</v>
      </c>
    </row>
    <row r="628" spans="1:1" x14ac:dyDescent="0.2">
      <c r="A628" s="13">
        <v>625</v>
      </c>
    </row>
    <row r="629" spans="1:1" x14ac:dyDescent="0.2">
      <c r="A629" s="13">
        <v>626</v>
      </c>
    </row>
    <row r="630" spans="1:1" x14ac:dyDescent="0.2">
      <c r="A630" s="13">
        <v>627</v>
      </c>
    </row>
    <row r="631" spans="1:1" x14ac:dyDescent="0.2">
      <c r="A631" s="13">
        <v>628</v>
      </c>
    </row>
    <row r="632" spans="1:1" x14ac:dyDescent="0.2">
      <c r="A632" s="13">
        <v>629</v>
      </c>
    </row>
    <row r="633" spans="1:1" x14ac:dyDescent="0.2">
      <c r="A633" s="13">
        <v>630</v>
      </c>
    </row>
    <row r="634" spans="1:1" x14ac:dyDescent="0.2">
      <c r="A634" s="13">
        <v>631</v>
      </c>
    </row>
    <row r="635" spans="1:1" x14ac:dyDescent="0.2">
      <c r="A635" s="13">
        <v>632</v>
      </c>
    </row>
    <row r="636" spans="1:1" x14ac:dyDescent="0.2">
      <c r="A636" s="13">
        <v>633</v>
      </c>
    </row>
    <row r="637" spans="1:1" x14ac:dyDescent="0.2">
      <c r="A637" s="13">
        <v>634</v>
      </c>
    </row>
    <row r="638" spans="1:1" x14ac:dyDescent="0.2">
      <c r="A638" s="13">
        <v>635</v>
      </c>
    </row>
    <row r="639" spans="1:1" x14ac:dyDescent="0.2">
      <c r="A639" s="13">
        <v>636</v>
      </c>
    </row>
    <row r="640" spans="1:1" x14ac:dyDescent="0.2">
      <c r="A640" s="13">
        <v>637</v>
      </c>
    </row>
    <row r="641" spans="1:1" x14ac:dyDescent="0.2">
      <c r="A641" s="13">
        <v>638</v>
      </c>
    </row>
    <row r="642" spans="1:1" x14ac:dyDescent="0.2">
      <c r="A642" s="13">
        <v>639</v>
      </c>
    </row>
    <row r="643" spans="1:1" x14ac:dyDescent="0.2">
      <c r="A643" s="13">
        <v>640</v>
      </c>
    </row>
    <row r="644" spans="1:1" x14ac:dyDescent="0.2">
      <c r="A644" s="13">
        <v>641</v>
      </c>
    </row>
    <row r="645" spans="1:1" x14ac:dyDescent="0.2">
      <c r="A645" s="13">
        <v>642</v>
      </c>
    </row>
    <row r="646" spans="1:1" x14ac:dyDescent="0.2">
      <c r="A646" s="13">
        <v>643</v>
      </c>
    </row>
    <row r="647" spans="1:1" x14ac:dyDescent="0.2">
      <c r="A647" s="13">
        <v>644</v>
      </c>
    </row>
    <row r="648" spans="1:1" x14ac:dyDescent="0.2">
      <c r="A648" s="13">
        <v>645</v>
      </c>
    </row>
    <row r="649" spans="1:1" x14ac:dyDescent="0.2">
      <c r="A649" s="13">
        <v>646</v>
      </c>
    </row>
    <row r="650" spans="1:1" x14ac:dyDescent="0.2">
      <c r="A650" s="13">
        <v>647</v>
      </c>
    </row>
    <row r="651" spans="1:1" x14ac:dyDescent="0.2">
      <c r="A651" s="13">
        <v>648</v>
      </c>
    </row>
    <row r="652" spans="1:1" x14ac:dyDescent="0.2">
      <c r="A652" s="13">
        <v>649</v>
      </c>
    </row>
    <row r="653" spans="1:1" x14ac:dyDescent="0.2">
      <c r="A653" s="13">
        <v>650</v>
      </c>
    </row>
    <row r="654" spans="1:1" x14ac:dyDescent="0.2">
      <c r="A654" s="13">
        <v>651</v>
      </c>
    </row>
    <row r="655" spans="1:1" x14ac:dyDescent="0.2">
      <c r="A655" s="13">
        <v>652</v>
      </c>
    </row>
    <row r="656" spans="1:1" x14ac:dyDescent="0.2">
      <c r="A656" s="13">
        <v>653</v>
      </c>
    </row>
    <row r="657" spans="1:1" x14ac:dyDescent="0.2">
      <c r="A657" s="13">
        <v>654</v>
      </c>
    </row>
    <row r="658" spans="1:1" x14ac:dyDescent="0.2">
      <c r="A658" s="13">
        <v>655</v>
      </c>
    </row>
    <row r="659" spans="1:1" x14ac:dyDescent="0.2">
      <c r="A659" s="13">
        <v>656</v>
      </c>
    </row>
    <row r="660" spans="1:1" x14ac:dyDescent="0.2">
      <c r="A660" s="13">
        <v>657</v>
      </c>
    </row>
    <row r="661" spans="1:1" x14ac:dyDescent="0.2">
      <c r="A661" s="13">
        <v>658</v>
      </c>
    </row>
    <row r="662" spans="1:1" x14ac:dyDescent="0.2">
      <c r="A662" s="13">
        <v>659</v>
      </c>
    </row>
    <row r="663" spans="1:1" x14ac:dyDescent="0.2">
      <c r="A663" s="13">
        <v>660</v>
      </c>
    </row>
    <row r="664" spans="1:1" x14ac:dyDescent="0.2">
      <c r="A664" s="13">
        <v>661</v>
      </c>
    </row>
    <row r="665" spans="1:1" x14ac:dyDescent="0.2">
      <c r="A665" s="13">
        <v>662</v>
      </c>
    </row>
    <row r="666" spans="1:1" x14ac:dyDescent="0.2">
      <c r="A666" s="13">
        <v>663</v>
      </c>
    </row>
    <row r="667" spans="1:1" x14ac:dyDescent="0.2">
      <c r="A667" s="13">
        <v>664</v>
      </c>
    </row>
    <row r="668" spans="1:1" x14ac:dyDescent="0.2">
      <c r="A668" s="13">
        <v>665</v>
      </c>
    </row>
    <row r="669" spans="1:1" x14ac:dyDescent="0.2">
      <c r="A669" s="13">
        <v>666</v>
      </c>
    </row>
    <row r="670" spans="1:1" x14ac:dyDescent="0.2">
      <c r="A670" s="13">
        <v>667</v>
      </c>
    </row>
    <row r="671" spans="1:1" x14ac:dyDescent="0.2">
      <c r="A671" s="13">
        <v>668</v>
      </c>
    </row>
    <row r="672" spans="1:1" x14ac:dyDescent="0.2">
      <c r="A672" s="13">
        <v>669</v>
      </c>
    </row>
    <row r="673" spans="1:1" x14ac:dyDescent="0.2">
      <c r="A673" s="13">
        <v>670</v>
      </c>
    </row>
    <row r="674" spans="1:1" x14ac:dyDescent="0.2">
      <c r="A674" s="13">
        <v>671</v>
      </c>
    </row>
    <row r="675" spans="1:1" x14ac:dyDescent="0.2">
      <c r="A675" s="13">
        <v>672</v>
      </c>
    </row>
    <row r="676" spans="1:1" x14ac:dyDescent="0.2">
      <c r="A676" s="13">
        <v>673</v>
      </c>
    </row>
    <row r="677" spans="1:1" x14ac:dyDescent="0.2">
      <c r="A677" s="13">
        <v>674</v>
      </c>
    </row>
    <row r="678" spans="1:1" x14ac:dyDescent="0.2">
      <c r="A678" s="13">
        <v>675</v>
      </c>
    </row>
    <row r="679" spans="1:1" x14ac:dyDescent="0.2">
      <c r="A679" s="13">
        <v>676</v>
      </c>
    </row>
    <row r="680" spans="1:1" x14ac:dyDescent="0.2">
      <c r="A680" s="13">
        <v>677</v>
      </c>
    </row>
    <row r="681" spans="1:1" x14ac:dyDescent="0.2">
      <c r="A681" s="13">
        <v>678</v>
      </c>
    </row>
    <row r="682" spans="1:1" x14ac:dyDescent="0.2">
      <c r="A682" s="13">
        <v>679</v>
      </c>
    </row>
    <row r="683" spans="1:1" x14ac:dyDescent="0.2">
      <c r="A683" s="13">
        <v>680</v>
      </c>
    </row>
    <row r="684" spans="1:1" x14ac:dyDescent="0.2">
      <c r="A684" s="13">
        <v>681</v>
      </c>
    </row>
    <row r="685" spans="1:1" x14ac:dyDescent="0.2">
      <c r="A685" s="13">
        <v>682</v>
      </c>
    </row>
    <row r="686" spans="1:1" x14ac:dyDescent="0.2">
      <c r="A686" s="13">
        <v>683</v>
      </c>
    </row>
    <row r="687" spans="1:1" x14ac:dyDescent="0.2">
      <c r="A687" s="13">
        <v>684</v>
      </c>
    </row>
    <row r="688" spans="1:1" x14ac:dyDescent="0.2">
      <c r="A688" s="13">
        <v>685</v>
      </c>
    </row>
    <row r="689" spans="1:1" x14ac:dyDescent="0.2">
      <c r="A689" s="13">
        <v>686</v>
      </c>
    </row>
    <row r="690" spans="1:1" x14ac:dyDescent="0.2">
      <c r="A690" s="13">
        <v>687</v>
      </c>
    </row>
    <row r="691" spans="1:1" x14ac:dyDescent="0.2">
      <c r="A691" s="13">
        <v>688</v>
      </c>
    </row>
    <row r="692" spans="1:1" x14ac:dyDescent="0.2">
      <c r="A692" s="13">
        <v>689</v>
      </c>
    </row>
    <row r="693" spans="1:1" x14ac:dyDescent="0.2">
      <c r="A693" s="13">
        <v>690</v>
      </c>
    </row>
    <row r="694" spans="1:1" x14ac:dyDescent="0.2">
      <c r="A694" s="13">
        <v>691</v>
      </c>
    </row>
    <row r="695" spans="1:1" x14ac:dyDescent="0.2">
      <c r="A695" s="13">
        <v>692</v>
      </c>
    </row>
    <row r="696" spans="1:1" x14ac:dyDescent="0.2">
      <c r="A696" s="13">
        <v>693</v>
      </c>
    </row>
    <row r="697" spans="1:1" x14ac:dyDescent="0.2">
      <c r="A697" s="13">
        <v>694</v>
      </c>
    </row>
    <row r="698" spans="1:1" x14ac:dyDescent="0.2">
      <c r="A698" s="13">
        <v>695</v>
      </c>
    </row>
    <row r="699" spans="1:1" x14ac:dyDescent="0.2">
      <c r="A699" s="13">
        <v>696</v>
      </c>
    </row>
    <row r="700" spans="1:1" x14ac:dyDescent="0.2">
      <c r="A700" s="13">
        <v>697</v>
      </c>
    </row>
    <row r="701" spans="1:1" x14ac:dyDescent="0.2">
      <c r="A701" s="13">
        <v>698</v>
      </c>
    </row>
    <row r="702" spans="1:1" x14ac:dyDescent="0.2">
      <c r="A702" s="13">
        <v>699</v>
      </c>
    </row>
    <row r="703" spans="1:1" x14ac:dyDescent="0.2">
      <c r="A703" s="13">
        <v>700</v>
      </c>
    </row>
    <row r="704" spans="1:1" x14ac:dyDescent="0.2">
      <c r="A704" s="13">
        <v>701</v>
      </c>
    </row>
    <row r="705" spans="1:1" x14ac:dyDescent="0.2">
      <c r="A705" s="13">
        <v>702</v>
      </c>
    </row>
    <row r="706" spans="1:1" x14ac:dyDescent="0.2">
      <c r="A706" s="13">
        <v>703</v>
      </c>
    </row>
    <row r="707" spans="1:1" x14ac:dyDescent="0.2">
      <c r="A707" s="13">
        <v>704</v>
      </c>
    </row>
    <row r="708" spans="1:1" x14ac:dyDescent="0.2">
      <c r="A708" s="13">
        <v>705</v>
      </c>
    </row>
    <row r="709" spans="1:1" x14ac:dyDescent="0.2">
      <c r="A709" s="13">
        <v>706</v>
      </c>
    </row>
    <row r="710" spans="1:1" x14ac:dyDescent="0.2">
      <c r="A710" s="13">
        <v>707</v>
      </c>
    </row>
    <row r="711" spans="1:1" x14ac:dyDescent="0.2">
      <c r="A711" s="13">
        <v>708</v>
      </c>
    </row>
    <row r="712" spans="1:1" x14ac:dyDescent="0.2">
      <c r="A712" s="13">
        <v>709</v>
      </c>
    </row>
    <row r="713" spans="1:1" x14ac:dyDescent="0.2">
      <c r="A713" s="13">
        <v>710</v>
      </c>
    </row>
    <row r="714" spans="1:1" x14ac:dyDescent="0.2">
      <c r="A714" s="13">
        <v>711</v>
      </c>
    </row>
    <row r="715" spans="1:1" x14ac:dyDescent="0.2">
      <c r="A715" s="13">
        <v>712</v>
      </c>
    </row>
    <row r="716" spans="1:1" x14ac:dyDescent="0.2">
      <c r="A716" s="13">
        <v>713</v>
      </c>
    </row>
    <row r="717" spans="1:1" x14ac:dyDescent="0.2">
      <c r="A717" s="13">
        <v>714</v>
      </c>
    </row>
    <row r="718" spans="1:1" x14ac:dyDescent="0.2">
      <c r="A718" s="13">
        <v>715</v>
      </c>
    </row>
    <row r="719" spans="1:1" x14ac:dyDescent="0.2">
      <c r="A719" s="13">
        <v>716</v>
      </c>
    </row>
    <row r="720" spans="1:1" x14ac:dyDescent="0.2">
      <c r="A720" s="13">
        <v>717</v>
      </c>
    </row>
    <row r="721" spans="1:1" x14ac:dyDescent="0.2">
      <c r="A721" s="13">
        <v>718</v>
      </c>
    </row>
    <row r="722" spans="1:1" x14ac:dyDescent="0.2">
      <c r="A722" s="13">
        <v>719</v>
      </c>
    </row>
    <row r="723" spans="1:1" x14ac:dyDescent="0.2">
      <c r="A723" s="13">
        <v>720</v>
      </c>
    </row>
    <row r="724" spans="1:1" x14ac:dyDescent="0.2">
      <c r="A724" s="13">
        <v>721</v>
      </c>
    </row>
    <row r="725" spans="1:1" x14ac:dyDescent="0.2">
      <c r="A725" s="13">
        <v>722</v>
      </c>
    </row>
    <row r="726" spans="1:1" x14ac:dyDescent="0.2">
      <c r="A726" s="13">
        <v>723</v>
      </c>
    </row>
    <row r="727" spans="1:1" x14ac:dyDescent="0.2">
      <c r="A727" s="13">
        <v>724</v>
      </c>
    </row>
    <row r="728" spans="1:1" x14ac:dyDescent="0.2">
      <c r="A728" s="13">
        <v>725</v>
      </c>
    </row>
    <row r="729" spans="1:1" x14ac:dyDescent="0.2">
      <c r="A729" s="13">
        <v>726</v>
      </c>
    </row>
    <row r="730" spans="1:1" x14ac:dyDescent="0.2">
      <c r="A730" s="13">
        <v>727</v>
      </c>
    </row>
    <row r="731" spans="1:1" x14ac:dyDescent="0.2">
      <c r="A731" s="13">
        <v>728</v>
      </c>
    </row>
    <row r="732" spans="1:1" x14ac:dyDescent="0.2">
      <c r="A732" s="13">
        <v>729</v>
      </c>
    </row>
    <row r="733" spans="1:1" x14ac:dyDescent="0.2">
      <c r="A733" s="13">
        <v>730</v>
      </c>
    </row>
    <row r="734" spans="1:1" x14ac:dyDescent="0.2">
      <c r="A734" s="13">
        <v>731</v>
      </c>
    </row>
    <row r="735" spans="1:1" x14ac:dyDescent="0.2">
      <c r="A735" s="13">
        <v>732</v>
      </c>
    </row>
    <row r="736" spans="1:1" x14ac:dyDescent="0.2">
      <c r="A736" s="13">
        <v>733</v>
      </c>
    </row>
    <row r="737" spans="1:1" x14ac:dyDescent="0.2">
      <c r="A737" s="13">
        <v>734</v>
      </c>
    </row>
    <row r="738" spans="1:1" x14ac:dyDescent="0.2">
      <c r="A738" s="13">
        <v>735</v>
      </c>
    </row>
    <row r="739" spans="1:1" x14ac:dyDescent="0.2">
      <c r="A739" s="13">
        <v>736</v>
      </c>
    </row>
    <row r="740" spans="1:1" x14ac:dyDescent="0.2">
      <c r="A740" s="13">
        <v>737</v>
      </c>
    </row>
    <row r="741" spans="1:1" x14ac:dyDescent="0.2">
      <c r="A741" s="13">
        <v>738</v>
      </c>
    </row>
    <row r="742" spans="1:1" x14ac:dyDescent="0.2">
      <c r="A742" s="13">
        <v>739</v>
      </c>
    </row>
    <row r="743" spans="1:1" x14ac:dyDescent="0.2">
      <c r="A743" s="13">
        <v>740</v>
      </c>
    </row>
    <row r="744" spans="1:1" x14ac:dyDescent="0.2">
      <c r="A744" s="13">
        <v>741</v>
      </c>
    </row>
    <row r="745" spans="1:1" x14ac:dyDescent="0.2">
      <c r="A745" s="13">
        <v>742</v>
      </c>
    </row>
    <row r="746" spans="1:1" x14ac:dyDescent="0.2">
      <c r="A746" s="13">
        <v>743</v>
      </c>
    </row>
    <row r="747" spans="1:1" x14ac:dyDescent="0.2">
      <c r="A747" s="13">
        <v>744</v>
      </c>
    </row>
    <row r="748" spans="1:1" x14ac:dyDescent="0.2">
      <c r="A748" s="13">
        <v>745</v>
      </c>
    </row>
    <row r="749" spans="1:1" x14ac:dyDescent="0.2">
      <c r="A749" s="13">
        <v>746</v>
      </c>
    </row>
    <row r="750" spans="1:1" x14ac:dyDescent="0.2">
      <c r="A750" s="13">
        <v>747</v>
      </c>
    </row>
    <row r="751" spans="1:1" x14ac:dyDescent="0.2">
      <c r="A751" s="13">
        <v>748</v>
      </c>
    </row>
    <row r="752" spans="1:1" x14ac:dyDescent="0.2">
      <c r="A752" s="13">
        <v>749</v>
      </c>
    </row>
    <row r="753" spans="1:1" x14ac:dyDescent="0.2">
      <c r="A753" s="13">
        <v>750</v>
      </c>
    </row>
    <row r="754" spans="1:1" x14ac:dyDescent="0.2">
      <c r="A754" s="13">
        <v>751</v>
      </c>
    </row>
    <row r="755" spans="1:1" x14ac:dyDescent="0.2">
      <c r="A755" s="13">
        <v>752</v>
      </c>
    </row>
    <row r="756" spans="1:1" x14ac:dyDescent="0.2">
      <c r="A756" s="13">
        <v>753</v>
      </c>
    </row>
    <row r="757" spans="1:1" x14ac:dyDescent="0.2">
      <c r="A757" s="13">
        <v>754</v>
      </c>
    </row>
    <row r="758" spans="1:1" x14ac:dyDescent="0.2">
      <c r="A758" s="13">
        <v>755</v>
      </c>
    </row>
    <row r="759" spans="1:1" x14ac:dyDescent="0.2">
      <c r="A759" s="13">
        <v>756</v>
      </c>
    </row>
    <row r="760" spans="1:1" x14ac:dyDescent="0.2">
      <c r="A760" s="13">
        <v>757</v>
      </c>
    </row>
    <row r="761" spans="1:1" x14ac:dyDescent="0.2">
      <c r="A761" s="13">
        <v>758</v>
      </c>
    </row>
    <row r="762" spans="1:1" x14ac:dyDescent="0.2">
      <c r="A762" s="13">
        <v>759</v>
      </c>
    </row>
    <row r="763" spans="1:1" x14ac:dyDescent="0.2">
      <c r="A763" s="13">
        <v>760</v>
      </c>
    </row>
    <row r="764" spans="1:1" x14ac:dyDescent="0.2">
      <c r="A764" s="13">
        <v>761</v>
      </c>
    </row>
    <row r="765" spans="1:1" x14ac:dyDescent="0.2">
      <c r="A765" s="13">
        <v>762</v>
      </c>
    </row>
    <row r="766" spans="1:1" x14ac:dyDescent="0.2">
      <c r="A766" s="13">
        <v>763</v>
      </c>
    </row>
    <row r="767" spans="1:1" x14ac:dyDescent="0.2">
      <c r="A767" s="13">
        <v>764</v>
      </c>
    </row>
    <row r="768" spans="1:1" x14ac:dyDescent="0.2">
      <c r="A768" s="13">
        <v>765</v>
      </c>
    </row>
    <row r="769" spans="1:1" x14ac:dyDescent="0.2">
      <c r="A769" s="13">
        <v>766</v>
      </c>
    </row>
    <row r="770" spans="1:1" x14ac:dyDescent="0.2">
      <c r="A770" s="13">
        <v>767</v>
      </c>
    </row>
    <row r="771" spans="1:1" x14ac:dyDescent="0.2">
      <c r="A771" s="13">
        <v>768</v>
      </c>
    </row>
    <row r="772" spans="1:1" x14ac:dyDescent="0.2">
      <c r="A772" s="13">
        <v>769</v>
      </c>
    </row>
    <row r="773" spans="1:1" x14ac:dyDescent="0.2">
      <c r="A773" s="13">
        <v>770</v>
      </c>
    </row>
    <row r="774" spans="1:1" x14ac:dyDescent="0.2">
      <c r="A774" s="13">
        <v>771</v>
      </c>
    </row>
    <row r="775" spans="1:1" x14ac:dyDescent="0.2">
      <c r="A775" s="13">
        <v>772</v>
      </c>
    </row>
    <row r="776" spans="1:1" x14ac:dyDescent="0.2">
      <c r="A776" s="13">
        <v>773</v>
      </c>
    </row>
    <row r="777" spans="1:1" x14ac:dyDescent="0.2">
      <c r="A777" s="13">
        <v>774</v>
      </c>
    </row>
    <row r="778" spans="1:1" x14ac:dyDescent="0.2">
      <c r="A778" s="13">
        <v>775</v>
      </c>
    </row>
    <row r="779" spans="1:1" x14ac:dyDescent="0.2">
      <c r="A779" s="13">
        <v>776</v>
      </c>
    </row>
    <row r="780" spans="1:1" x14ac:dyDescent="0.2">
      <c r="A780" s="13">
        <v>777</v>
      </c>
    </row>
    <row r="781" spans="1:1" x14ac:dyDescent="0.2">
      <c r="A781" s="13">
        <v>778</v>
      </c>
    </row>
    <row r="782" spans="1:1" x14ac:dyDescent="0.2">
      <c r="A782" s="13">
        <v>779</v>
      </c>
    </row>
    <row r="783" spans="1:1" x14ac:dyDescent="0.2">
      <c r="A783" s="13">
        <v>780</v>
      </c>
    </row>
    <row r="784" spans="1:1" x14ac:dyDescent="0.2">
      <c r="A784" s="13">
        <v>781</v>
      </c>
    </row>
    <row r="785" spans="1:1" x14ac:dyDescent="0.2">
      <c r="A785" s="13">
        <v>782</v>
      </c>
    </row>
    <row r="786" spans="1:1" x14ac:dyDescent="0.2">
      <c r="A786" s="13">
        <v>783</v>
      </c>
    </row>
    <row r="787" spans="1:1" x14ac:dyDescent="0.2">
      <c r="A787" s="13">
        <v>784</v>
      </c>
    </row>
    <row r="788" spans="1:1" x14ac:dyDescent="0.2">
      <c r="A788" s="13">
        <v>785</v>
      </c>
    </row>
    <row r="789" spans="1:1" x14ac:dyDescent="0.2">
      <c r="A789" s="13">
        <v>786</v>
      </c>
    </row>
    <row r="790" spans="1:1" x14ac:dyDescent="0.2">
      <c r="A790" s="13">
        <v>787</v>
      </c>
    </row>
    <row r="791" spans="1:1" x14ac:dyDescent="0.2">
      <c r="A791" s="13">
        <v>788</v>
      </c>
    </row>
    <row r="792" spans="1:1" x14ac:dyDescent="0.2">
      <c r="A792" s="13">
        <v>789</v>
      </c>
    </row>
    <row r="793" spans="1:1" x14ac:dyDescent="0.2">
      <c r="A793" s="13">
        <v>790</v>
      </c>
    </row>
    <row r="794" spans="1:1" x14ac:dyDescent="0.2">
      <c r="A794" s="13">
        <v>791</v>
      </c>
    </row>
    <row r="795" spans="1:1" x14ac:dyDescent="0.2">
      <c r="A795" s="13">
        <v>792</v>
      </c>
    </row>
    <row r="796" spans="1:1" x14ac:dyDescent="0.2">
      <c r="A796" s="13">
        <v>793</v>
      </c>
    </row>
    <row r="797" spans="1:1" x14ac:dyDescent="0.2">
      <c r="A797" s="13">
        <v>794</v>
      </c>
    </row>
    <row r="798" spans="1:1" x14ac:dyDescent="0.2">
      <c r="A798" s="13">
        <v>795</v>
      </c>
    </row>
    <row r="799" spans="1:1" x14ac:dyDescent="0.2">
      <c r="A799" s="13">
        <v>796</v>
      </c>
    </row>
    <row r="800" spans="1:1" x14ac:dyDescent="0.2">
      <c r="A800" s="13">
        <v>797</v>
      </c>
    </row>
    <row r="801" spans="1:1" x14ac:dyDescent="0.2">
      <c r="A801" s="13">
        <v>798</v>
      </c>
    </row>
    <row r="802" spans="1:1" x14ac:dyDescent="0.2">
      <c r="A802" s="13">
        <v>799</v>
      </c>
    </row>
    <row r="803" spans="1:1" x14ac:dyDescent="0.2">
      <c r="A803" s="13">
        <v>800</v>
      </c>
    </row>
    <row r="804" spans="1:1" x14ac:dyDescent="0.2">
      <c r="A804" s="13">
        <v>801</v>
      </c>
    </row>
    <row r="805" spans="1:1" x14ac:dyDescent="0.2">
      <c r="A805" s="13">
        <v>802</v>
      </c>
    </row>
    <row r="806" spans="1:1" x14ac:dyDescent="0.2">
      <c r="A806" s="13">
        <v>803</v>
      </c>
    </row>
    <row r="807" spans="1:1" x14ac:dyDescent="0.2">
      <c r="A807" s="13">
        <v>804</v>
      </c>
    </row>
    <row r="808" spans="1:1" x14ac:dyDescent="0.2">
      <c r="A808" s="13">
        <v>805</v>
      </c>
    </row>
    <row r="809" spans="1:1" x14ac:dyDescent="0.2">
      <c r="A809" s="13">
        <v>806</v>
      </c>
    </row>
    <row r="810" spans="1:1" x14ac:dyDescent="0.2">
      <c r="A810" s="13">
        <v>807</v>
      </c>
    </row>
    <row r="811" spans="1:1" x14ac:dyDescent="0.2">
      <c r="A811" s="13">
        <v>808</v>
      </c>
    </row>
    <row r="812" spans="1:1" x14ac:dyDescent="0.2">
      <c r="A812" s="13">
        <v>809</v>
      </c>
    </row>
    <row r="813" spans="1:1" x14ac:dyDescent="0.2">
      <c r="A813" s="13">
        <v>810</v>
      </c>
    </row>
    <row r="814" spans="1:1" x14ac:dyDescent="0.2">
      <c r="A814" s="13">
        <v>811</v>
      </c>
    </row>
    <row r="815" spans="1:1" x14ac:dyDescent="0.2">
      <c r="A815" s="13">
        <v>812</v>
      </c>
    </row>
    <row r="816" spans="1:1" x14ac:dyDescent="0.2">
      <c r="A816" s="13">
        <v>813</v>
      </c>
    </row>
    <row r="817" spans="1:1" x14ac:dyDescent="0.2">
      <c r="A817" s="13">
        <v>814</v>
      </c>
    </row>
    <row r="818" spans="1:1" x14ac:dyDescent="0.2">
      <c r="A818" s="13">
        <v>815</v>
      </c>
    </row>
    <row r="819" spans="1:1" x14ac:dyDescent="0.2">
      <c r="A819" s="13">
        <v>816</v>
      </c>
    </row>
    <row r="820" spans="1:1" x14ac:dyDescent="0.2">
      <c r="A820" s="13">
        <v>817</v>
      </c>
    </row>
    <row r="821" spans="1:1" x14ac:dyDescent="0.2">
      <c r="A821" s="13">
        <v>818</v>
      </c>
    </row>
    <row r="822" spans="1:1" x14ac:dyDescent="0.2">
      <c r="A822" s="13">
        <v>819</v>
      </c>
    </row>
    <row r="823" spans="1:1" x14ac:dyDescent="0.2">
      <c r="A823" s="13">
        <v>820</v>
      </c>
    </row>
    <row r="824" spans="1:1" x14ac:dyDescent="0.2">
      <c r="A824" s="13">
        <v>821</v>
      </c>
    </row>
    <row r="825" spans="1:1" x14ac:dyDescent="0.2">
      <c r="A825" s="13">
        <v>822</v>
      </c>
    </row>
    <row r="826" spans="1:1" x14ac:dyDescent="0.2">
      <c r="A826" s="13">
        <v>823</v>
      </c>
    </row>
    <row r="827" spans="1:1" x14ac:dyDescent="0.2">
      <c r="A827" s="13">
        <v>824</v>
      </c>
    </row>
    <row r="828" spans="1:1" x14ac:dyDescent="0.2">
      <c r="A828" s="13">
        <v>825</v>
      </c>
    </row>
    <row r="829" spans="1:1" x14ac:dyDescent="0.2">
      <c r="A829" s="13">
        <v>826</v>
      </c>
    </row>
    <row r="830" spans="1:1" x14ac:dyDescent="0.2">
      <c r="A830" s="13">
        <v>827</v>
      </c>
    </row>
    <row r="831" spans="1:1" x14ac:dyDescent="0.2">
      <c r="A831" s="13">
        <v>828</v>
      </c>
    </row>
    <row r="832" spans="1:1" x14ac:dyDescent="0.2">
      <c r="A832" s="13">
        <v>829</v>
      </c>
    </row>
    <row r="833" spans="1:1" x14ac:dyDescent="0.2">
      <c r="A833" s="13">
        <v>830</v>
      </c>
    </row>
    <row r="834" spans="1:1" x14ac:dyDescent="0.2">
      <c r="A834" s="13">
        <v>831</v>
      </c>
    </row>
    <row r="835" spans="1:1" x14ac:dyDescent="0.2">
      <c r="A835" s="13">
        <v>832</v>
      </c>
    </row>
    <row r="836" spans="1:1" x14ac:dyDescent="0.2">
      <c r="A836" s="13">
        <v>833</v>
      </c>
    </row>
    <row r="837" spans="1:1" x14ac:dyDescent="0.2">
      <c r="A837" s="13">
        <v>834</v>
      </c>
    </row>
    <row r="838" spans="1:1" x14ac:dyDescent="0.2">
      <c r="A838" s="13">
        <v>835</v>
      </c>
    </row>
    <row r="839" spans="1:1" x14ac:dyDescent="0.2">
      <c r="A839" s="13">
        <v>836</v>
      </c>
    </row>
    <row r="840" spans="1:1" x14ac:dyDescent="0.2">
      <c r="A840" s="13">
        <v>837</v>
      </c>
    </row>
    <row r="841" spans="1:1" x14ac:dyDescent="0.2">
      <c r="A841" s="13">
        <v>838</v>
      </c>
    </row>
    <row r="842" spans="1:1" x14ac:dyDescent="0.2">
      <c r="A842" s="13">
        <v>839</v>
      </c>
    </row>
    <row r="843" spans="1:1" x14ac:dyDescent="0.2">
      <c r="A843" s="13">
        <v>840</v>
      </c>
    </row>
    <row r="844" spans="1:1" x14ac:dyDescent="0.2">
      <c r="A844" s="13">
        <v>841</v>
      </c>
    </row>
    <row r="845" spans="1:1" x14ac:dyDescent="0.2">
      <c r="A845" s="13">
        <v>842</v>
      </c>
    </row>
    <row r="846" spans="1:1" x14ac:dyDescent="0.2">
      <c r="A846" s="13">
        <v>843</v>
      </c>
    </row>
    <row r="847" spans="1:1" x14ac:dyDescent="0.2">
      <c r="A847" s="13">
        <v>844</v>
      </c>
    </row>
    <row r="848" spans="1:1" x14ac:dyDescent="0.2">
      <c r="A848" s="13">
        <v>845</v>
      </c>
    </row>
    <row r="849" spans="1:1" x14ac:dyDescent="0.2">
      <c r="A849" s="13">
        <v>846</v>
      </c>
    </row>
    <row r="850" spans="1:1" x14ac:dyDescent="0.2">
      <c r="A850" s="13">
        <v>847</v>
      </c>
    </row>
    <row r="851" spans="1:1" x14ac:dyDescent="0.2">
      <c r="A851" s="13">
        <v>848</v>
      </c>
    </row>
    <row r="852" spans="1:1" x14ac:dyDescent="0.2">
      <c r="A852" s="13">
        <v>849</v>
      </c>
    </row>
    <row r="853" spans="1:1" x14ac:dyDescent="0.2">
      <c r="A853" s="13">
        <v>850</v>
      </c>
    </row>
    <row r="854" spans="1:1" x14ac:dyDescent="0.2">
      <c r="A854" s="13">
        <v>851</v>
      </c>
    </row>
    <row r="855" spans="1:1" x14ac:dyDescent="0.2">
      <c r="A855" s="13">
        <v>852</v>
      </c>
    </row>
    <row r="856" spans="1:1" x14ac:dyDescent="0.2">
      <c r="A856" s="13">
        <v>853</v>
      </c>
    </row>
    <row r="857" spans="1:1" x14ac:dyDescent="0.2">
      <c r="A857" s="13">
        <v>854</v>
      </c>
    </row>
    <row r="858" spans="1:1" x14ac:dyDescent="0.2">
      <c r="A858" s="13">
        <v>855</v>
      </c>
    </row>
    <row r="859" spans="1:1" x14ac:dyDescent="0.2">
      <c r="A859" s="13">
        <v>856</v>
      </c>
    </row>
    <row r="860" spans="1:1" x14ac:dyDescent="0.2">
      <c r="A860" s="13">
        <v>857</v>
      </c>
    </row>
    <row r="861" spans="1:1" x14ac:dyDescent="0.2">
      <c r="A861" s="13">
        <v>858</v>
      </c>
    </row>
    <row r="862" spans="1:1" x14ac:dyDescent="0.2">
      <c r="A862" s="13">
        <v>859</v>
      </c>
    </row>
    <row r="863" spans="1:1" x14ac:dyDescent="0.2">
      <c r="A863" s="13">
        <v>860</v>
      </c>
    </row>
    <row r="864" spans="1:1" x14ac:dyDescent="0.2">
      <c r="A864" s="13">
        <v>861</v>
      </c>
    </row>
    <row r="865" spans="1:1" x14ac:dyDescent="0.2">
      <c r="A865" s="13">
        <v>862</v>
      </c>
    </row>
    <row r="866" spans="1:1" x14ac:dyDescent="0.2">
      <c r="A866" s="13">
        <v>863</v>
      </c>
    </row>
    <row r="867" spans="1:1" x14ac:dyDescent="0.2">
      <c r="A867" s="13">
        <v>864</v>
      </c>
    </row>
    <row r="868" spans="1:1" x14ac:dyDescent="0.2">
      <c r="A868" s="13">
        <v>865</v>
      </c>
    </row>
    <row r="869" spans="1:1" x14ac:dyDescent="0.2">
      <c r="A869" s="13">
        <v>866</v>
      </c>
    </row>
    <row r="870" spans="1:1" x14ac:dyDescent="0.2">
      <c r="A870" s="13">
        <v>867</v>
      </c>
    </row>
    <row r="871" spans="1:1" x14ac:dyDescent="0.2">
      <c r="A871" s="13">
        <v>868</v>
      </c>
    </row>
    <row r="872" spans="1:1" x14ac:dyDescent="0.2">
      <c r="A872" s="13">
        <v>869</v>
      </c>
    </row>
    <row r="873" spans="1:1" x14ac:dyDescent="0.2">
      <c r="A873" s="13">
        <v>870</v>
      </c>
    </row>
    <row r="874" spans="1:1" x14ac:dyDescent="0.2">
      <c r="A874" s="13">
        <v>871</v>
      </c>
    </row>
    <row r="875" spans="1:1" x14ac:dyDescent="0.2">
      <c r="A875" s="13">
        <v>872</v>
      </c>
    </row>
    <row r="876" spans="1:1" x14ac:dyDescent="0.2">
      <c r="A876" s="13">
        <v>873</v>
      </c>
    </row>
    <row r="877" spans="1:1" x14ac:dyDescent="0.2">
      <c r="A877" s="13">
        <v>874</v>
      </c>
    </row>
    <row r="878" spans="1:1" x14ac:dyDescent="0.2">
      <c r="A878" s="13">
        <v>875</v>
      </c>
    </row>
    <row r="879" spans="1:1" x14ac:dyDescent="0.2">
      <c r="A879" s="13">
        <v>876</v>
      </c>
    </row>
    <row r="880" spans="1:1" x14ac:dyDescent="0.2">
      <c r="A880" s="13">
        <v>877</v>
      </c>
    </row>
    <row r="881" spans="1:1" x14ac:dyDescent="0.2">
      <c r="A881" s="13">
        <v>878</v>
      </c>
    </row>
    <row r="882" spans="1:1" x14ac:dyDescent="0.2">
      <c r="A882" s="13">
        <v>879</v>
      </c>
    </row>
    <row r="883" spans="1:1" x14ac:dyDescent="0.2">
      <c r="A883" s="13">
        <v>880</v>
      </c>
    </row>
    <row r="884" spans="1:1" x14ac:dyDescent="0.2">
      <c r="A884" s="13">
        <v>881</v>
      </c>
    </row>
    <row r="885" spans="1:1" x14ac:dyDescent="0.2">
      <c r="A885" s="13">
        <v>882</v>
      </c>
    </row>
    <row r="886" spans="1:1" x14ac:dyDescent="0.2">
      <c r="A886" s="13">
        <v>883</v>
      </c>
    </row>
    <row r="887" spans="1:1" x14ac:dyDescent="0.2">
      <c r="A887" s="13">
        <v>884</v>
      </c>
    </row>
    <row r="888" spans="1:1" x14ac:dyDescent="0.2">
      <c r="A888" s="13">
        <v>885</v>
      </c>
    </row>
    <row r="889" spans="1:1" x14ac:dyDescent="0.2">
      <c r="A889" s="13">
        <v>886</v>
      </c>
    </row>
    <row r="890" spans="1:1" x14ac:dyDescent="0.2">
      <c r="A890" s="13">
        <v>887</v>
      </c>
    </row>
    <row r="891" spans="1:1" x14ac:dyDescent="0.2">
      <c r="A891" s="13">
        <v>888</v>
      </c>
    </row>
    <row r="892" spans="1:1" x14ac:dyDescent="0.2">
      <c r="A892" s="13">
        <v>889</v>
      </c>
    </row>
    <row r="893" spans="1:1" x14ac:dyDescent="0.2">
      <c r="A893" s="13">
        <v>890</v>
      </c>
    </row>
    <row r="894" spans="1:1" x14ac:dyDescent="0.2">
      <c r="A894" s="13">
        <v>891</v>
      </c>
    </row>
    <row r="895" spans="1:1" x14ac:dyDescent="0.2">
      <c r="A895" s="13">
        <v>892</v>
      </c>
    </row>
    <row r="896" spans="1:1" x14ac:dyDescent="0.2">
      <c r="A896" s="13">
        <v>893</v>
      </c>
    </row>
    <row r="897" spans="1:1" x14ac:dyDescent="0.2">
      <c r="A897" s="13">
        <v>894</v>
      </c>
    </row>
    <row r="898" spans="1:1" x14ac:dyDescent="0.2">
      <c r="A898" s="13">
        <v>895</v>
      </c>
    </row>
    <row r="899" spans="1:1" x14ac:dyDescent="0.2">
      <c r="A899" s="13">
        <v>896</v>
      </c>
    </row>
    <row r="900" spans="1:1" x14ac:dyDescent="0.2">
      <c r="A900" s="13">
        <v>897</v>
      </c>
    </row>
    <row r="901" spans="1:1" x14ac:dyDescent="0.2">
      <c r="A901" s="13">
        <v>898</v>
      </c>
    </row>
    <row r="902" spans="1:1" x14ac:dyDescent="0.2">
      <c r="A902" s="13">
        <v>899</v>
      </c>
    </row>
    <row r="903" spans="1:1" x14ac:dyDescent="0.2">
      <c r="A903" s="13">
        <v>900</v>
      </c>
    </row>
    <row r="904" spans="1:1" x14ac:dyDescent="0.2">
      <c r="A904" s="13">
        <v>901</v>
      </c>
    </row>
    <row r="905" spans="1:1" x14ac:dyDescent="0.2">
      <c r="A905" s="13">
        <v>902</v>
      </c>
    </row>
    <row r="906" spans="1:1" x14ac:dyDescent="0.2">
      <c r="A906" s="13">
        <v>903</v>
      </c>
    </row>
    <row r="907" spans="1:1" x14ac:dyDescent="0.2">
      <c r="A907" s="13">
        <v>904</v>
      </c>
    </row>
    <row r="908" spans="1:1" x14ac:dyDescent="0.2">
      <c r="A908" s="13">
        <v>905</v>
      </c>
    </row>
    <row r="909" spans="1:1" x14ac:dyDescent="0.2">
      <c r="A909" s="13">
        <v>906</v>
      </c>
    </row>
    <row r="910" spans="1:1" x14ac:dyDescent="0.2">
      <c r="A910" s="13">
        <v>907</v>
      </c>
    </row>
    <row r="911" spans="1:1" x14ac:dyDescent="0.2">
      <c r="A911" s="13">
        <v>908</v>
      </c>
    </row>
    <row r="912" spans="1:1" x14ac:dyDescent="0.2">
      <c r="A912" s="13">
        <v>909</v>
      </c>
    </row>
    <row r="913" spans="1:1" x14ac:dyDescent="0.2">
      <c r="A913" s="13">
        <v>910</v>
      </c>
    </row>
    <row r="914" spans="1:1" x14ac:dyDescent="0.2">
      <c r="A914" s="13">
        <v>911</v>
      </c>
    </row>
    <row r="915" spans="1:1" x14ac:dyDescent="0.2">
      <c r="A915" s="13">
        <v>912</v>
      </c>
    </row>
    <row r="916" spans="1:1" x14ac:dyDescent="0.2">
      <c r="A916" s="13">
        <v>913</v>
      </c>
    </row>
    <row r="917" spans="1:1" x14ac:dyDescent="0.2">
      <c r="A917" s="13">
        <v>914</v>
      </c>
    </row>
    <row r="918" spans="1:1" x14ac:dyDescent="0.2">
      <c r="A918" s="13">
        <v>915</v>
      </c>
    </row>
    <row r="919" spans="1:1" x14ac:dyDescent="0.2">
      <c r="A919" s="13">
        <v>916</v>
      </c>
    </row>
    <row r="920" spans="1:1" x14ac:dyDescent="0.2">
      <c r="A920" s="13">
        <v>917</v>
      </c>
    </row>
    <row r="921" spans="1:1" x14ac:dyDescent="0.2">
      <c r="A921" s="13">
        <v>918</v>
      </c>
    </row>
    <row r="922" spans="1:1" x14ac:dyDescent="0.2">
      <c r="A922" s="13">
        <v>919</v>
      </c>
    </row>
    <row r="923" spans="1:1" x14ac:dyDescent="0.2">
      <c r="A923" s="13">
        <v>920</v>
      </c>
    </row>
    <row r="924" spans="1:1" x14ac:dyDescent="0.2">
      <c r="A924" s="13">
        <v>921</v>
      </c>
    </row>
    <row r="925" spans="1:1" x14ac:dyDescent="0.2">
      <c r="A925" s="13">
        <v>922</v>
      </c>
    </row>
    <row r="926" spans="1:1" x14ac:dyDescent="0.2">
      <c r="A926" s="13">
        <v>923</v>
      </c>
    </row>
    <row r="927" spans="1:1" x14ac:dyDescent="0.2">
      <c r="A927" s="13">
        <v>924</v>
      </c>
    </row>
    <row r="928" spans="1:1" x14ac:dyDescent="0.2">
      <c r="A928" s="13">
        <v>925</v>
      </c>
    </row>
    <row r="929" spans="1:1" x14ac:dyDescent="0.2">
      <c r="A929" s="13">
        <v>926</v>
      </c>
    </row>
    <row r="930" spans="1:1" x14ac:dyDescent="0.2">
      <c r="A930" s="13">
        <v>927</v>
      </c>
    </row>
    <row r="931" spans="1:1" x14ac:dyDescent="0.2">
      <c r="A931" s="13">
        <v>928</v>
      </c>
    </row>
    <row r="932" spans="1:1" x14ac:dyDescent="0.2">
      <c r="A932" s="13">
        <v>929</v>
      </c>
    </row>
    <row r="933" spans="1:1" x14ac:dyDescent="0.2">
      <c r="A933" s="13">
        <v>930</v>
      </c>
    </row>
    <row r="934" spans="1:1" x14ac:dyDescent="0.2">
      <c r="A934" s="13">
        <v>931</v>
      </c>
    </row>
    <row r="935" spans="1:1" x14ac:dyDescent="0.2">
      <c r="A935" s="13">
        <v>932</v>
      </c>
    </row>
    <row r="936" spans="1:1" x14ac:dyDescent="0.2">
      <c r="A936" s="13">
        <v>933</v>
      </c>
    </row>
    <row r="937" spans="1:1" x14ac:dyDescent="0.2">
      <c r="A937" s="13">
        <v>934</v>
      </c>
    </row>
    <row r="938" spans="1:1" x14ac:dyDescent="0.2">
      <c r="A938" s="13">
        <v>935</v>
      </c>
    </row>
    <row r="939" spans="1:1" x14ac:dyDescent="0.2">
      <c r="A939" s="13">
        <v>936</v>
      </c>
    </row>
    <row r="940" spans="1:1" x14ac:dyDescent="0.2">
      <c r="A940" s="13">
        <v>937</v>
      </c>
    </row>
    <row r="941" spans="1:1" x14ac:dyDescent="0.2">
      <c r="A941" s="13">
        <v>938</v>
      </c>
    </row>
    <row r="942" spans="1:1" x14ac:dyDescent="0.2">
      <c r="A942" s="13">
        <v>939</v>
      </c>
    </row>
    <row r="943" spans="1:1" x14ac:dyDescent="0.2">
      <c r="A943" s="13">
        <v>940</v>
      </c>
    </row>
    <row r="944" spans="1:1" x14ac:dyDescent="0.2">
      <c r="A944" s="13">
        <v>941</v>
      </c>
    </row>
    <row r="945" spans="1:1" x14ac:dyDescent="0.2">
      <c r="A945" s="13">
        <v>942</v>
      </c>
    </row>
    <row r="946" spans="1:1" x14ac:dyDescent="0.2">
      <c r="A946" s="13">
        <v>943</v>
      </c>
    </row>
    <row r="947" spans="1:1" x14ac:dyDescent="0.2">
      <c r="A947" s="13">
        <v>944</v>
      </c>
    </row>
    <row r="948" spans="1:1" x14ac:dyDescent="0.2">
      <c r="A948" s="13">
        <v>945</v>
      </c>
    </row>
    <row r="949" spans="1:1" x14ac:dyDescent="0.2">
      <c r="A949" s="13">
        <v>946</v>
      </c>
    </row>
    <row r="950" spans="1:1" x14ac:dyDescent="0.2">
      <c r="A950" s="13">
        <v>947</v>
      </c>
    </row>
    <row r="951" spans="1:1" x14ac:dyDescent="0.2">
      <c r="A951" s="13">
        <v>948</v>
      </c>
    </row>
    <row r="952" spans="1:1" x14ac:dyDescent="0.2">
      <c r="A952" s="13">
        <v>949</v>
      </c>
    </row>
    <row r="953" spans="1:1" x14ac:dyDescent="0.2">
      <c r="A953" s="13">
        <v>950</v>
      </c>
    </row>
    <row r="954" spans="1:1" x14ac:dyDescent="0.2">
      <c r="A954" s="13">
        <v>951</v>
      </c>
    </row>
    <row r="955" spans="1:1" x14ac:dyDescent="0.2">
      <c r="A955" s="13">
        <v>952</v>
      </c>
    </row>
    <row r="956" spans="1:1" x14ac:dyDescent="0.2">
      <c r="A956" s="13">
        <v>953</v>
      </c>
    </row>
    <row r="957" spans="1:1" x14ac:dyDescent="0.2">
      <c r="A957" s="13">
        <v>954</v>
      </c>
    </row>
    <row r="958" spans="1:1" x14ac:dyDescent="0.2">
      <c r="A958" s="13">
        <v>955</v>
      </c>
    </row>
    <row r="959" spans="1:1" x14ac:dyDescent="0.2">
      <c r="A959" s="13">
        <v>956</v>
      </c>
    </row>
    <row r="960" spans="1:1" x14ac:dyDescent="0.2">
      <c r="A960" s="13">
        <v>957</v>
      </c>
    </row>
    <row r="961" spans="1:1" x14ac:dyDescent="0.2">
      <c r="A961" s="13">
        <v>958</v>
      </c>
    </row>
    <row r="962" spans="1:1" x14ac:dyDescent="0.2">
      <c r="A962" s="13">
        <v>959</v>
      </c>
    </row>
    <row r="963" spans="1:1" x14ac:dyDescent="0.2">
      <c r="A963" s="13">
        <v>960</v>
      </c>
    </row>
    <row r="964" spans="1:1" x14ac:dyDescent="0.2">
      <c r="A964" s="13">
        <v>961</v>
      </c>
    </row>
    <row r="965" spans="1:1" x14ac:dyDescent="0.2">
      <c r="A965" s="13">
        <v>962</v>
      </c>
    </row>
    <row r="966" spans="1:1" x14ac:dyDescent="0.2">
      <c r="A966" s="13">
        <v>963</v>
      </c>
    </row>
    <row r="967" spans="1:1" x14ac:dyDescent="0.2">
      <c r="A967" s="13">
        <v>964</v>
      </c>
    </row>
    <row r="968" spans="1:1" x14ac:dyDescent="0.2">
      <c r="A968" s="13">
        <v>965</v>
      </c>
    </row>
    <row r="969" spans="1:1" x14ac:dyDescent="0.2">
      <c r="A969" s="13">
        <v>966</v>
      </c>
    </row>
    <row r="970" spans="1:1" x14ac:dyDescent="0.2">
      <c r="A970" s="13">
        <v>967</v>
      </c>
    </row>
    <row r="971" spans="1:1" x14ac:dyDescent="0.2">
      <c r="A971" s="13">
        <v>968</v>
      </c>
    </row>
    <row r="972" spans="1:1" x14ac:dyDescent="0.2">
      <c r="A972" s="13">
        <v>969</v>
      </c>
    </row>
    <row r="973" spans="1:1" x14ac:dyDescent="0.2">
      <c r="A973" s="13">
        <v>970</v>
      </c>
    </row>
    <row r="974" spans="1:1" x14ac:dyDescent="0.2">
      <c r="A974" s="13">
        <v>971</v>
      </c>
    </row>
    <row r="975" spans="1:1" x14ac:dyDescent="0.2">
      <c r="A975" s="13">
        <v>972</v>
      </c>
    </row>
    <row r="976" spans="1:1" x14ac:dyDescent="0.2">
      <c r="A976" s="13">
        <v>973</v>
      </c>
    </row>
    <row r="977" spans="1:1" x14ac:dyDescent="0.2">
      <c r="A977" s="13">
        <v>974</v>
      </c>
    </row>
    <row r="978" spans="1:1" x14ac:dyDescent="0.2">
      <c r="A978" s="13">
        <v>975</v>
      </c>
    </row>
    <row r="979" spans="1:1" x14ac:dyDescent="0.2">
      <c r="A979" s="13">
        <v>976</v>
      </c>
    </row>
    <row r="980" spans="1:1" x14ac:dyDescent="0.2">
      <c r="A980" s="13">
        <v>977</v>
      </c>
    </row>
    <row r="981" spans="1:1" x14ac:dyDescent="0.2">
      <c r="A981" s="13">
        <v>978</v>
      </c>
    </row>
    <row r="982" spans="1:1" x14ac:dyDescent="0.2">
      <c r="A982" s="13">
        <v>979</v>
      </c>
    </row>
    <row r="983" spans="1:1" x14ac:dyDescent="0.2">
      <c r="A983" s="13">
        <v>980</v>
      </c>
    </row>
    <row r="984" spans="1:1" x14ac:dyDescent="0.2">
      <c r="A984" s="13">
        <v>981</v>
      </c>
    </row>
    <row r="985" spans="1:1" x14ac:dyDescent="0.2">
      <c r="A985" s="13">
        <v>982</v>
      </c>
    </row>
    <row r="986" spans="1:1" x14ac:dyDescent="0.2">
      <c r="A986" s="13">
        <v>983</v>
      </c>
    </row>
    <row r="987" spans="1:1" x14ac:dyDescent="0.2">
      <c r="A987" s="13">
        <v>984</v>
      </c>
    </row>
    <row r="988" spans="1:1" x14ac:dyDescent="0.2">
      <c r="A988" s="13">
        <v>985</v>
      </c>
    </row>
    <row r="989" spans="1:1" x14ac:dyDescent="0.2">
      <c r="A989" s="13">
        <v>986</v>
      </c>
    </row>
    <row r="990" spans="1:1" x14ac:dyDescent="0.2">
      <c r="A990" s="13">
        <v>987</v>
      </c>
    </row>
    <row r="991" spans="1:1" x14ac:dyDescent="0.2">
      <c r="A991" s="13">
        <v>988</v>
      </c>
    </row>
    <row r="992" spans="1:1" x14ac:dyDescent="0.2">
      <c r="A992" s="13">
        <v>989</v>
      </c>
    </row>
    <row r="993" spans="1:1" x14ac:dyDescent="0.2">
      <c r="A993" s="13">
        <v>990</v>
      </c>
    </row>
    <row r="994" spans="1:1" x14ac:dyDescent="0.2">
      <c r="A994" s="13">
        <v>991</v>
      </c>
    </row>
    <row r="995" spans="1:1" x14ac:dyDescent="0.2">
      <c r="A995" s="13">
        <v>992</v>
      </c>
    </row>
    <row r="996" spans="1:1" x14ac:dyDescent="0.2">
      <c r="A996" s="13">
        <v>993</v>
      </c>
    </row>
    <row r="997" spans="1:1" x14ac:dyDescent="0.2">
      <c r="A997" s="13">
        <v>994</v>
      </c>
    </row>
    <row r="998" spans="1:1" x14ac:dyDescent="0.2">
      <c r="A998" s="13">
        <v>995</v>
      </c>
    </row>
    <row r="999" spans="1:1" x14ac:dyDescent="0.2">
      <c r="A999" s="13">
        <v>996</v>
      </c>
    </row>
    <row r="1000" spans="1:1" x14ac:dyDescent="0.2">
      <c r="A1000" s="13">
        <v>997</v>
      </c>
    </row>
    <row r="1001" spans="1:1" x14ac:dyDescent="0.2">
      <c r="A1001" s="13">
        <v>998</v>
      </c>
    </row>
    <row r="1002" spans="1:1" x14ac:dyDescent="0.2">
      <c r="A1002" s="13">
        <v>999</v>
      </c>
    </row>
    <row r="1003" spans="1:1" x14ac:dyDescent="0.2">
      <c r="A1003" s="13">
        <v>1000</v>
      </c>
    </row>
  </sheetData>
  <mergeCells count="12">
    <mergeCell ref="T2:U2"/>
    <mergeCell ref="M1:P1"/>
    <mergeCell ref="R1:U1"/>
    <mergeCell ref="C1:F1"/>
    <mergeCell ref="C2:D2"/>
    <mergeCell ref="E2:F2"/>
    <mergeCell ref="M2:N2"/>
    <mergeCell ref="O2:P2"/>
    <mergeCell ref="R2:S2"/>
    <mergeCell ref="H1:K1"/>
    <mergeCell ref="H2:I2"/>
    <mergeCell ref="J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554C-80AF-499C-931C-2853827712FF}">
  <dimension ref="A1:K949"/>
  <sheetViews>
    <sheetView workbookViewId="0">
      <pane ySplit="1" topLeftCell="A2" activePane="bottomLeft" state="frozen"/>
      <selection pane="bottomLeft" activeCell="O38" sqref="O38"/>
    </sheetView>
  </sheetViews>
  <sheetFormatPr defaultColWidth="9.109375" defaultRowHeight="10.199999999999999" x14ac:dyDescent="0.2"/>
  <cols>
    <col min="1" max="1" width="3.44140625" style="9" bestFit="1" customWidth="1"/>
    <col min="2" max="2" width="3.44140625" style="5" bestFit="1" customWidth="1"/>
    <col min="3" max="3" width="14.88671875" style="5" bestFit="1" customWidth="1"/>
    <col min="4" max="4" width="8" style="5" bestFit="1" customWidth="1"/>
    <col min="5" max="5" width="11.6640625" style="5" customWidth="1"/>
    <col min="6" max="6" width="13" style="5" bestFit="1" customWidth="1"/>
    <col min="7" max="7" width="13.5546875" style="5" bestFit="1" customWidth="1"/>
    <col min="8" max="8" width="9.5546875" style="5" bestFit="1" customWidth="1"/>
    <col min="9" max="9" width="6" style="5" bestFit="1" customWidth="1"/>
    <col min="10" max="10" width="7.21875" style="5" bestFit="1" customWidth="1"/>
    <col min="11" max="11" width="7.88671875" style="5" customWidth="1"/>
    <col min="12" max="16384" width="9.109375" style="5"/>
  </cols>
  <sheetData>
    <row r="1" spans="1:11" s="6" customFormat="1" x14ac:dyDescent="0.2">
      <c r="A1" s="8" t="s">
        <v>19</v>
      </c>
      <c r="B1" s="7" t="s">
        <v>15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7" t="s">
        <v>43</v>
      </c>
      <c r="I1" s="7" t="s">
        <v>44</v>
      </c>
      <c r="J1" s="7" t="s">
        <v>45</v>
      </c>
      <c r="K1" s="7"/>
    </row>
    <row r="2" spans="1:11" x14ac:dyDescent="0.2">
      <c r="A2" s="9">
        <v>1</v>
      </c>
      <c r="B2" s="24">
        <f t="shared" ref="B2:B65" si="0">FLOOR(AgeAtInception+((DurationInforce+A2)/12),1)</f>
        <v>22</v>
      </c>
      <c r="C2" s="25" cm="1">
        <f t="array" ref="C2">IF(A2=1,1,INDEX(PolicyHoldersInforce,(A2-1))-INDEX(Deaths,(A2-1))-INDEX(Lapses,(A2-1)))</f>
        <v>1</v>
      </c>
      <c r="D2" s="25" cm="1">
        <f t="array" ref="D2">(INDEX(PolicyHoldersInforce,A2)-INDEX(Deaths,A2))*INDEX(LapseRateFactor,(DurationInforce+A2))</f>
        <v>1.248965149457793E-2</v>
      </c>
      <c r="E2" s="25" cm="1">
        <f t="array" ref="E2">INDEX(PolicyHoldersInforce,A2)*INDEX(QxFactor,INDEX(Age,A2),QxIndex)</f>
        <v>2.145669863007349E-5</v>
      </c>
      <c r="F2" s="26" cm="1">
        <f t="array" ref="F2">INDEX(Deaths,A2)*SumAssured</f>
        <v>10.728349315036745</v>
      </c>
      <c r="G2" s="26" cm="1">
        <f t="array" ref="G2">INDEX(PolicyHoldersInforce,A2)*Premium</f>
        <v>44.6</v>
      </c>
      <c r="H2" s="26" cm="1">
        <f t="array" ref="H2">INDEX(PolicyHoldersInforce,A2)*INDEX(EscalatedExpense,A2)</f>
        <v>5</v>
      </c>
      <c r="I2" s="26" cm="1">
        <f t="array" ref="I2">INDEX(PremiumsReceived,A2)-INDEX(ExpensesPaid,A2)-INDEX(DeathBenefitsPaid,A2)</f>
        <v>28.871650684963257</v>
      </c>
      <c r="J2" s="26" cm="1">
        <f t="array" ref="J2">IF(A2=MaxT,INDEX(NetCF,A2),INDEX(NetCF,A2)+(INDEX(BEL,(A2+1))*INDEX(DiscountFactor,A2)))</f>
        <v>1604.8240686675783</v>
      </c>
      <c r="K2" s="26"/>
    </row>
    <row r="3" spans="1:11" x14ac:dyDescent="0.2">
      <c r="A3" s="9">
        <v>2</v>
      </c>
      <c r="B3" s="24">
        <f t="shared" si="0"/>
        <v>22</v>
      </c>
      <c r="C3" s="25" cm="1">
        <f t="array" ref="C3">IF(A3=1,1,INDEX(PolicyHoldersInforce,(A3-1))-INDEX(Deaths,(A3-1))-INDEX(Lapses,(A3-1)))</f>
        <v>0.987488891806792</v>
      </c>
      <c r="D3" s="25" cm="1">
        <f t="array" ref="D3">(INDEX(PolicyHoldersInforce,A3)-INDEX(Deaths,A3))*INDEX(LapseRateFactor,(DurationInforce+A3))</f>
        <v>1.2333392113433803E-2</v>
      </c>
      <c r="E3" s="25" cm="1">
        <f t="array" ref="E3">INDEX(PolicyHoldersInforce,A3)*INDEX(QxFactor,INDEX(Age,A3),QxIndex)</f>
        <v>2.1188251552043584E-5</v>
      </c>
      <c r="F3" s="26" cm="1">
        <f t="array" ref="F3">INDEX(Deaths,A3)*SumAssured</f>
        <v>10.594125776021793</v>
      </c>
      <c r="G3" s="26" cm="1">
        <f t="array" ref="G3">INDEX(PolicyHoldersInforce,A3)*Premium</f>
        <v>44.042004574582926</v>
      </c>
      <c r="H3" s="26" cm="1">
        <f t="array" ref="H3">INDEX(PolicyHoldersInforce,A3)*INDEX(EscalatedExpense,A3)</f>
        <v>4.9575602189349528</v>
      </c>
      <c r="I3" s="26" cm="1">
        <f t="array" ref="I3">INDEX(PremiumsReceived,A3)-INDEX(ExpensesPaid,A3)-INDEX(DeathBenefitsPaid,A3)</f>
        <v>28.490318579626184</v>
      </c>
      <c r="J3" s="26" cm="1">
        <f t="array" ref="J3">IF(A3=MaxT,INDEX(NetCF,A3),INDEX(NetCF,A3)+(INDEX(BEL,(A3+1))*INDEX(DiscountFactor,A3)))</f>
        <v>1583.6234460657201</v>
      </c>
      <c r="K3" s="26"/>
    </row>
    <row r="4" spans="1:11" x14ac:dyDescent="0.2">
      <c r="A4" s="9">
        <v>3</v>
      </c>
      <c r="B4" s="24">
        <f t="shared" si="0"/>
        <v>22</v>
      </c>
      <c r="C4" s="25" cm="1">
        <f t="array" ref="C4">IF(A4=1,1,INDEX(PolicyHoldersInforce,(A4-1))-INDEX(Deaths,(A4-1))-INDEX(Lapses,(A4-1)))</f>
        <v>0.97513431144180618</v>
      </c>
      <c r="D4" s="25" cm="1">
        <f t="array" ref="D4">(INDEX(PolicyHoldersInforce,A4)-INDEX(Deaths,A4))*INDEX(LapseRateFactor,(DurationInforce+A4))</f>
        <v>1.2179087710313374E-2</v>
      </c>
      <c r="E4" s="25" cm="1">
        <f t="array" ref="E4">INDEX(PolicyHoldersInforce,A4)*INDEX(QxFactor,INDEX(Age,A4),QxIndex)</f>
        <v>2.0923163044451058E-5</v>
      </c>
      <c r="F4" s="26" cm="1">
        <f t="array" ref="F4">INDEX(Deaths,A4)*SumAssured</f>
        <v>10.461581522225529</v>
      </c>
      <c r="G4" s="26" cm="1">
        <f t="array" ref="G4">INDEX(PolicyHoldersInforce,A4)*Premium</f>
        <v>43.490990290304559</v>
      </c>
      <c r="H4" s="26" cm="1">
        <f t="array" ref="H4">INDEX(PolicyHoldersInforce,A4)*INDEX(EscalatedExpense,A4)</f>
        <v>4.9154806648732752</v>
      </c>
      <c r="I4" s="26" cm="1">
        <f t="array" ref="I4">INDEX(PremiumsReceived,A4)-INDEX(ExpensesPaid,A4)-INDEX(DeathBenefitsPaid,A4)</f>
        <v>28.113928103205751</v>
      </c>
      <c r="J4" s="26" cm="1">
        <f t="array" ref="J4">IF(A4=MaxT,INDEX(NetCF,A4),INDEX(NetCF,A4)+(INDEX(BEL,(A4+1))*INDEX(DiscountFactor,A4)))</f>
        <v>1562.7028166199727</v>
      </c>
      <c r="K4" s="26"/>
    </row>
    <row r="5" spans="1:11" x14ac:dyDescent="0.2">
      <c r="A5" s="9">
        <v>4</v>
      </c>
      <c r="B5" s="24">
        <f t="shared" si="0"/>
        <v>22</v>
      </c>
      <c r="C5" s="25" cm="1">
        <f t="array" ref="C5">IF(A5=1,1,INDEX(PolicyHoldersInforce,(A5-1))-INDEX(Deaths,(A5-1))-INDEX(Lapses,(A5-1)))</f>
        <v>0.96293430056844831</v>
      </c>
      <c r="D5" s="25" cm="1">
        <f t="array" ref="D5">(INDEX(PolicyHoldersInforce,A5)-INDEX(Deaths,A5))*INDEX(LapseRateFactor,(DurationInforce+A5))</f>
        <v>1.2026713826275074E-2</v>
      </c>
      <c r="E5" s="25" cm="1">
        <f t="array" ref="E5">INDEX(PolicyHoldersInforce,A5)*INDEX(QxFactor,INDEX(Age,A5),QxIndex)</f>
        <v>2.0661391087857798E-5</v>
      </c>
      <c r="F5" s="26" cm="1">
        <f t="array" ref="F5">INDEX(Deaths,A5)*SumAssured</f>
        <v>10.330695543928899</v>
      </c>
      <c r="G5" s="26" cm="1">
        <f t="array" ref="G5">INDEX(PolicyHoldersInforce,A5)*Premium</f>
        <v>42.946869805352797</v>
      </c>
      <c r="H5" s="26" cm="1">
        <f t="array" ref="H5">INDEX(PolicyHoldersInforce,A5)*INDEX(EscalatedExpense,A5)</f>
        <v>4.8737582802239361</v>
      </c>
      <c r="I5" s="26" cm="1">
        <f t="array" ref="I5">INDEX(PremiumsReceived,A5)-INDEX(ExpensesPaid,A5)-INDEX(DeathBenefitsPaid,A5)</f>
        <v>27.742415981199962</v>
      </c>
      <c r="J5" s="26" cm="1">
        <f t="array" ref="J5">IF(A5=MaxT,INDEX(NetCF,A5),INDEX(NetCF,A5)+(INDEX(BEL,(A5+1))*INDEX(DiscountFactor,A5)))</f>
        <v>1542.0585775286359</v>
      </c>
      <c r="K5" s="26"/>
    </row>
    <row r="6" spans="1:11" x14ac:dyDescent="0.2">
      <c r="A6" s="9">
        <v>5</v>
      </c>
      <c r="B6" s="24">
        <f t="shared" si="0"/>
        <v>22</v>
      </c>
      <c r="C6" s="25" cm="1">
        <f t="array" ref="C6">IF(A6=1,1,INDEX(PolicyHoldersInforce,(A6-1))-INDEX(Deaths,(A6-1))-INDEX(Lapses,(A6-1)))</f>
        <v>0.95088692535108543</v>
      </c>
      <c r="D6" s="25" cm="1">
        <f t="array" ref="D6">(INDEX(PolicyHoldersInforce,A6)-INDEX(Deaths,A6))*INDEX(LapseRateFactor,(DurationInforce+A6))</f>
        <v>1.1876246308385796E-2</v>
      </c>
      <c r="E6" s="25" cm="1">
        <f t="array" ref="E6">INDEX(PolicyHoldersInforce,A6)*INDEX(QxFactor,INDEX(Age,A6),QxIndex)</f>
        <v>2.0402894188535427E-5</v>
      </c>
      <c r="F6" s="26" cm="1">
        <f t="array" ref="F6">INDEX(Deaths,A6)*SumAssured</f>
        <v>10.201447094267714</v>
      </c>
      <c r="G6" s="26" cm="1">
        <f t="array" ref="G6">INDEX(PolicyHoldersInforce,A6)*Premium</f>
        <v>42.409556870658413</v>
      </c>
      <c r="H6" s="26" cm="1">
        <f t="array" ref="H6">INDEX(PolicyHoldersInforce,A6)*INDEX(EscalatedExpense,A6)</f>
        <v>4.8323900333486041</v>
      </c>
      <c r="I6" s="26" cm="1">
        <f t="array" ref="I6">INDEX(PremiumsReceived,A6)-INDEX(ExpensesPaid,A6)-INDEX(DeathBenefitsPaid,A6)</f>
        <v>27.375719743042097</v>
      </c>
      <c r="J6" s="26" cm="1">
        <f t="array" ref="J6">IF(A6=MaxT,INDEX(NetCF,A6),INDEX(NetCF,A6)+(INDEX(BEL,(A6+1))*INDEX(DiscountFactor,A6)))</f>
        <v>1521.6871720356844</v>
      </c>
      <c r="K6" s="26"/>
    </row>
    <row r="7" spans="1:11" x14ac:dyDescent="0.2">
      <c r="A7" s="9">
        <v>6</v>
      </c>
      <c r="B7" s="24">
        <f t="shared" si="0"/>
        <v>22</v>
      </c>
      <c r="C7" s="25" cm="1">
        <f t="array" ref="C7">IF(A7=1,1,INDEX(PolicyHoldersInforce,(A7-1))-INDEX(Deaths,(A7-1))-INDEX(Lapses,(A7-1)))</f>
        <v>0.93899027614851105</v>
      </c>
      <c r="D7" s="25" cm="1">
        <f t="array" ref="D7">(INDEX(PolicyHoldersInforce,A7)-INDEX(Deaths,A7))*INDEX(LapseRateFactor,(DurationInforce+A7))</f>
        <v>1.1727661305892393E-2</v>
      </c>
      <c r="E7" s="25" cm="1">
        <f t="array" ref="E7">INDEX(PolicyHoldersInforce,A7)*INDEX(QxFactor,INDEX(Age,A7),QxIndex)</f>
        <v>2.0147631371888086E-5</v>
      </c>
      <c r="F7" s="26" cm="1">
        <f t="array" ref="F7">INDEX(Deaths,A7)*SumAssured</f>
        <v>10.073815685944043</v>
      </c>
      <c r="G7" s="26" cm="1">
        <f t="array" ref="G7">INDEX(PolicyHoldersInforce,A7)*Premium</f>
        <v>41.878966316223597</v>
      </c>
      <c r="H7" s="26" cm="1">
        <f t="array" ref="H7">INDEX(PolicyHoldersInforce,A7)*INDEX(EscalatedExpense,A7)</f>
        <v>4.7913729183413567</v>
      </c>
      <c r="I7" s="26" cm="1">
        <f t="array" ref="I7">INDEX(PremiumsReceived,A7)-INDEX(ExpensesPaid,A7)-INDEX(DeathBenefitsPaid,A7)</f>
        <v>27.013777711938197</v>
      </c>
      <c r="J7" s="26" cm="1">
        <f t="array" ref="J7">IF(A7=MaxT,INDEX(NetCF,A7),INDEX(NetCF,A7)+(INDEX(BEL,(A7+1))*INDEX(DiscountFactor,A7)))</f>
        <v>1501.5850888470479</v>
      </c>
      <c r="K7" s="26"/>
    </row>
    <row r="8" spans="1:11" x14ac:dyDescent="0.2">
      <c r="A8" s="9">
        <v>7</v>
      </c>
      <c r="B8" s="24">
        <f t="shared" si="0"/>
        <v>22</v>
      </c>
      <c r="C8" s="25" cm="1">
        <f t="array" ref="C8">IF(A8=1,1,INDEX(PolicyHoldersInforce,(A8-1))-INDEX(Deaths,(A8-1))-INDEX(Lapses,(A8-1)))</f>
        <v>0.9272424672112467</v>
      </c>
      <c r="D8" s="25" cm="1">
        <f t="array" ref="D8">(INDEX(PolicyHoldersInforce,A8)-INDEX(Deaths,A8))*INDEX(LapseRateFactor,(DurationInforce+A8))</f>
        <v>1.1580935266441075E-2</v>
      </c>
      <c r="E8" s="25" cm="1">
        <f t="array" ref="E8">INDEX(PolicyHoldersInforce,A8)*INDEX(QxFactor,INDEX(Age,A8),QxIndex)</f>
        <v>1.9895562175957521E-5</v>
      </c>
      <c r="F8" s="26" cm="1">
        <f t="array" ref="F8">INDEX(Deaths,A8)*SumAssured</f>
        <v>9.9477810879787611</v>
      </c>
      <c r="G8" s="26" cm="1">
        <f t="array" ref="G8">INDEX(PolicyHoldersInforce,A8)*Premium</f>
        <v>41.355014037621601</v>
      </c>
      <c r="H8" s="26" cm="1">
        <f t="array" ref="H8">INDEX(PolicyHoldersInforce,A8)*INDEX(EscalatedExpense,A8)</f>
        <v>4.7507039548102767</v>
      </c>
      <c r="I8" s="26" cm="1">
        <f t="array" ref="I8">INDEX(PremiumsReceived,A8)-INDEX(ExpensesPaid,A8)-INDEX(DeathBenefitsPaid,A8)</f>
        <v>26.656528994832563</v>
      </c>
      <c r="J8" s="26" cm="1">
        <f t="array" ref="J8">IF(A8=MaxT,INDEX(NetCF,A8),INDEX(NetCF,A8)+(INDEX(BEL,(A8+1))*INDEX(DiscountFactor,A8)))</f>
        <v>1481.7488615542641</v>
      </c>
      <c r="K8" s="26"/>
    </row>
    <row r="9" spans="1:11" x14ac:dyDescent="0.2">
      <c r="A9" s="9">
        <v>8</v>
      </c>
      <c r="B9" s="24">
        <f t="shared" si="0"/>
        <v>22</v>
      </c>
      <c r="C9" s="25" cm="1">
        <f t="array" ref="C9">IF(A9=1,1,INDEX(PolicyHoldersInforce,(A9-1))-INDEX(Deaths,(A9-1))-INDEX(Lapses,(A9-1)))</f>
        <v>0.91564163638262963</v>
      </c>
      <c r="D9" s="25" cm="1">
        <f t="array" ref="D9">(INDEX(PolicyHoldersInforce,A9)-INDEX(Deaths,A9))*INDEX(LapseRateFactor,(DurationInforce+A9))</f>
        <v>1.1436044932344092E-2</v>
      </c>
      <c r="E9" s="25" cm="1">
        <f t="array" ref="E9">INDEX(PolicyHoldersInforce,A9)*INDEX(QxFactor,INDEX(Age,A9),QxIndex)</f>
        <v>1.9646646645009418E-5</v>
      </c>
      <c r="F9" s="26" cm="1">
        <f t="array" ref="F9">INDEX(Deaths,A9)*SumAssured</f>
        <v>9.8233233225047094</v>
      </c>
      <c r="G9" s="26" cm="1">
        <f t="array" ref="G9">INDEX(PolicyHoldersInforce,A9)*Premium</f>
        <v>40.837616982665281</v>
      </c>
      <c r="H9" s="26" cm="1">
        <f t="array" ref="H9">INDEX(PolicyHoldersInforce,A9)*INDEX(EscalatedExpense,A9)</f>
        <v>4.710380187660876</v>
      </c>
      <c r="I9" s="26" cm="1">
        <f t="array" ref="I9">INDEX(PremiumsReceived,A9)-INDEX(ExpensesPaid,A9)-INDEX(DeathBenefitsPaid,A9)</f>
        <v>26.303913472499698</v>
      </c>
      <c r="J9" s="26" cm="1">
        <f t="array" ref="J9">IF(A9=MaxT,INDEX(NetCF,A9),INDEX(NetCF,A9)+(INDEX(BEL,(A9+1))*INDEX(DiscountFactor,A9)))</f>
        <v>1462.1750680654075</v>
      </c>
      <c r="K9" s="26"/>
    </row>
    <row r="10" spans="1:11" x14ac:dyDescent="0.2">
      <c r="A10" s="9">
        <v>9</v>
      </c>
      <c r="B10" s="24">
        <f t="shared" si="0"/>
        <v>22</v>
      </c>
      <c r="C10" s="25" cm="1">
        <f t="array" ref="C10">IF(A10=1,1,INDEX(PolicyHoldersInforce,(A10-1))-INDEX(Deaths,(A10-1))-INDEX(Lapses,(A10-1)))</f>
        <v>0.90418594480364056</v>
      </c>
      <c r="D10" s="25" cm="1">
        <f t="array" ref="D10">(INDEX(PolicyHoldersInforce,A10)-INDEX(Deaths,A10))*INDEX(LapseRateFactor,(DurationInforce+A10))</f>
        <v>1.1292967336893148E-2</v>
      </c>
      <c r="E10" s="25" cm="1">
        <f t="array" ref="E10">INDEX(PolicyHoldersInforce,A10)*INDEX(QxFactor,INDEX(Age,A10),QxIndex)</f>
        <v>1.9400845323199979E-5</v>
      </c>
      <c r="F10" s="26" cm="1">
        <f t="array" ref="F10">INDEX(Deaths,A10)*SumAssured</f>
        <v>9.7004226615999887</v>
      </c>
      <c r="G10" s="26" cm="1">
        <f t="array" ref="G10">INDEX(PolicyHoldersInforce,A10)*Premium</f>
        <v>40.326693138242369</v>
      </c>
      <c r="H10" s="26" cm="1">
        <f t="array" ref="H10">INDEX(PolicyHoldersInforce,A10)*INDEX(EscalatedExpense,A10)</f>
        <v>4.6703986868813825</v>
      </c>
      <c r="I10" s="26" cm="1">
        <f t="array" ref="I10">INDEX(PremiumsReceived,A10)-INDEX(ExpensesPaid,A10)-INDEX(DeathBenefitsPaid,A10)</f>
        <v>25.955871789760998</v>
      </c>
      <c r="J10" s="26" cm="1">
        <f t="array" ref="J10">IF(A10=MaxT,INDEX(NetCF,A10),INDEX(NetCF,A10)+(INDEX(BEL,(A10+1))*INDEX(DiscountFactor,A10)))</f>
        <v>1442.8603300432062</v>
      </c>
      <c r="K10" s="26"/>
    </row>
    <row r="11" spans="1:11" x14ac:dyDescent="0.2">
      <c r="A11" s="9">
        <v>10</v>
      </c>
      <c r="B11" s="24">
        <f t="shared" si="0"/>
        <v>22</v>
      </c>
      <c r="C11" s="25" cm="1">
        <f t="array" ref="C11">IF(A11=1,1,INDEX(PolicyHoldersInforce,(A11-1))-INDEX(Deaths,(A11-1))-INDEX(Lapses,(A11-1)))</f>
        <v>0.8928735766214243</v>
      </c>
      <c r="D11" s="25" cm="1">
        <f t="array" ref="D11">(INDEX(PolicyHoldersInforce,A11)-INDEX(Deaths,A11))*INDEX(LapseRateFactor,(DurationInforce+A11))</f>
        <v>1.1151679800718914E-2</v>
      </c>
      <c r="E11" s="25" cm="1">
        <f t="array" ref="E11">INDEX(PolicyHoldersInforce,A11)*INDEX(QxFactor,INDEX(Age,A11),QxIndex)</f>
        <v>1.9158119248321733E-5</v>
      </c>
      <c r="F11" s="26" cm="1">
        <f t="array" ref="F11">INDEX(Deaths,A11)*SumAssured</f>
        <v>9.5790596241608661</v>
      </c>
      <c r="G11" s="26" cm="1">
        <f t="array" ref="G11">INDEX(PolicyHoldersInforce,A11)*Premium</f>
        <v>39.822161517315529</v>
      </c>
      <c r="H11" s="26" cm="1">
        <f t="array" ref="H11">INDEX(PolicyHoldersInforce,A11)*INDEX(EscalatedExpense,A11)</f>
        <v>4.6307565473298373</v>
      </c>
      <c r="I11" s="26" cm="1">
        <f t="array" ref="I11">INDEX(PremiumsReceived,A11)-INDEX(ExpensesPaid,A11)-INDEX(DeathBenefitsPaid,A11)</f>
        <v>25.612345345824824</v>
      </c>
      <c r="J11" s="26" cm="1">
        <f t="array" ref="J11">IF(A11=MaxT,INDEX(NetCF,A11),INDEX(NetCF,A11)+(INDEX(BEL,(A11+1))*INDEX(DiscountFactor,A11)))</f>
        <v>1423.801312350254</v>
      </c>
      <c r="K11" s="26"/>
    </row>
    <row r="12" spans="1:11" x14ac:dyDescent="0.2">
      <c r="A12" s="9">
        <v>11</v>
      </c>
      <c r="B12" s="24">
        <f t="shared" si="0"/>
        <v>22</v>
      </c>
      <c r="C12" s="25" cm="1">
        <f t="array" ref="C12">IF(A12=1,1,INDEX(PolicyHoldersInforce,(A12-1))-INDEX(Deaths,(A12-1))-INDEX(Lapses,(A12-1)))</f>
        <v>0.88170273870145699</v>
      </c>
      <c r="D12" s="25" cm="1">
        <f t="array" ref="D12">(INDEX(PolicyHoldersInforce,A12)-INDEX(Deaths,A12))*INDEX(LapseRateFactor,(DurationInforce+A12))</f>
        <v>1.1012159928196106E-2</v>
      </c>
      <c r="E12" s="25" cm="1">
        <f t="array" ref="E12">INDEX(PolicyHoldersInforce,A12)*INDEX(QxFactor,INDEX(Age,A12),QxIndex)</f>
        <v>1.8918429945627597E-5</v>
      </c>
      <c r="F12" s="26" cm="1">
        <f t="array" ref="F12">INDEX(Deaths,A12)*SumAssured</f>
        <v>9.4592149728137986</v>
      </c>
      <c r="G12" s="26" cm="1">
        <f t="array" ref="G12">INDEX(PolicyHoldersInforce,A12)*Premium</f>
        <v>39.323942146084981</v>
      </c>
      <c r="H12" s="26" cm="1">
        <f t="array" ref="H12">INDEX(PolicyHoldersInforce,A12)*INDEX(EscalatedExpense,A12)</f>
        <v>4.5914508885229948</v>
      </c>
      <c r="I12" s="26" cm="1">
        <f t="array" ref="I12">INDEX(PremiumsReceived,A12)-INDEX(ExpensesPaid,A12)-INDEX(DeathBenefitsPaid,A12)</f>
        <v>25.273276284748192</v>
      </c>
      <c r="J12" s="26" cm="1">
        <f t="array" ref="J12">IF(A12=MaxT,INDEX(NetCF,A12),INDEX(NetCF,A12)+(INDEX(BEL,(A12+1))*INDEX(DiscountFactor,A12)))</f>
        <v>1404.9947225012279</v>
      </c>
      <c r="K12" s="26"/>
    </row>
    <row r="13" spans="1:11" x14ac:dyDescent="0.2">
      <c r="A13" s="9">
        <v>12</v>
      </c>
      <c r="B13" s="24">
        <f t="shared" si="0"/>
        <v>23</v>
      </c>
      <c r="C13" s="25" cm="1">
        <f t="array" ref="C13">IF(A13=1,1,INDEX(PolicyHoldersInforce,(A13-1))-INDEX(Deaths,(A13-1))-INDEX(Lapses,(A13-1)))</f>
        <v>0.87067166034331522</v>
      </c>
      <c r="D13" s="25" cm="1">
        <f t="array" ref="D13">(INDEX(PolicyHoldersInforce,A13)-INDEX(Deaths,A13))*INDEX(LapseRateFactor,(DurationInforce+A13))</f>
        <v>1.0874381388974999E-2</v>
      </c>
      <c r="E13" s="25" cm="1">
        <f t="array" ref="E13">INDEX(PolicyHoldersInforce,A13)*INDEX(QxFactor,INDEX(Age,A13),QxIndex)</f>
        <v>1.9019205050721583E-5</v>
      </c>
      <c r="F13" s="26" cm="1">
        <f t="array" ref="F13">INDEX(Deaths,A13)*SumAssured</f>
        <v>9.5096025253607905</v>
      </c>
      <c r="G13" s="26" cm="1">
        <f t="array" ref="G13">INDEX(PolicyHoldersInforce,A13)*Premium</f>
        <v>38.831956051311863</v>
      </c>
      <c r="H13" s="26" cm="1">
        <f t="array" ref="H13">INDEX(PolicyHoldersInforce,A13)*INDEX(EscalatedExpense,A13)</f>
        <v>4.5524788544270276</v>
      </c>
      <c r="I13" s="26" cm="1">
        <f t="array" ref="I13">INDEX(PremiumsReceived,A13)-INDEX(ExpensesPaid,A13)-INDEX(DeathBenefitsPaid,A13)</f>
        <v>24.769874671524043</v>
      </c>
      <c r="J13" s="26" cm="1">
        <f t="array" ref="J13">IF(A13=MaxT,INDEX(NetCF,A13),INDEX(NetCF,A13)+(INDEX(BEL,(A13+1))*INDEX(DiscountFactor,A13)))</f>
        <v>1386.4373101220267</v>
      </c>
      <c r="K13" s="26"/>
    </row>
    <row r="14" spans="1:11" x14ac:dyDescent="0.2">
      <c r="A14" s="9">
        <v>13</v>
      </c>
      <c r="B14" s="24">
        <f t="shared" si="0"/>
        <v>23</v>
      </c>
      <c r="C14" s="25" cm="1">
        <f t="array" ref="C14">IF(A14=1,1,INDEX(PolicyHoldersInforce,(A14-1))-INDEX(Deaths,(A14-1))-INDEX(Lapses,(A14-1)))</f>
        <v>0.85977825974928945</v>
      </c>
      <c r="D14" s="25" cm="1">
        <f t="array" ref="D14">(INDEX(PolicyHoldersInforce,A14)-INDEX(Deaths,A14))*INDEX(LapseRateFactor,(DurationInforce+A14))</f>
        <v>1.0738326664699704E-2</v>
      </c>
      <c r="E14" s="25" cm="1">
        <f t="array" ref="E14">INDEX(PolicyHoldersInforce,A14)*INDEX(QxFactor,INDEX(Age,A14),QxIndex)</f>
        <v>1.8781246438957727E-5</v>
      </c>
      <c r="F14" s="26" cm="1">
        <f t="array" ref="F14">INDEX(Deaths,A14)*SumAssured</f>
        <v>9.3906232194788632</v>
      </c>
      <c r="G14" s="26" cm="1">
        <f t="array" ref="G14">INDEX(PolicyHoldersInforce,A14)*Premium</f>
        <v>38.34611038481831</v>
      </c>
      <c r="H14" s="26" cm="1">
        <f t="array" ref="H14">INDEX(PolicyHoldersInforce,A14)*INDEX(EscalatedExpense,A14)</f>
        <v>4.5138358636837692</v>
      </c>
      <c r="I14" s="26" cm="1">
        <f t="array" ref="I14">INDEX(PremiumsReceived,A14)-INDEX(ExpensesPaid,A14)-INDEX(DeathBenefitsPaid,A14)</f>
        <v>24.441651301655682</v>
      </c>
      <c r="J14" s="26" cm="1">
        <f t="array" ref="J14">IF(A14=MaxT,INDEX(NetCF,A14),INDEX(NetCF,A14)+(INDEX(BEL,(A14+1))*INDEX(DiscountFactor,A14)))</f>
        <v>1368.2954205457388</v>
      </c>
      <c r="K14" s="26"/>
    </row>
    <row r="15" spans="1:11" x14ac:dyDescent="0.2">
      <c r="A15" s="9">
        <v>14</v>
      </c>
      <c r="B15" s="24">
        <f t="shared" si="0"/>
        <v>23</v>
      </c>
      <c r="C15" s="25" cm="1">
        <f t="array" ref="C15">IF(A15=1,1,INDEX(PolicyHoldersInforce,(A15-1))-INDEX(Deaths,(A15-1))-INDEX(Lapses,(A15-1)))</f>
        <v>0.84902115183815074</v>
      </c>
      <c r="D15" s="25" cm="1">
        <f t="array" ref="D15">(INDEX(PolicyHoldersInforce,A15)-INDEX(Deaths,A15))*INDEX(LapseRateFactor,(DurationInforce+A15))</f>
        <v>1.0603974187875138E-2</v>
      </c>
      <c r="E15" s="25" cm="1">
        <f t="array" ref="E15">INDEX(PolicyHoldersInforce,A15)*INDEX(QxFactor,INDEX(Age,A15),QxIndex)</f>
        <v>1.8546265044210119E-5</v>
      </c>
      <c r="F15" s="26" cm="1">
        <f t="array" ref="F15">INDEX(Deaths,A15)*SumAssured</f>
        <v>9.27313252210506</v>
      </c>
      <c r="G15" s="26" cm="1">
        <f t="array" ref="G15">INDEX(PolicyHoldersInforce,A15)*Premium</f>
        <v>37.866343371981522</v>
      </c>
      <c r="H15" s="26" cm="1">
        <f t="array" ref="H15">INDEX(PolicyHoldersInforce,A15)*INDEX(EscalatedExpense,A15)</f>
        <v>4.4755208878047945</v>
      </c>
      <c r="I15" s="26" cm="1">
        <f t="array" ref="I15">INDEX(PremiumsReceived,A15)-INDEX(ExpensesPaid,A15)-INDEX(DeathBenefitsPaid,A15)</f>
        <v>24.117689962071665</v>
      </c>
      <c r="J15" s="26" cm="1">
        <f t="array" ref="J15">IF(A15=MaxT,INDEX(NetCF,A15),INDEX(NetCF,A15)+(INDEX(BEL,(A15+1))*INDEX(DiscountFactor,A15)))</f>
        <v>1350.3950454183057</v>
      </c>
      <c r="K15" s="26"/>
    </row>
    <row r="16" spans="1:11" x14ac:dyDescent="0.2">
      <c r="A16" s="9">
        <v>15</v>
      </c>
      <c r="B16" s="24">
        <f t="shared" si="0"/>
        <v>23</v>
      </c>
      <c r="C16" s="25" cm="1">
        <f t="array" ref="C16">IF(A16=1,1,INDEX(PolicyHoldersInforce,(A16-1))-INDEX(Deaths,(A16-1))-INDEX(Lapses,(A16-1)))</f>
        <v>0.83839863138523141</v>
      </c>
      <c r="D16" s="25" cm="1">
        <f t="array" ref="D16">(INDEX(PolicyHoldersInforce,A16)-INDEX(Deaths,A16))*INDEX(LapseRateFactor,(DurationInforce+A16))</f>
        <v>1.0471302660847732E-2</v>
      </c>
      <c r="E16" s="25" cm="1">
        <f t="array" ref="E16">INDEX(PolicyHoldersInforce,A16)*INDEX(QxFactor,INDEX(Age,A16),QxIndex)</f>
        <v>1.8314223617055026E-5</v>
      </c>
      <c r="F16" s="26" cm="1">
        <f t="array" ref="F16">INDEX(Deaths,A16)*SumAssured</f>
        <v>9.1571118085275138</v>
      </c>
      <c r="G16" s="26" cm="1">
        <f t="array" ref="G16">INDEX(PolicyHoldersInforce,A16)*Premium</f>
        <v>37.392578959781325</v>
      </c>
      <c r="H16" s="26" cm="1">
        <f t="array" ref="H16">INDEX(PolicyHoldersInforce,A16)*INDEX(EscalatedExpense,A16)</f>
        <v>4.4375311424882362</v>
      </c>
      <c r="I16" s="26" cm="1">
        <f t="array" ref="I16">INDEX(PremiumsReceived,A16)-INDEX(ExpensesPaid,A16)-INDEX(DeathBenefitsPaid,A16)</f>
        <v>23.797936008765578</v>
      </c>
      <c r="J16" s="26" cm="1">
        <f t="array" ref="J16">IF(A16=MaxT,INDEX(NetCF,A16),INDEX(NetCF,A16)+(INDEX(BEL,(A16+1))*INDEX(DiscountFactor,A16)))</f>
        <v>1332.7330775475868</v>
      </c>
      <c r="K16" s="26"/>
    </row>
    <row r="17" spans="1:11" x14ac:dyDescent="0.2">
      <c r="A17" s="9">
        <v>16</v>
      </c>
      <c r="B17" s="24">
        <f t="shared" si="0"/>
        <v>23</v>
      </c>
      <c r="C17" s="25" cm="1">
        <f t="array" ref="C17">IF(A17=1,1,INDEX(PolicyHoldersInforce,(A17-1))-INDEX(Deaths,(A17-1))-INDEX(Lapses,(A17-1)))</f>
        <v>0.82790901450076659</v>
      </c>
      <c r="D17" s="25" cm="1">
        <f t="array" ref="D17">(INDEX(PolicyHoldersInforce,A17)-INDEX(Deaths,A17))*INDEX(LapseRateFactor,(DurationInforce+A17))</f>
        <v>1.0340291052429326E-2</v>
      </c>
      <c r="E17" s="25" cm="1">
        <f t="array" ref="E17">INDEX(PolicyHoldersInforce,A17)*INDEX(QxFactor,INDEX(Age,A17),QxIndex)</f>
        <v>1.8085085374114534E-5</v>
      </c>
      <c r="F17" s="26" cm="1">
        <f t="array" ref="F17">INDEX(Deaths,A17)*SumAssured</f>
        <v>9.0425426870572672</v>
      </c>
      <c r="G17" s="26" cm="1">
        <f t="array" ref="G17">INDEX(PolicyHoldersInforce,A17)*Premium</f>
        <v>36.924742046734188</v>
      </c>
      <c r="H17" s="26" cm="1">
        <f t="array" ref="H17">INDEX(PolicyHoldersInforce,A17)*INDEX(EscalatedExpense,A17)</f>
        <v>4.3998638670663333</v>
      </c>
      <c r="I17" s="26" cm="1">
        <f t="array" ref="I17">INDEX(PremiumsReceived,A17)-INDEX(ExpensesPaid,A17)-INDEX(DeathBenefitsPaid,A17)</f>
        <v>23.482335492610584</v>
      </c>
      <c r="J17" s="26" cm="1">
        <f t="array" ref="J17">IF(A17=MaxT,INDEX(NetCF,A17),INDEX(NetCF,A17)+(INDEX(BEL,(A17+1))*INDEX(DiscountFactor,A17)))</f>
        <v>1315.306449527016</v>
      </c>
      <c r="K17" s="26"/>
    </row>
    <row r="18" spans="1:11" x14ac:dyDescent="0.2">
      <c r="A18" s="9">
        <v>17</v>
      </c>
      <c r="B18" s="24">
        <f t="shared" si="0"/>
        <v>23</v>
      </c>
      <c r="C18" s="25" cm="1">
        <f t="array" ref="C18">IF(A18=1,1,INDEX(PolicyHoldersInforce,(A18-1))-INDEX(Deaths,(A18-1))-INDEX(Lapses,(A18-1)))</f>
        <v>0.81755063836296316</v>
      </c>
      <c r="D18" s="25" cm="1">
        <f t="array" ref="D18">(INDEX(PolicyHoldersInforce,A18)-INDEX(Deaths,A18))*INDEX(LapseRateFactor,(DurationInforce+A18))</f>
        <v>1.0210918594563275E-2</v>
      </c>
      <c r="E18" s="25" cm="1">
        <f t="array" ref="E18">INDEX(PolicyHoldersInforce,A18)*INDEX(QxFactor,INDEX(Age,A18),QxIndex)</f>
        <v>1.7858813992225634E-5</v>
      </c>
      <c r="F18" s="26" cm="1">
        <f t="array" ref="F18">INDEX(Deaths,A18)*SumAssured</f>
        <v>8.9294069961128173</v>
      </c>
      <c r="G18" s="26" cm="1">
        <f t="array" ref="G18">INDEX(PolicyHoldersInforce,A18)*Premium</f>
        <v>36.462758470988156</v>
      </c>
      <c r="H18" s="26" cm="1">
        <f t="array" ref="H18">INDEX(PolicyHoldersInforce,A18)*INDEX(EscalatedExpense,A18)</f>
        <v>4.3625163243048108</v>
      </c>
      <c r="I18" s="26" cm="1">
        <f t="array" ref="I18">INDEX(PremiumsReceived,A18)-INDEX(ExpensesPaid,A18)-INDEX(DeathBenefitsPaid,A18)</f>
        <v>23.170835150570525</v>
      </c>
      <c r="J18" s="26" cm="1">
        <f t="array" ref="J18">IF(A18=MaxT,INDEX(NetCF,A18),INDEX(NetCF,A18)+(INDEX(BEL,(A18+1))*INDEX(DiscountFactor,A18)))</f>
        <v>1298.1121332309972</v>
      </c>
      <c r="K18" s="26"/>
    </row>
    <row r="19" spans="1:11" x14ac:dyDescent="0.2">
      <c r="A19" s="9">
        <v>18</v>
      </c>
      <c r="B19" s="24">
        <f t="shared" si="0"/>
        <v>23</v>
      </c>
      <c r="C19" s="25" cm="1">
        <f t="array" ref="C19">IF(A19=1,1,INDEX(PolicyHoldersInforce,(A19-1))-INDEX(Deaths,(A19-1))-INDEX(Lapses,(A19-1)))</f>
        <v>0.80732186095440772</v>
      </c>
      <c r="D19" s="25" cm="1">
        <f t="array" ref="D19">(INDEX(PolicyHoldersInforce,A19)-INDEX(Deaths,A19))*INDEX(LapseRateFactor,(DurationInforce+A19))</f>
        <v>1.0083164779032282E-2</v>
      </c>
      <c r="E19" s="25" cm="1">
        <f t="array" ref="E19">INDEX(PolicyHoldersInforce,A19)*INDEX(QxFactor,INDEX(Age,A19),QxIndex)</f>
        <v>1.7635373602682241E-5</v>
      </c>
      <c r="F19" s="26" cm="1">
        <f t="array" ref="F19">INDEX(Deaths,A19)*SumAssured</f>
        <v>8.8176868013411198</v>
      </c>
      <c r="G19" s="26" cm="1">
        <f t="array" ref="G19">INDEX(PolicyHoldersInforce,A19)*Premium</f>
        <v>36.006554998566585</v>
      </c>
      <c r="H19" s="26" cm="1">
        <f t="array" ref="H19">INDEX(PolicyHoldersInforce,A19)*INDEX(EscalatedExpense,A19)</f>
        <v>4.325485800203972</v>
      </c>
      <c r="I19" s="26" cm="1">
        <f t="array" ref="I19">INDEX(PremiumsReceived,A19)-INDEX(ExpensesPaid,A19)-INDEX(DeathBenefitsPaid,A19)</f>
        <v>22.863382397021496</v>
      </c>
      <c r="J19" s="26" cm="1">
        <f t="array" ref="J19">IF(A19=MaxT,INDEX(NetCF,A19),INDEX(NetCF,A19)+(INDEX(BEL,(A19+1))*INDEX(DiscountFactor,A19)))</f>
        <v>1281.1471393166771</v>
      </c>
      <c r="K19" s="26"/>
    </row>
    <row r="20" spans="1:11" x14ac:dyDescent="0.2">
      <c r="A20" s="9">
        <v>19</v>
      </c>
      <c r="B20" s="24">
        <f t="shared" si="0"/>
        <v>23</v>
      </c>
      <c r="C20" s="25" cm="1">
        <f t="array" ref="C20">IF(A20=1,1,INDEX(PolicyHoldersInforce,(A20-1))-INDEX(Deaths,(A20-1))-INDEX(Lapses,(A20-1)))</f>
        <v>0.7972210608017728</v>
      </c>
      <c r="D20" s="25" cm="1">
        <f t="array" ref="D20">(INDEX(PolicyHoldersInforce,A20)-INDEX(Deaths,A20))*INDEX(LapseRateFactor,(DurationInforce+A20))</f>
        <v>9.9570093542074301E-3</v>
      </c>
      <c r="E20" s="25" cm="1">
        <f t="array" ref="E20">INDEX(PolicyHoldersInforce,A20)*INDEX(QxFactor,INDEX(Age,A20),QxIndex)</f>
        <v>1.7414728785549256E-5</v>
      </c>
      <c r="F20" s="26" cm="1">
        <f t="array" ref="F20">INDEX(Deaths,A20)*SumAssured</f>
        <v>8.7073643927746271</v>
      </c>
      <c r="G20" s="26" cm="1">
        <f t="array" ref="G20">INDEX(PolicyHoldersInforce,A20)*Premium</f>
        <v>35.556059311759071</v>
      </c>
      <c r="H20" s="26" cm="1">
        <f t="array" ref="H20">INDEX(PolicyHoldersInforce,A20)*INDEX(EscalatedExpense,A20)</f>
        <v>4.2887696038014713</v>
      </c>
      <c r="I20" s="26" cm="1">
        <f t="array" ref="I20">INDEX(PremiumsReceived,A20)-INDEX(ExpensesPaid,A20)-INDEX(DeathBenefitsPaid,A20)</f>
        <v>22.559925315182973</v>
      </c>
      <c r="J20" s="26" cm="1">
        <f t="array" ref="J20">IF(A20=MaxT,INDEX(NetCF,A20),INDEX(NetCF,A20)+(INDEX(BEL,(A20+1))*INDEX(DiscountFactor,A20)))</f>
        <v>1264.4085167320118</v>
      </c>
      <c r="K20" s="26"/>
    </row>
    <row r="21" spans="1:11" x14ac:dyDescent="0.2">
      <c r="A21" s="9">
        <v>20</v>
      </c>
      <c r="B21" s="24">
        <f t="shared" si="0"/>
        <v>23</v>
      </c>
      <c r="C21" s="25" cm="1">
        <f t="array" ref="C21">IF(A21=1,1,INDEX(PolicyHoldersInforce,(A21-1))-INDEX(Deaths,(A21-1))-INDEX(Lapses,(A21-1)))</f>
        <v>0.78724663671877981</v>
      </c>
      <c r="D21" s="25" cm="1">
        <f t="array" ref="D21">(INDEX(PolicyHoldersInforce,A21)-INDEX(Deaths,A21))*INDEX(LapseRateFactor,(DurationInforce+A21))</f>
        <v>9.8324323218378761E-3</v>
      </c>
      <c r="E21" s="25" cm="1">
        <f t="array" ref="E21">INDEX(PolicyHoldersInforce,A21)*INDEX(QxFactor,INDEX(Age,A21),QxIndex)</f>
        <v>1.7196844564047783E-5</v>
      </c>
      <c r="F21" s="26" cm="1">
        <f t="array" ref="F21">INDEX(Deaths,A21)*SumAssured</f>
        <v>8.5984222820238916</v>
      </c>
      <c r="G21" s="26" cm="1">
        <f t="array" ref="G21">INDEX(PolicyHoldersInforce,A21)*Premium</f>
        <v>35.111199997657579</v>
      </c>
      <c r="H21" s="26" cm="1">
        <f t="array" ref="H21">INDEX(PolicyHoldersInforce,A21)*INDEX(EscalatedExpense,A21)</f>
        <v>4.2523650669767692</v>
      </c>
      <c r="I21" s="26" cm="1">
        <f t="array" ref="I21">INDEX(PremiumsReceived,A21)-INDEX(ExpensesPaid,A21)-INDEX(DeathBenefitsPaid,A21)</f>
        <v>22.260412648656917</v>
      </c>
      <c r="J21" s="26" cm="1">
        <f t="array" ref="J21">IF(A21=MaxT,INDEX(NetCF,A21),INDEX(NetCF,A21)+(INDEX(BEL,(A21+1))*INDEX(DiscountFactor,A21)))</f>
        <v>1247.8933522300504</v>
      </c>
      <c r="K21" s="26"/>
    </row>
    <row r="22" spans="1:11" x14ac:dyDescent="0.2">
      <c r="A22" s="9">
        <v>21</v>
      </c>
      <c r="B22" s="24">
        <f t="shared" si="0"/>
        <v>23</v>
      </c>
      <c r="C22" s="25" cm="1">
        <f t="array" ref="C22">IF(A22=1,1,INDEX(PolicyHoldersInforce,(A22-1))-INDEX(Deaths,(A22-1))-INDEX(Lapses,(A22-1)))</f>
        <v>0.77739700755237795</v>
      </c>
      <c r="D22" s="25" cm="1">
        <f t="array" ref="D22">(INDEX(PolicyHoldersInforce,A22)-INDEX(Deaths,A22))*INDEX(LapseRateFactor,(DurationInforce+A22))</f>
        <v>9.7094139338807089E-3</v>
      </c>
      <c r="E22" s="25" cm="1">
        <f t="array" ref="E22">INDEX(PolicyHoldersInforce,A22)*INDEX(QxFactor,INDEX(Age,A22),QxIndex)</f>
        <v>1.6981686399010576E-5</v>
      </c>
      <c r="F22" s="26" cm="1">
        <f t="array" ref="F22">INDEX(Deaths,A22)*SumAssured</f>
        <v>8.4908431995052887</v>
      </c>
      <c r="G22" s="26" cm="1">
        <f t="array" ref="G22">INDEX(PolicyHoldersInforce,A22)*Premium</f>
        <v>34.671906536836055</v>
      </c>
      <c r="H22" s="26" cm="1">
        <f t="array" ref="H22">INDEX(PolicyHoldersInforce,A22)*INDEX(EscalatedExpense,A22)</f>
        <v>4.2162695442572424</v>
      </c>
      <c r="I22" s="26" cm="1">
        <f t="array" ref="I22">INDEX(PremiumsReceived,A22)-INDEX(ExpensesPaid,A22)-INDEX(DeathBenefitsPaid,A22)</f>
        <v>21.964793793073522</v>
      </c>
      <c r="J22" s="26" cm="1">
        <f t="array" ref="J22">IF(A22=MaxT,INDEX(NetCF,A22),INDEX(NetCF,A22)+(INDEX(BEL,(A22+1))*INDEX(DiscountFactor,A22)))</f>
        <v>1231.5987698893559</v>
      </c>
      <c r="K22" s="26"/>
    </row>
    <row r="23" spans="1:11" x14ac:dyDescent="0.2">
      <c r="A23" s="9">
        <v>22</v>
      </c>
      <c r="B23" s="24">
        <f t="shared" si="0"/>
        <v>23</v>
      </c>
      <c r="C23" s="25" cm="1">
        <f t="array" ref="C23">IF(A23=1,1,INDEX(PolicyHoldersInforce,(A23-1))-INDEX(Deaths,(A23-1))-INDEX(Lapses,(A23-1)))</f>
        <v>0.76767061193209829</v>
      </c>
      <c r="D23" s="25" cm="1">
        <f t="array" ref="D23">(INDEX(PolicyHoldersInforce,A23)-INDEX(Deaths,A23))*INDEX(LapseRateFactor,(DurationInforce+A23))</f>
        <v>9.5879346893704732E-3</v>
      </c>
      <c r="E23" s="25" cm="1">
        <f t="array" ref="E23">INDEX(PolicyHoldersInforce,A23)*INDEX(QxFactor,INDEX(Age,A23),QxIndex)</f>
        <v>1.6769220183406868E-5</v>
      </c>
      <c r="F23" s="26" cm="1">
        <f t="array" ref="F23">INDEX(Deaths,A23)*SumAssured</f>
        <v>8.3846100917034345</v>
      </c>
      <c r="G23" s="26" cm="1">
        <f t="array" ref="G23">INDEX(PolicyHoldersInforce,A23)*Premium</f>
        <v>34.238109292171586</v>
      </c>
      <c r="H23" s="26" cm="1">
        <f t="array" ref="H23">INDEX(PolicyHoldersInforce,A23)*INDEX(EscalatedExpense,A23)</f>
        <v>4.1804804126259389</v>
      </c>
      <c r="I23" s="26" cm="1">
        <f t="array" ref="I23">INDEX(PremiumsReceived,A23)-INDEX(ExpensesPaid,A23)-INDEX(DeathBenefitsPaid,A23)</f>
        <v>21.67301878784221</v>
      </c>
      <c r="J23" s="26" cm="1">
        <f t="array" ref="J23">IF(A23=MaxT,INDEX(NetCF,A23),INDEX(NetCF,A23)+(INDEX(BEL,(A23+1))*INDEX(DiscountFactor,A23)))</f>
        <v>1215.5219306404879</v>
      </c>
      <c r="K23" s="26"/>
    </row>
    <row r="24" spans="1:11" x14ac:dyDescent="0.2">
      <c r="A24" s="9">
        <v>23</v>
      </c>
      <c r="B24" s="24">
        <f t="shared" si="0"/>
        <v>23</v>
      </c>
      <c r="C24" s="25" cm="1">
        <f t="array" ref="C24">IF(A24=1,1,INDEX(PolicyHoldersInforce,(A24-1))-INDEX(Deaths,(A24-1))-INDEX(Lapses,(A24-1)))</f>
        <v>0.75806590802254437</v>
      </c>
      <c r="D24" s="25" cm="1">
        <f t="array" ref="D24">(INDEX(PolicyHoldersInforce,A24)-INDEX(Deaths,A24))*INDEX(LapseRateFactor,(DurationInforce+A24))</f>
        <v>9.4679753313278749E-3</v>
      </c>
      <c r="E24" s="25" cm="1">
        <f t="array" ref="E24">INDEX(PolicyHoldersInforce,A24)*INDEX(QxFactor,INDEX(Age,A24),QxIndex)</f>
        <v>1.65594122369357E-5</v>
      </c>
      <c r="F24" s="26" cm="1">
        <f t="array" ref="F24">INDEX(Deaths,A24)*SumAssured</f>
        <v>8.2797061184678498</v>
      </c>
      <c r="G24" s="26" cm="1">
        <f t="array" ref="G24">INDEX(PolicyHoldersInforce,A24)*Premium</f>
        <v>33.809739497805481</v>
      </c>
      <c r="H24" s="26" cm="1">
        <f t="array" ref="H24">INDEX(PolicyHoldersInforce,A24)*INDEX(EscalatedExpense,A24)</f>
        <v>4.1449950713309702</v>
      </c>
      <c r="I24" s="26" cm="1">
        <f t="array" ref="I24">INDEX(PremiumsReceived,A24)-INDEX(ExpensesPaid,A24)-INDEX(DeathBenefitsPaid,A24)</f>
        <v>21.38503830800666</v>
      </c>
      <c r="J24" s="26" cm="1">
        <f t="array" ref="J24">IF(A24=MaxT,INDEX(NetCF,A24),INDEX(NetCF,A24)+(INDEX(BEL,(A24+1))*INDEX(DiscountFactor,A24)))</f>
        <v>1199.6600317984683</v>
      </c>
      <c r="K24" s="26"/>
    </row>
    <row r="25" spans="1:11" x14ac:dyDescent="0.2">
      <c r="A25" s="9">
        <v>24</v>
      </c>
      <c r="B25" s="24">
        <f t="shared" si="0"/>
        <v>24</v>
      </c>
      <c r="C25" s="25" cm="1">
        <f t="array" ref="C25">IF(A25=1,1,INDEX(PolicyHoldersInforce,(A25-1))-INDEX(Deaths,(A25-1))-INDEX(Lapses,(A25-1)))</f>
        <v>0.74858137327897956</v>
      </c>
      <c r="D25" s="25" cm="1">
        <f t="array" ref="D25">(INDEX(PolicyHoldersInforce,A25)-INDEX(Deaths,A25))*INDEX(LapseRateFactor,(DurationInforce+A25))</f>
        <v>9.3495127755913211E-3</v>
      </c>
      <c r="E25" s="25" cm="1">
        <f t="array" ref="E25">INDEX(PolicyHoldersInforce,A25)*INDEX(QxFactor,INDEX(Age,A25),QxIndex)</f>
        <v>1.6677941233209042E-5</v>
      </c>
      <c r="F25" s="26" cm="1">
        <f t="array" ref="F25">INDEX(Deaths,A25)*SumAssured</f>
        <v>8.3389706166045201</v>
      </c>
      <c r="G25" s="26" cm="1">
        <f t="array" ref="G25">INDEX(PolicyHoldersInforce,A25)*Premium</f>
        <v>33.386729248242489</v>
      </c>
      <c r="H25" s="26" cm="1">
        <f t="array" ref="H25">INDEX(PolicyHoldersInforce,A25)*INDEX(EscalatedExpense,A25)</f>
        <v>4.1098109416965114</v>
      </c>
      <c r="I25" s="26" cm="1">
        <f t="array" ref="I25">INDEX(PremiumsReceived,A25)-INDEX(ExpensesPaid,A25)-INDEX(DeathBenefitsPaid,A25)</f>
        <v>20.937947689941456</v>
      </c>
      <c r="J25" s="26" cm="1">
        <f t="array" ref="J25">IF(A25=MaxT,INDEX(NetCF,A25),INDEX(NetCF,A25)+(INDEX(BEL,(A25+1))*INDEX(DiscountFactor,A25)))</f>
        <v>1184.0103066011557</v>
      </c>
      <c r="K25" s="26"/>
    </row>
    <row r="26" spans="1:11" x14ac:dyDescent="0.2">
      <c r="A26" s="9">
        <v>25</v>
      </c>
      <c r="B26" s="24">
        <f t="shared" si="0"/>
        <v>24</v>
      </c>
      <c r="C26" s="25" cm="1">
        <f t="array" ref="C26">IF(A26=1,1,INDEX(PolicyHoldersInforce,(A26-1))-INDEX(Deaths,(A26-1))-INDEX(Lapses,(A26-1)))</f>
        <v>0.73921518256215502</v>
      </c>
      <c r="D26" s="25" cm="1">
        <f t="array" ref="D26">(INDEX(PolicyHoldersInforce,A26)-INDEX(Deaths,A26))*INDEX(LapseRateFactor,(DurationInforce+A26))</f>
        <v>6.4617875698285386E-3</v>
      </c>
      <c r="E26" s="25" cm="1">
        <f t="array" ref="E26">INDEX(PolicyHoldersInforce,A26)*INDEX(QxFactor,INDEX(Age,A26),QxIndex)</f>
        <v>1.6469268156466573E-5</v>
      </c>
      <c r="F26" s="26" cm="1">
        <f t="array" ref="F26">INDEX(Deaths,A26)*SumAssured</f>
        <v>8.2346340782332863</v>
      </c>
      <c r="G26" s="26" cm="1">
        <f t="array" ref="G26">INDEX(PolicyHoldersInforce,A26)*Premium</f>
        <v>32.968997142272116</v>
      </c>
      <c r="H26" s="26" cm="1">
        <f t="array" ref="H26">INDEX(PolicyHoldersInforce,A26)*INDEX(EscalatedExpense,A26)</f>
        <v>4.0749236938738793</v>
      </c>
      <c r="I26" s="26" cm="1">
        <f t="array" ref="I26">INDEX(PremiumsReceived,A26)-INDEX(ExpensesPaid,A26)-INDEX(DeathBenefitsPaid,A26)</f>
        <v>20.659439370164954</v>
      </c>
      <c r="J26" s="26" cm="1">
        <f t="array" ref="J26">IF(A26=MaxT,INDEX(NetCF,A26),INDEX(NetCF,A26)+(INDEX(BEL,(A26+1))*INDEX(DiscountFactor,A26)))</f>
        <v>1168.7336724293673</v>
      </c>
      <c r="K26" s="26"/>
    </row>
    <row r="27" spans="1:11" x14ac:dyDescent="0.2">
      <c r="A27" s="9">
        <v>26</v>
      </c>
      <c r="B27" s="24">
        <f t="shared" si="0"/>
        <v>24</v>
      </c>
      <c r="C27" s="25" cm="1">
        <f t="array" ref="C27">IF(A27=1,1,INDEX(PolicyHoldersInforce,(A27-1))-INDEX(Deaths,(A27-1))-INDEX(Lapses,(A27-1)))</f>
        <v>0.73273692572417004</v>
      </c>
      <c r="D27" s="25" cm="1">
        <f t="array" ref="D27">(INDEX(PolicyHoldersInforce,A27)-INDEX(Deaths,A27))*INDEX(LapseRateFactor,(DurationInforce+A27))</f>
        <v>6.4051584305774272E-3</v>
      </c>
      <c r="E27" s="25" cm="1">
        <f t="array" ref="E27">INDEX(PolicyHoldersInforce,A27)*INDEX(QxFactor,INDEX(Age,A27),QxIndex)</f>
        <v>1.6324936503697431E-5</v>
      </c>
      <c r="F27" s="26" cm="1">
        <f t="array" ref="F27">INDEX(Deaths,A27)*SumAssured</f>
        <v>8.1624682518487148</v>
      </c>
      <c r="G27" s="26" cm="1">
        <f t="array" ref="G27">INDEX(PolicyHoldersInforce,A27)*Premium</f>
        <v>32.680066887297983</v>
      </c>
      <c r="H27" s="26" cm="1">
        <f t="array" ref="H27">INDEX(PolicyHoldersInforce,A27)*INDEX(EscalatedExpense,A27)</f>
        <v>4.0556685539655675</v>
      </c>
      <c r="I27" s="26" cm="1">
        <f t="array" ref="I27">INDEX(PremiumsReceived,A27)-INDEX(ExpensesPaid,A27)-INDEX(DeathBenefitsPaid,A27)</f>
        <v>20.4619300814837</v>
      </c>
      <c r="J27" s="26" cm="1">
        <f t="array" ref="J27">IF(A27=MaxT,INDEX(NetCF,A27),INDEX(NetCF,A27)+(INDEX(BEL,(A27+1))*INDEX(DiscountFactor,A27)))</f>
        <v>1153.6625424413853</v>
      </c>
      <c r="K27" s="26"/>
    </row>
    <row r="28" spans="1:11" x14ac:dyDescent="0.2">
      <c r="A28" s="9">
        <v>27</v>
      </c>
      <c r="B28" s="24">
        <f t="shared" si="0"/>
        <v>24</v>
      </c>
      <c r="C28" s="25" cm="1">
        <f t="array" ref="C28">IF(A28=1,1,INDEX(PolicyHoldersInforce,(A28-1))-INDEX(Deaths,(A28-1))-INDEX(Lapses,(A28-1)))</f>
        <v>0.72631544235708889</v>
      </c>
      <c r="D28" s="25" cm="1">
        <f t="array" ref="D28">(INDEX(PolicyHoldersInforce,A28)-INDEX(Deaths,A28))*INDEX(LapseRateFactor,(DurationInforce+A28))</f>
        <v>6.3490255718644277E-3</v>
      </c>
      <c r="E28" s="25" cm="1">
        <f t="array" ref="E28">INDEX(PolicyHoldersInforce,A28)*INDEX(QxFactor,INDEX(Age,A28),QxIndex)</f>
        <v>1.618186972959765E-5</v>
      </c>
      <c r="F28" s="26" cm="1">
        <f t="array" ref="F28">INDEX(Deaths,A28)*SumAssured</f>
        <v>8.0909348647988253</v>
      </c>
      <c r="G28" s="26" cm="1">
        <f t="array" ref="G28">INDEX(PolicyHoldersInforce,A28)*Premium</f>
        <v>32.393668729126169</v>
      </c>
      <c r="H28" s="26" cm="1">
        <f t="array" ref="H28">INDEX(PolicyHoldersInforce,A28)*INDEX(EscalatedExpense,A28)</f>
        <v>4.0365043999114052</v>
      </c>
      <c r="I28" s="26" cm="1">
        <f t="array" ref="I28">INDEX(PremiumsReceived,A28)-INDEX(ExpensesPaid,A28)-INDEX(DeathBenefitsPaid,A28)</f>
        <v>20.26622946441594</v>
      </c>
      <c r="J28" s="26" cm="1">
        <f t="array" ref="J28">IF(A28=MaxT,INDEX(NetCF,A28),INDEX(NetCF,A28)+(INDEX(BEL,(A28+1))*INDEX(DiscountFactor,A28)))</f>
        <v>1138.7165236412413</v>
      </c>
      <c r="K28" s="26"/>
    </row>
    <row r="29" spans="1:11" x14ac:dyDescent="0.2">
      <c r="A29" s="9">
        <v>28</v>
      </c>
      <c r="B29" s="24">
        <f t="shared" si="0"/>
        <v>24</v>
      </c>
      <c r="C29" s="25" cm="1">
        <f t="array" ref="C29">IF(A29=1,1,INDEX(PolicyHoldersInforce,(A29-1))-INDEX(Deaths,(A29-1))-INDEX(Lapses,(A29-1)))</f>
        <v>0.71995023491549481</v>
      </c>
      <c r="D29" s="25" cm="1">
        <f t="array" ref="D29">(INDEX(PolicyHoldersInforce,A29)-INDEX(Deaths,A29))*INDEX(LapseRateFactor,(DurationInforce+A29))</f>
        <v>6.2933846444379752E-3</v>
      </c>
      <c r="E29" s="25" cm="1">
        <f t="array" ref="E29">INDEX(PolicyHoldersInforce,A29)*INDEX(QxFactor,INDEX(Age,A29),QxIndex)</f>
        <v>1.6040056749155606E-5</v>
      </c>
      <c r="F29" s="26" cm="1">
        <f t="array" ref="F29">INDEX(Deaths,A29)*SumAssured</f>
        <v>8.0200283745778034</v>
      </c>
      <c r="G29" s="26" cm="1">
        <f t="array" ref="G29">INDEX(PolicyHoldersInforce,A29)*Premium</f>
        <v>32.10978047723107</v>
      </c>
      <c r="H29" s="26" cm="1">
        <f t="array" ref="H29">INDEX(PolicyHoldersInforce,A29)*INDEX(EscalatedExpense,A29)</f>
        <v>4.0174308017781044</v>
      </c>
      <c r="I29" s="26" cm="1">
        <f t="array" ref="I29">INDEX(PremiumsReceived,A29)-INDEX(ExpensesPaid,A29)-INDEX(DeathBenefitsPaid,A29)</f>
        <v>20.07232130087516</v>
      </c>
      <c r="J29" s="26" cm="1">
        <f t="array" ref="J29">IF(A29=MaxT,INDEX(NetCF,A29),INDEX(NetCF,A29)+(INDEX(BEL,(A29+1))*INDEX(DiscountFactor,A29)))</f>
        <v>1123.8944075385539</v>
      </c>
      <c r="K29" s="26"/>
    </row>
    <row r="30" spans="1:11" x14ac:dyDescent="0.2">
      <c r="A30" s="9">
        <v>29</v>
      </c>
      <c r="B30" s="24">
        <f t="shared" si="0"/>
        <v>24</v>
      </c>
      <c r="C30" s="25" cm="1">
        <f t="array" ref="C30">IF(A30=1,1,INDEX(PolicyHoldersInforce,(A30-1))-INDEX(Deaths,(A30-1))-INDEX(Lapses,(A30-1)))</f>
        <v>0.7136408102143077</v>
      </c>
      <c r="D30" s="25" cm="1">
        <f t="array" ref="D30">(INDEX(PolicyHoldersInforce,A30)-INDEX(Deaths,A30))*INDEX(LapseRateFactor,(DurationInforce+A30))</f>
        <v>6.2382313371620217E-3</v>
      </c>
      <c r="E30" s="25" cm="1">
        <f t="array" ref="E30">INDEX(PolicyHoldersInforce,A30)*INDEX(QxFactor,INDEX(Age,A30),QxIndex)</f>
        <v>1.5899486574505346E-5</v>
      </c>
      <c r="F30" s="26" cm="1">
        <f t="array" ref="F30">INDEX(Deaths,A30)*SumAssured</f>
        <v>7.949743287252673</v>
      </c>
      <c r="G30" s="26" cm="1">
        <f t="array" ref="G30">INDEX(PolicyHoldersInforce,A30)*Premium</f>
        <v>31.828380135558124</v>
      </c>
      <c r="H30" s="26" cm="1">
        <f t="array" ref="H30">INDEX(PolicyHoldersInforce,A30)*INDEX(EscalatedExpense,A30)</f>
        <v>3.9984473316639275</v>
      </c>
      <c r="I30" s="26" cm="1">
        <f t="array" ref="I30">INDEX(PremiumsReceived,A30)-INDEX(ExpensesPaid,A30)-INDEX(DeathBenefitsPaid,A30)</f>
        <v>19.880189516641522</v>
      </c>
      <c r="J30" s="26" cm="1">
        <f t="array" ref="J30">IF(A30=MaxT,INDEX(NetCF,A30),INDEX(NetCF,A30)+(INDEX(BEL,(A30+1))*INDEX(DiscountFactor,A30)))</f>
        <v>1109.194996057583</v>
      </c>
      <c r="K30" s="26"/>
    </row>
    <row r="31" spans="1:11" x14ac:dyDescent="0.2">
      <c r="A31" s="9">
        <v>30</v>
      </c>
      <c r="B31" s="24">
        <f t="shared" si="0"/>
        <v>24</v>
      </c>
      <c r="C31" s="25" cm="1">
        <f t="array" ref="C31">IF(A31=1,1,INDEX(PolicyHoldersInforce,(A31-1))-INDEX(Deaths,(A31-1))-INDEX(Lapses,(A31-1)))</f>
        <v>0.70738667939057109</v>
      </c>
      <c r="D31" s="25" cm="1">
        <f t="array" ref="D31">(INDEX(PolicyHoldersInforce,A31)-INDEX(Deaths,A31))*INDEX(LapseRateFactor,(DurationInforce+A31))</f>
        <v>6.1835613766820039E-3</v>
      </c>
      <c r="E31" s="25" cm="1">
        <f t="array" ref="E31">INDEX(PolicyHoldersInforce,A31)*INDEX(QxFactor,INDEX(Age,A31),QxIndex)</f>
        <v>1.5760148314075229E-5</v>
      </c>
      <c r="F31" s="26" cm="1">
        <f t="array" ref="F31">INDEX(Deaths,A31)*SumAssured</f>
        <v>7.8800741570376145</v>
      </c>
      <c r="G31" s="26" cm="1">
        <f t="array" ref="G31">INDEX(PolicyHoldersInforce,A31)*Premium</f>
        <v>31.549445900819471</v>
      </c>
      <c r="H31" s="26" cm="1">
        <f t="array" ref="H31">INDEX(PolicyHoldersInforce,A31)*INDEX(EscalatedExpense,A31)</f>
        <v>3.979553563689092</v>
      </c>
      <c r="I31" s="26" cm="1">
        <f t="array" ref="I31">INDEX(PremiumsReceived,A31)-INDEX(ExpensesPaid,A31)-INDEX(DeathBenefitsPaid,A31)</f>
        <v>19.689818180092765</v>
      </c>
      <c r="J31" s="26" cm="1">
        <f t="array" ref="J31">IF(A31=MaxT,INDEX(NetCF,A31),INDEX(NetCF,A31)+(INDEX(BEL,(A31+1))*INDEX(DiscountFactor,A31)))</f>
        <v>1094.6171014433562</v>
      </c>
      <c r="K31" s="26"/>
    </row>
    <row r="32" spans="1:11" x14ac:dyDescent="0.2">
      <c r="A32" s="9">
        <v>31</v>
      </c>
      <c r="B32" s="24">
        <f t="shared" si="0"/>
        <v>24</v>
      </c>
      <c r="C32" s="25" cm="1">
        <f t="array" ref="C32">IF(A32=1,1,INDEX(PolicyHoldersInforce,(A32-1))-INDEX(Deaths,(A32-1))-INDEX(Lapses,(A32-1)))</f>
        <v>0.70118735786557507</v>
      </c>
      <c r="D32" s="25" cm="1">
        <f t="array" ref="D32">(INDEX(PolicyHoldersInforce,A32)-INDEX(Deaths,A32))*INDEX(LapseRateFactor,(DurationInforce+A32))</f>
        <v>6.1293705270937353E-3</v>
      </c>
      <c r="E32" s="25" cm="1">
        <f t="array" ref="E32">INDEX(PolicyHoldersInforce,A32)*INDEX(QxFactor,INDEX(Age,A32),QxIndex)</f>
        <v>1.562203117174404E-5</v>
      </c>
      <c r="F32" s="26" cm="1">
        <f t="array" ref="F32">INDEX(Deaths,A32)*SumAssured</f>
        <v>7.8110155858720196</v>
      </c>
      <c r="G32" s="26" cm="1">
        <f t="array" ref="G32">INDEX(PolicyHoldersInforce,A32)*Premium</f>
        <v>31.27295616080465</v>
      </c>
      <c r="H32" s="26" cm="1">
        <f t="array" ref="H32">INDEX(PolicyHoldersInforce,A32)*INDEX(EscalatedExpense,A32)</f>
        <v>3.9607490739862157</v>
      </c>
      <c r="I32" s="26" cm="1">
        <f t="array" ref="I32">INDEX(PremiumsReceived,A32)-INDEX(ExpensesPaid,A32)-INDEX(DeathBenefitsPaid,A32)</f>
        <v>19.501191500946415</v>
      </c>
      <c r="J32" s="26" cm="1">
        <f t="array" ref="J32">IF(A32=MaxT,INDEX(NetCF,A32),INDEX(NetCF,A32)+(INDEX(BEL,(A32+1))*INDEX(DiscountFactor,A32)))</f>
        <v>1080.1595461686143</v>
      </c>
      <c r="K32" s="26"/>
    </row>
    <row r="33" spans="1:11" x14ac:dyDescent="0.2">
      <c r="A33" s="9">
        <v>32</v>
      </c>
      <c r="B33" s="24">
        <f t="shared" si="0"/>
        <v>24</v>
      </c>
      <c r="C33" s="25" cm="1">
        <f t="array" ref="C33">IF(A33=1,1,INDEX(PolicyHoldersInforce,(A33-1))-INDEX(Deaths,(A33-1))-INDEX(Lapses,(A33-1)))</f>
        <v>0.69504236530730956</v>
      </c>
      <c r="D33" s="25" cm="1">
        <f t="array" ref="D33">(INDEX(PolicyHoldersInforce,A33)-INDEX(Deaths,A33))*INDEX(LapseRateFactor,(DurationInforce+A33))</f>
        <v>6.0756545896152054E-3</v>
      </c>
      <c r="E33" s="25" cm="1">
        <f t="array" ref="E33">INDEX(PolicyHoldersInforce,A33)*INDEX(QxFactor,INDEX(Age,A33),QxIndex)</f>
        <v>1.5485124446004464E-5</v>
      </c>
      <c r="F33" s="26" cm="1">
        <f t="array" ref="F33">INDEX(Deaths,A33)*SumAssured</f>
        <v>7.7425622230022322</v>
      </c>
      <c r="G33" s="26" cm="1">
        <f t="array" ref="G33">INDEX(PolicyHoldersInforce,A33)*Premium</f>
        <v>30.998889492706006</v>
      </c>
      <c r="H33" s="26" cm="1">
        <f t="array" ref="H33">INDEX(PolicyHoldersInforce,A33)*INDEX(EscalatedExpense,A33)</f>
        <v>3.9420334406908046</v>
      </c>
      <c r="I33" s="26" cm="1">
        <f t="array" ref="I33">INDEX(PremiumsReceived,A33)-INDEX(ExpensesPaid,A33)-INDEX(DeathBenefitsPaid,A33)</f>
        <v>19.314293829012971</v>
      </c>
      <c r="J33" s="26" cm="1">
        <f t="array" ref="J33">IF(A33=MaxT,INDEX(NetCF,A33),INDEX(NetCF,A33)+(INDEX(BEL,(A33+1))*INDEX(DiscountFactor,A33)))</f>
        <v>1065.8211628415663</v>
      </c>
      <c r="K33" s="26"/>
    </row>
    <row r="34" spans="1:11" x14ac:dyDescent="0.2">
      <c r="A34" s="9">
        <v>33</v>
      </c>
      <c r="B34" s="24">
        <f t="shared" si="0"/>
        <v>24</v>
      </c>
      <c r="C34" s="25" cm="1">
        <f t="array" ref="C34">IF(A34=1,1,INDEX(PolicyHoldersInforce,(A34-1))-INDEX(Deaths,(A34-1))-INDEX(Lapses,(A34-1)))</f>
        <v>0.68895122559324828</v>
      </c>
      <c r="D34" s="25" cm="1">
        <f t="array" ref="D34">(INDEX(PolicyHoldersInforce,A34)-INDEX(Deaths,A34))*INDEX(LapseRateFactor,(DurationInforce+A34))</f>
        <v>6.0224094022612506E-3</v>
      </c>
      <c r="E34" s="25" cm="1">
        <f t="array" ref="E34">INDEX(PolicyHoldersInforce,A34)*INDEX(QxFactor,INDEX(Age,A34),QxIndex)</f>
        <v>1.5349417529133959E-5</v>
      </c>
      <c r="F34" s="26" cm="1">
        <f t="array" ref="F34">INDEX(Deaths,A34)*SumAssured</f>
        <v>7.6747087645669794</v>
      </c>
      <c r="G34" s="26" cm="1">
        <f t="array" ref="G34">INDEX(PolicyHoldersInforce,A34)*Premium</f>
        <v>30.727224661458873</v>
      </c>
      <c r="H34" s="26" cm="1">
        <f t="array" ref="H34">INDEX(PolicyHoldersInforce,A34)*INDEX(EscalatedExpense,A34)</f>
        <v>3.9234062439317912</v>
      </c>
      <c r="I34" s="26" cm="1">
        <f t="array" ref="I34">INDEX(PremiumsReceived,A34)-INDEX(ExpensesPaid,A34)-INDEX(DeathBenefitsPaid,A34)</f>
        <v>19.129109652960103</v>
      </c>
      <c r="J34" s="26" cm="1">
        <f t="array" ref="J34">IF(A34=MaxT,INDEX(NetCF,A34),INDEX(NetCF,A34)+(INDEX(BEL,(A34+1))*INDEX(DiscountFactor,A34)))</f>
        <v>1051.6007941144508</v>
      </c>
      <c r="K34" s="26"/>
    </row>
    <row r="35" spans="1:11" x14ac:dyDescent="0.2">
      <c r="A35" s="9">
        <v>34</v>
      </c>
      <c r="B35" s="24">
        <f t="shared" si="0"/>
        <v>24</v>
      </c>
      <c r="C35" s="25" cm="1">
        <f t="array" ref="C35">IF(A35=1,1,INDEX(PolicyHoldersInforce,(A35-1))-INDEX(Deaths,(A35-1))-INDEX(Lapses,(A35-1)))</f>
        <v>0.68291346677345788</v>
      </c>
      <c r="D35" s="25" cm="1">
        <f t="array" ref="D35">(INDEX(PolicyHoldersInforce,A35)-INDEX(Deaths,A35))*INDEX(LapseRateFactor,(DurationInforce+A35))</f>
        <v>5.9696308395210786E-3</v>
      </c>
      <c r="E35" s="25" cm="1">
        <f t="array" ref="E35">INDEX(PolicyHoldersInforce,A35)*INDEX(QxFactor,INDEX(Age,A35),QxIndex)</f>
        <v>1.5214899906372824E-5</v>
      </c>
      <c r="F35" s="26" cm="1">
        <f t="array" ref="F35">INDEX(Deaths,A35)*SumAssured</f>
        <v>7.6074499531864124</v>
      </c>
      <c r="G35" s="26" cm="1">
        <f t="array" ref="G35">INDEX(PolicyHoldersInforce,A35)*Premium</f>
        <v>30.457940618096224</v>
      </c>
      <c r="H35" s="26" cm="1">
        <f t="array" ref="H35">INDEX(PolicyHoldersInforce,A35)*INDEX(EscalatedExpense,A35)</f>
        <v>3.9048670658221178</v>
      </c>
      <c r="I35" s="26" cm="1">
        <f t="array" ref="I35">INDEX(PremiumsReceived,A35)-INDEX(ExpensesPaid,A35)-INDEX(DeathBenefitsPaid,A35)</f>
        <v>18.945623599087696</v>
      </c>
      <c r="J35" s="26" cm="1">
        <f t="array" ref="J35">IF(A35=MaxT,INDEX(NetCF,A35),INDEX(NetCF,A35)+(INDEX(BEL,(A35+1))*INDEX(DiscountFactor,A35)))</f>
        <v>1037.4972925928919</v>
      </c>
      <c r="K35" s="26"/>
    </row>
    <row r="36" spans="1:11" x14ac:dyDescent="0.2">
      <c r="A36" s="9">
        <v>35</v>
      </c>
      <c r="B36" s="24">
        <f t="shared" si="0"/>
        <v>24</v>
      </c>
      <c r="C36" s="25" cm="1">
        <f t="array" ref="C36">IF(A36=1,1,INDEX(PolicyHoldersInforce,(A36-1))-INDEX(Deaths,(A36-1))-INDEX(Lapses,(A36-1)))</f>
        <v>0.6769286210340304</v>
      </c>
      <c r="D36" s="25" cm="1">
        <f t="array" ref="D36">(INDEX(PolicyHoldersInforce,A36)-INDEX(Deaths,A36))*INDEX(LapseRateFactor,(DurationInforce+A36))</f>
        <v>5.9173148120386177E-3</v>
      </c>
      <c r="E36" s="25" cm="1">
        <f t="array" ref="E36">INDEX(PolicyHoldersInforce,A36)*INDEX(QxFactor,INDEX(Age,A36),QxIndex)</f>
        <v>1.5081561155109513E-5</v>
      </c>
      <c r="F36" s="26" cm="1">
        <f t="array" ref="F36">INDEX(Deaths,A36)*SumAssured</f>
        <v>7.5407805775547567</v>
      </c>
      <c r="G36" s="26" cm="1">
        <f t="array" ref="G36">INDEX(PolicyHoldersInforce,A36)*Premium</f>
        <v>30.191016498117758</v>
      </c>
      <c r="H36" s="26" cm="1">
        <f t="array" ref="H36">INDEX(PolicyHoldersInforce,A36)*INDEX(EscalatedExpense,A36)</f>
        <v>3.8864154904493553</v>
      </c>
      <c r="I36" s="26" cm="1">
        <f t="array" ref="I36">INDEX(PremiumsReceived,A36)-INDEX(ExpensesPaid,A36)-INDEX(DeathBenefitsPaid,A36)</f>
        <v>18.763820430113647</v>
      </c>
      <c r="J36" s="26" cm="1">
        <f t="array" ref="J36">IF(A36=MaxT,INDEX(NetCF,A36),INDEX(NetCF,A36)+(INDEX(BEL,(A36+1))*INDEX(DiscountFactor,A36)))</f>
        <v>1023.5095207460461</v>
      </c>
      <c r="K36" s="26"/>
    </row>
    <row r="37" spans="1:11" x14ac:dyDescent="0.2">
      <c r="A37" s="9">
        <v>36</v>
      </c>
      <c r="B37" s="24">
        <f t="shared" si="0"/>
        <v>25</v>
      </c>
      <c r="C37" s="25" cm="1">
        <f t="array" ref="C37">IF(A37=1,1,INDEX(PolicyHoldersInforce,(A37-1))-INDEX(Deaths,(A37-1))-INDEX(Lapses,(A37-1)))</f>
        <v>0.67099622466083664</v>
      </c>
      <c r="D37" s="25" cm="1">
        <f t="array" ref="D37">(INDEX(PolicyHoldersInforce,A37)-INDEX(Deaths,A37))*INDEX(LapseRateFactor,(DurationInforce+A37))</f>
        <v>5.8654543963345693E-3</v>
      </c>
      <c r="E37" s="25" cm="1">
        <f t="array" ref="E37">INDEX(PolicyHoldersInforce,A37)*INDEX(QxFactor,INDEX(Age,A37),QxIndex)</f>
        <v>1.5277701265138142E-5</v>
      </c>
      <c r="F37" s="26" cm="1">
        <f t="array" ref="F37">INDEX(Deaths,A37)*SumAssured</f>
        <v>7.6388506325690706</v>
      </c>
      <c r="G37" s="26" cm="1">
        <f t="array" ref="G37">INDEX(PolicyHoldersInforce,A37)*Premium</f>
        <v>29.926431619873316</v>
      </c>
      <c r="H37" s="26" cm="1">
        <f t="array" ref="H37">INDEX(PolicyHoldersInforce,A37)*INDEX(EscalatedExpense,A37)</f>
        <v>3.8680511038663763</v>
      </c>
      <c r="I37" s="26" cm="1">
        <f t="array" ref="I37">INDEX(PremiumsReceived,A37)-INDEX(ExpensesPaid,A37)-INDEX(DeathBenefitsPaid,A37)</f>
        <v>18.419529883437871</v>
      </c>
      <c r="J37" s="26" cm="1">
        <f t="array" ref="J37">IF(A37=MaxT,INDEX(NetCF,A37),INDEX(NetCF,A37)+(INDEX(BEL,(A37+1))*INDEX(DiscountFactor,A37)))</f>
        <v>1009.6363508175311</v>
      </c>
      <c r="K37" s="26"/>
    </row>
    <row r="38" spans="1:11" x14ac:dyDescent="0.2">
      <c r="A38" s="9">
        <v>37</v>
      </c>
      <c r="B38" s="24">
        <f t="shared" si="0"/>
        <v>25</v>
      </c>
      <c r="C38" s="25" cm="1">
        <f t="array" ref="C38">IF(A38=1,1,INDEX(PolicyHoldersInforce,(A38-1))-INDEX(Deaths,(A38-1))-INDEX(Lapses,(A38-1)))</f>
        <v>0.66511549256323688</v>
      </c>
      <c r="D38" s="25" cm="1">
        <f t="array" ref="D38">(INDEX(PolicyHoldersInforce,A38)-INDEX(Deaths,A38))*INDEX(LapseRateFactor,(DurationInforce+A38))</f>
        <v>5.8140484946799563E-3</v>
      </c>
      <c r="E38" s="25" cm="1">
        <f t="array" ref="E38">INDEX(PolicyHoldersInforce,A38)*INDEX(QxFactor,INDEX(Age,A38),QxIndex)</f>
        <v>1.5143804732034918E-5</v>
      </c>
      <c r="F38" s="26" cm="1">
        <f t="array" ref="F38">INDEX(Deaths,A38)*SumAssured</f>
        <v>7.5719023660174587</v>
      </c>
      <c r="G38" s="26" cm="1">
        <f t="array" ref="G38">INDEX(PolicyHoldersInforce,A38)*Premium</f>
        <v>29.664150968320367</v>
      </c>
      <c r="H38" s="26" cm="1">
        <f t="array" ref="H38">INDEX(PolicyHoldersInforce,A38)*INDEX(EscalatedExpense,A38)</f>
        <v>3.8497716103925859</v>
      </c>
      <c r="I38" s="26" cm="1">
        <f t="array" ref="I38">INDEX(PremiumsReceived,A38)-INDEX(ExpensesPaid,A38)-INDEX(DeathBenefitsPaid,A38)</f>
        <v>18.242476991910323</v>
      </c>
      <c r="J38" s="26" cm="1">
        <f t="array" ref="J38">IF(A38=MaxT,INDEX(NetCF,A38),INDEX(NetCF,A38)+(INDEX(BEL,(A38+1))*INDEX(DiscountFactor,A38)))</f>
        <v>996.04161893120852</v>
      </c>
      <c r="K38" s="26"/>
    </row>
    <row r="39" spans="1:11" x14ac:dyDescent="0.2">
      <c r="A39" s="9">
        <v>38</v>
      </c>
      <c r="B39" s="24">
        <f t="shared" si="0"/>
        <v>25</v>
      </c>
      <c r="C39" s="25" cm="1">
        <f t="array" ref="C39">IF(A39=1,1,INDEX(PolicyHoldersInforce,(A39-1))-INDEX(Deaths,(A39-1))-INDEX(Lapses,(A39-1)))</f>
        <v>0.65928630026382495</v>
      </c>
      <c r="D39" s="25" cm="1">
        <f t="array" ref="D39">(INDEX(PolicyHoldersInforce,A39)-INDEX(Deaths,A39))*INDEX(LapseRateFactor,(DurationInforce+A39))</f>
        <v>5.7630931236315602E-3</v>
      </c>
      <c r="E39" s="25" cm="1">
        <f t="array" ref="E39">INDEX(PolicyHoldersInforce,A39)*INDEX(QxFactor,INDEX(Age,A39),QxIndex)</f>
        <v>1.5011081692330076E-5</v>
      </c>
      <c r="F39" s="26" cm="1">
        <f t="array" ref="F39">INDEX(Deaths,A39)*SumAssured</f>
        <v>7.5055408461650384</v>
      </c>
      <c r="G39" s="26" cm="1">
        <f t="array" ref="G39">INDEX(PolicyHoldersInforce,A39)*Premium</f>
        <v>29.404168991766593</v>
      </c>
      <c r="H39" s="26" cm="1">
        <f t="array" ref="H39">INDEX(PolicyHoldersInforce,A39)*INDEX(EscalatedExpense,A39)</f>
        <v>3.8315785014759505</v>
      </c>
      <c r="I39" s="26" cm="1">
        <f t="array" ref="I39">INDEX(PremiumsReceived,A39)-INDEX(ExpensesPaid,A39)-INDEX(DeathBenefitsPaid,A39)</f>
        <v>18.067049644125603</v>
      </c>
      <c r="J39" s="26" cm="1">
        <f t="array" ref="J39">IF(A39=MaxT,INDEX(NetCF,A39),INDEX(NetCF,A39)+(INDEX(BEL,(A39+1))*INDEX(DiscountFactor,A39)))</f>
        <v>982.55862870543683</v>
      </c>
      <c r="K39" s="26"/>
    </row>
    <row r="40" spans="1:11" x14ac:dyDescent="0.2">
      <c r="A40" s="9">
        <v>39</v>
      </c>
      <c r="B40" s="24">
        <f t="shared" si="0"/>
        <v>25</v>
      </c>
      <c r="C40" s="25" cm="1">
        <f t="array" ref="C40">IF(A40=1,1,INDEX(PolicyHoldersInforce,(A40-1))-INDEX(Deaths,(A40-1))-INDEX(Lapses,(A40-1)))</f>
        <v>0.65350819605850108</v>
      </c>
      <c r="D40" s="25" cm="1">
        <f t="array" ref="D40">(INDEX(PolicyHoldersInforce,A40)-INDEX(Deaths,A40))*INDEX(LapseRateFactor,(DurationInforce+A40))</f>
        <v>5.7125843346577821E-3</v>
      </c>
      <c r="E40" s="25" cm="1">
        <f t="array" ref="E40">INDEX(PolicyHoldersInforce,A40)*INDEX(QxFactor,INDEX(Age,A40),QxIndex)</f>
        <v>1.4879521861315533E-5</v>
      </c>
      <c r="F40" s="26" cm="1">
        <f t="array" ref="F40">INDEX(Deaths,A40)*SumAssured</f>
        <v>7.4397609306577666</v>
      </c>
      <c r="G40" s="26" cm="1">
        <f t="array" ref="G40">INDEX(PolicyHoldersInforce,A40)*Premium</f>
        <v>29.14646554420915</v>
      </c>
      <c r="H40" s="26" cm="1">
        <f t="array" ref="H40">INDEX(PolicyHoldersInforce,A40)*INDEX(EscalatedExpense,A40)</f>
        <v>3.8134713688835098</v>
      </c>
      <c r="I40" s="26" cm="1">
        <f t="array" ref="I40">INDEX(PremiumsReceived,A40)-INDEX(ExpensesPaid,A40)-INDEX(DeathBenefitsPaid,A40)</f>
        <v>17.893233244667876</v>
      </c>
      <c r="J40" s="26" cm="1">
        <f t="array" ref="J40">IF(A40=MaxT,INDEX(NetCF,A40),INDEX(NetCF,A40)+(INDEX(BEL,(A40+1))*INDEX(DiscountFactor,A40)))</f>
        <v>969.18629059223974</v>
      </c>
      <c r="K40" s="26"/>
    </row>
    <row r="41" spans="1:11" x14ac:dyDescent="0.2">
      <c r="A41" s="9">
        <v>40</v>
      </c>
      <c r="B41" s="24">
        <f t="shared" si="0"/>
        <v>25</v>
      </c>
      <c r="C41" s="25" cm="1">
        <f t="array" ref="C41">IF(A41=1,1,INDEX(PolicyHoldersInforce,(A41-1))-INDEX(Deaths,(A41-1))-INDEX(Lapses,(A41-1)))</f>
        <v>0.64778073220198196</v>
      </c>
      <c r="D41" s="25" cm="1">
        <f t="array" ref="D41">(INDEX(PolicyHoldersInforce,A41)-INDEX(Deaths,A41))*INDEX(LapseRateFactor,(DurationInforce+A41))</f>
        <v>5.6625182138326643E-3</v>
      </c>
      <c r="E41" s="25" cm="1">
        <f t="array" ref="E41">INDEX(PolicyHoldersInforce,A41)*INDEX(QxFactor,INDEX(Age,A41),QxIndex)</f>
        <v>1.4749115044420244E-5</v>
      </c>
      <c r="F41" s="26" cm="1">
        <f t="array" ref="F41">INDEX(Deaths,A41)*SumAssured</f>
        <v>7.3745575222101225</v>
      </c>
      <c r="G41" s="26" cm="1">
        <f t="array" ref="G41">INDEX(PolicyHoldersInforce,A41)*Premium</f>
        <v>28.891020656208397</v>
      </c>
      <c r="H41" s="26" cm="1">
        <f t="array" ref="H41">INDEX(PolicyHoldersInforce,A41)*INDEX(EscalatedExpense,A41)</f>
        <v>3.7954498063115176</v>
      </c>
      <c r="I41" s="26" cm="1">
        <f t="array" ref="I41">INDEX(PremiumsReceived,A41)-INDEX(ExpensesPaid,A41)-INDEX(DeathBenefitsPaid,A41)</f>
        <v>17.721013327686759</v>
      </c>
      <c r="J41" s="26" cm="1">
        <f t="array" ref="J41">IF(A41=MaxT,INDEX(NetCF,A41),INDEX(NetCF,A41)+(INDEX(BEL,(A41+1))*INDEX(DiscountFactor,A41)))</f>
        <v>955.92352440667105</v>
      </c>
      <c r="K41" s="26"/>
    </row>
    <row r="42" spans="1:11" x14ac:dyDescent="0.2">
      <c r="A42" s="9">
        <v>41</v>
      </c>
      <c r="B42" s="24">
        <f t="shared" si="0"/>
        <v>25</v>
      </c>
      <c r="C42" s="25" cm="1">
        <f t="array" ref="C42">IF(A42=1,1,INDEX(PolicyHoldersInforce,(A42-1))-INDEX(Deaths,(A42-1))-INDEX(Lapses,(A42-1)))</f>
        <v>0.64210346487310488</v>
      </c>
      <c r="D42" s="25" cm="1">
        <f t="array" ref="D42">(INDEX(PolicyHoldersInforce,A42)-INDEX(Deaths,A42))*INDEX(LapseRateFactor,(DurationInforce+A42))</f>
        <v>5.6128908815326053E-3</v>
      </c>
      <c r="E42" s="25" cm="1">
        <f t="array" ref="E42">INDEX(PolicyHoldersInforce,A42)*INDEX(QxFactor,INDEX(Age,A42),QxIndex)</f>
        <v>1.4619851136420234E-5</v>
      </c>
      <c r="F42" s="26" cm="1">
        <f t="array" ref="F42">INDEX(Deaths,A42)*SumAssured</f>
        <v>7.309925568210117</v>
      </c>
      <c r="G42" s="26" cm="1">
        <f t="array" ref="G42">INDEX(PolicyHoldersInforce,A42)*Premium</f>
        <v>28.637814533340478</v>
      </c>
      <c r="H42" s="26" cm="1">
        <f t="array" ref="H42">INDEX(PolicyHoldersInforce,A42)*INDEX(EscalatedExpense,A42)</f>
        <v>3.7775134093763216</v>
      </c>
      <c r="I42" s="26" cm="1">
        <f t="array" ref="I42">INDEX(PremiumsReceived,A42)-INDEX(ExpensesPaid,A42)-INDEX(DeathBenefitsPaid,A42)</f>
        <v>17.550375555754037</v>
      </c>
      <c r="J42" s="26" cm="1">
        <f t="array" ref="J42">IF(A42=MaxT,INDEX(NetCF,A42),INDEX(NetCF,A42)+(INDEX(BEL,(A42+1))*INDEX(DiscountFactor,A42)))</f>
        <v>942.76925924219313</v>
      </c>
      <c r="K42" s="26"/>
    </row>
    <row r="43" spans="1:11" x14ac:dyDescent="0.2">
      <c r="A43" s="9">
        <v>42</v>
      </c>
      <c r="B43" s="24">
        <f t="shared" si="0"/>
        <v>25</v>
      </c>
      <c r="C43" s="25" cm="1">
        <f t="array" ref="C43">IF(A43=1,1,INDEX(PolicyHoldersInforce,(A43-1))-INDEX(Deaths,(A43-1))-INDEX(Lapses,(A43-1)))</f>
        <v>0.6364759541404359</v>
      </c>
      <c r="D43" s="25" cm="1">
        <f t="array" ref="D43">(INDEX(PolicyHoldersInforce,A43)-INDEX(Deaths,A43))*INDEX(LapseRateFactor,(DurationInforce+A43))</f>
        <v>5.5636984921357234E-3</v>
      </c>
      <c r="E43" s="25" cm="1">
        <f t="array" ref="E43">INDEX(PolicyHoldersInforce,A43)*INDEX(QxFactor,INDEX(Age,A43),QxIndex)</f>
        <v>1.4491720120655529E-5</v>
      </c>
      <c r="F43" s="26" cm="1">
        <f t="array" ref="F43">INDEX(Deaths,A43)*SumAssured</f>
        <v>7.2458600603277645</v>
      </c>
      <c r="G43" s="26" cm="1">
        <f t="array" ref="G43">INDEX(PolicyHoldersInforce,A43)*Premium</f>
        <v>28.386827554663441</v>
      </c>
      <c r="H43" s="26" cm="1">
        <f t="array" ref="H43">INDEX(PolicyHoldersInforce,A43)*INDEX(EscalatedExpense,A43)</f>
        <v>3.7596617756052924</v>
      </c>
      <c r="I43" s="26" cm="1">
        <f t="array" ref="I43">INDEX(PremiumsReceived,A43)-INDEX(ExpensesPaid,A43)-INDEX(DeathBenefitsPaid,A43)</f>
        <v>17.381305718730385</v>
      </c>
      <c r="J43" s="26" cm="1">
        <f t="array" ref="J43">IF(A43=MaxT,INDEX(NetCF,A43),INDEX(NetCF,A43)+(INDEX(BEL,(A43+1))*INDEX(DiscountFactor,A43)))</f>
        <v>929.72243338679311</v>
      </c>
      <c r="K43" s="26"/>
    </row>
    <row r="44" spans="1:11" x14ac:dyDescent="0.2">
      <c r="A44" s="9">
        <v>43</v>
      </c>
      <c r="B44" s="24">
        <f t="shared" si="0"/>
        <v>25</v>
      </c>
      <c r="C44" s="25" cm="1">
        <f t="array" ref="C44">IF(A44=1,1,INDEX(PolicyHoldersInforce,(A44-1))-INDEX(Deaths,(A44-1))-INDEX(Lapses,(A44-1)))</f>
        <v>0.63089776392817953</v>
      </c>
      <c r="D44" s="25" cm="1">
        <f t="array" ref="D44">(INDEX(PolicyHoldersInforce,A44)-INDEX(Deaths,A44))*INDEX(LapseRateFactor,(DurationInforce+A44))</f>
        <v>5.5149372337238633E-3</v>
      </c>
      <c r="E44" s="25" cm="1">
        <f t="array" ref="E44">INDEX(PolicyHoldersInforce,A44)*INDEX(QxFactor,INDEX(Age,A44),QxIndex)</f>
        <v>1.4364712068253972E-5</v>
      </c>
      <c r="F44" s="26" cm="1">
        <f t="array" ref="F44">INDEX(Deaths,A44)*SumAssured</f>
        <v>7.1823560341269861</v>
      </c>
      <c r="G44" s="26" cm="1">
        <f t="array" ref="G44">INDEX(PolicyHoldersInforce,A44)*Premium</f>
        <v>28.138040271196807</v>
      </c>
      <c r="H44" s="26" cm="1">
        <f t="array" ref="H44">INDEX(PolicyHoldersInforce,A44)*INDEX(EscalatedExpense,A44)</f>
        <v>3.7418945044277891</v>
      </c>
      <c r="I44" s="26" cm="1">
        <f t="array" ref="I44">INDEX(PremiumsReceived,A44)-INDEX(ExpensesPaid,A44)-INDEX(DeathBenefitsPaid,A44)</f>
        <v>17.213789732642031</v>
      </c>
      <c r="J44" s="26" cm="1">
        <f t="array" ref="J44">IF(A44=MaxT,INDEX(NetCF,A44),INDEX(NetCF,A44)+(INDEX(BEL,(A44+1))*INDEX(DiscountFactor,A44)))</f>
        <v>916.78199423982915</v>
      </c>
      <c r="K44" s="26"/>
    </row>
    <row r="45" spans="1:11" x14ac:dyDescent="0.2">
      <c r="A45" s="9">
        <v>44</v>
      </c>
      <c r="B45" s="24">
        <f t="shared" si="0"/>
        <v>25</v>
      </c>
      <c r="C45" s="25" cm="1">
        <f t="array" ref="C45">IF(A45=1,1,INDEX(PolicyHoldersInforce,(A45-1))-INDEX(Deaths,(A45-1))-INDEX(Lapses,(A45-1)))</f>
        <v>0.62536846198238738</v>
      </c>
      <c r="D45" s="25" cm="1">
        <f t="array" ref="D45">(INDEX(PolicyHoldersInforce,A45)-INDEX(Deaths,A45))*INDEX(LapseRateFactor,(DurationInforce+A45))</f>
        <v>5.4666033277872075E-3</v>
      </c>
      <c r="E45" s="25" cm="1">
        <f t="array" ref="E45">INDEX(PolicyHoldersInforce,A45)*INDEX(QxFactor,INDEX(Age,A45),QxIndex)</f>
        <v>1.4238817137361837E-5</v>
      </c>
      <c r="F45" s="26" cm="1">
        <f t="array" ref="F45">INDEX(Deaths,A45)*SumAssured</f>
        <v>7.1194085686809183</v>
      </c>
      <c r="G45" s="26" cm="1">
        <f t="array" ref="G45">INDEX(PolicyHoldersInforce,A45)*Premium</f>
        <v>27.891433404414478</v>
      </c>
      <c r="H45" s="26" cm="1">
        <f t="array" ref="H45">INDEX(PolicyHoldersInforce,A45)*INDEX(EscalatedExpense,A45)</f>
        <v>3.7242111971661735</v>
      </c>
      <c r="I45" s="26" cm="1">
        <f t="array" ref="I45">INDEX(PremiumsReceived,A45)-INDEX(ExpensesPaid,A45)-INDEX(DeathBenefitsPaid,A45)</f>
        <v>17.047813638567387</v>
      </c>
      <c r="J45" s="26" cm="1">
        <f t="array" ref="J45">IF(A45=MaxT,INDEX(NetCF,A45),INDEX(NetCF,A45)+(INDEX(BEL,(A45+1))*INDEX(DiscountFactor,A45)))</f>
        <v>903.94689822960072</v>
      </c>
      <c r="K45" s="26"/>
    </row>
    <row r="46" spans="1:11" x14ac:dyDescent="0.2">
      <c r="A46" s="9">
        <v>45</v>
      </c>
      <c r="B46" s="24">
        <f t="shared" si="0"/>
        <v>25</v>
      </c>
      <c r="C46" s="25" cm="1">
        <f t="array" ref="C46">IF(A46=1,1,INDEX(PolicyHoldersInforce,(A46-1))-INDEX(Deaths,(A46-1))-INDEX(Lapses,(A46-1)))</f>
        <v>0.61988761983746277</v>
      </c>
      <c r="D46" s="25" cm="1">
        <f t="array" ref="D46">(INDEX(PolicyHoldersInforce,A46)-INDEX(Deaths,A46))*INDEX(LapseRateFactor,(DurationInforce+A46))</f>
        <v>5.4186930289314827E-3</v>
      </c>
      <c r="E46" s="25" cm="1">
        <f t="array" ref="E46">INDEX(PolicyHoldersInforce,A46)*INDEX(QxFactor,INDEX(Age,A46),QxIndex)</f>
        <v>1.4114025572381182E-5</v>
      </c>
      <c r="F46" s="26" cm="1">
        <f t="array" ref="F46">INDEX(Deaths,A46)*SumAssured</f>
        <v>7.0570127861905911</v>
      </c>
      <c r="G46" s="26" cm="1">
        <f t="array" ref="G46">INDEX(PolicyHoldersInforce,A46)*Premium</f>
        <v>27.646987844750839</v>
      </c>
      <c r="H46" s="26" cm="1">
        <f t="array" ref="H46">INDEX(PolicyHoldersInforce,A46)*INDEX(EscalatedExpense,A46)</f>
        <v>3.7066114570268645</v>
      </c>
      <c r="I46" s="26" cm="1">
        <f t="array" ref="I46">INDEX(PremiumsReceived,A46)-INDEX(ExpensesPaid,A46)-INDEX(DeathBenefitsPaid,A46)</f>
        <v>16.883363601533386</v>
      </c>
      <c r="J46" s="26" cm="1">
        <f t="array" ref="J46">IF(A46=MaxT,INDEX(NetCF,A46),INDEX(NetCF,A46)+(INDEX(BEL,(A46+1))*INDEX(DiscountFactor,A46)))</f>
        <v>891.2161107316366</v>
      </c>
      <c r="K46" s="26"/>
    </row>
    <row r="47" spans="1:11" x14ac:dyDescent="0.2">
      <c r="A47" s="9">
        <v>46</v>
      </c>
      <c r="B47" s="24">
        <f t="shared" si="0"/>
        <v>25</v>
      </c>
      <c r="C47" s="25" cm="1">
        <f t="array" ref="C47">IF(A47=1,1,INDEX(PolicyHoldersInforce,(A47-1))-INDEX(Deaths,(A47-1))-INDEX(Lapses,(A47-1)))</f>
        <v>0.61445481278295888</v>
      </c>
      <c r="D47" s="25" cm="1">
        <f t="array" ref="D47">(INDEX(PolicyHoldersInforce,A47)-INDEX(Deaths,A47))*INDEX(LapseRateFactor,(DurationInforce+A47))</f>
        <v>5.3712026245877264E-3</v>
      </c>
      <c r="E47" s="25" cm="1">
        <f t="array" ref="E47">INDEX(PolicyHoldersInforce,A47)*INDEX(QxFactor,INDEX(Age,A47),QxIndex)</f>
        <v>1.3990327703213886E-5</v>
      </c>
      <c r="F47" s="26" cm="1">
        <f t="array" ref="F47">INDEX(Deaths,A47)*SumAssured</f>
        <v>6.995163851606943</v>
      </c>
      <c r="G47" s="26" cm="1">
        <f t="array" ref="G47">INDEX(PolicyHoldersInforce,A47)*Premium</f>
        <v>27.404684650119968</v>
      </c>
      <c r="H47" s="26" cm="1">
        <f t="array" ref="H47">INDEX(PolicyHoldersInforce,A47)*INDEX(EscalatedExpense,A47)</f>
        <v>3.6890948890914323</v>
      </c>
      <c r="I47" s="26" cm="1">
        <f t="array" ref="I47">INDEX(PremiumsReceived,A47)-INDEX(ExpensesPaid,A47)-INDEX(DeathBenefitsPaid,A47)</f>
        <v>16.720425909421593</v>
      </c>
      <c r="J47" s="26" cm="1">
        <f t="array" ref="J47">IF(A47=MaxT,INDEX(NetCF,A47),INDEX(NetCF,A47)+(INDEX(BEL,(A47+1))*INDEX(DiscountFactor,A47)))</f>
        <v>878.58860598769434</v>
      </c>
      <c r="K47" s="26"/>
    </row>
    <row r="48" spans="1:11" x14ac:dyDescent="0.2">
      <c r="A48" s="9">
        <v>47</v>
      </c>
      <c r="B48" s="24">
        <f t="shared" si="0"/>
        <v>25</v>
      </c>
      <c r="C48" s="25" cm="1">
        <f t="array" ref="C48">IF(A48=1,1,INDEX(PolicyHoldersInforce,(A48-1))-INDEX(Deaths,(A48-1))-INDEX(Lapses,(A48-1)))</f>
        <v>0.60906961983066799</v>
      </c>
      <c r="D48" s="25" cm="1">
        <f t="array" ref="D48">(INDEX(PolicyHoldersInforce,A48)-INDEX(Deaths,A48))*INDEX(LapseRateFactor,(DurationInforce+A48))</f>
        <v>5.324128434724601E-3</v>
      </c>
      <c r="E48" s="25" cm="1">
        <f t="array" ref="E48">INDEX(PolicyHoldersInforce,A48)*INDEX(QxFactor,INDEX(Age,A48),QxIndex)</f>
        <v>1.3867713944512318E-5</v>
      </c>
      <c r="F48" s="26" cm="1">
        <f t="array" ref="F48">INDEX(Deaths,A48)*SumAssured</f>
        <v>6.9338569722561587</v>
      </c>
      <c r="G48" s="26" cm="1">
        <f t="array" ref="G48">INDEX(PolicyHoldersInforce,A48)*Premium</f>
        <v>27.164505044447793</v>
      </c>
      <c r="H48" s="26" cm="1">
        <f t="array" ref="H48">INDEX(PolicyHoldersInforce,A48)*INDEX(EscalatedExpense,A48)</f>
        <v>3.6716611003077384</v>
      </c>
      <c r="I48" s="26" cm="1">
        <f t="array" ref="I48">INDEX(PremiumsReceived,A48)-INDEX(ExpensesPaid,A48)-INDEX(DeathBenefitsPaid,A48)</f>
        <v>16.558986971883897</v>
      </c>
      <c r="J48" s="26" cm="1">
        <f t="array" ref="J48">IF(A48=MaxT,INDEX(NetCF,A48),INDEX(NetCF,A48)+(INDEX(BEL,(A48+1))*INDEX(DiscountFactor,A48)))</f>
        <v>866.06336702546389</v>
      </c>
      <c r="K48" s="26"/>
    </row>
    <row r="49" spans="1:11" x14ac:dyDescent="0.2">
      <c r="A49" s="9">
        <v>48</v>
      </c>
      <c r="B49" s="24">
        <f t="shared" si="0"/>
        <v>26</v>
      </c>
      <c r="C49" s="25" cm="1">
        <f t="array" ref="C49">IF(A49=1,1,INDEX(PolicyHoldersInforce,(A49-1))-INDEX(Deaths,(A49-1))-INDEX(Lapses,(A49-1)))</f>
        <v>0.60373162368199884</v>
      </c>
      <c r="D49" s="25" cm="1">
        <f t="array" ref="D49">(INDEX(PolicyHoldersInforce,A49)-INDEX(Deaths,A49))*INDEX(LapseRateFactor,(DurationInforce+A49))</f>
        <v>5.2774639081545165E-3</v>
      </c>
      <c r="E49" s="25" cm="1">
        <f t="array" ref="E49">INDEX(PolicyHoldersInforce,A49)*INDEX(QxFactor,INDEX(Age,A49),QxIndex)</f>
        <v>1.4078311368614641E-5</v>
      </c>
      <c r="F49" s="26" cm="1">
        <f t="array" ref="F49">INDEX(Deaths,A49)*SumAssured</f>
        <v>7.0391556843073202</v>
      </c>
      <c r="G49" s="26" cm="1">
        <f t="array" ref="G49">INDEX(PolicyHoldersInforce,A49)*Premium</f>
        <v>26.926430416217148</v>
      </c>
      <c r="H49" s="26" cm="1">
        <f t="array" ref="H49">INDEX(PolicyHoldersInforce,A49)*INDEX(EscalatedExpense,A49)</f>
        <v>3.6543096994811153</v>
      </c>
      <c r="I49" s="26" cm="1">
        <f t="array" ref="I49">INDEX(PremiumsReceived,A49)-INDEX(ExpensesPaid,A49)-INDEX(DeathBenefitsPaid,A49)</f>
        <v>16.232965032428712</v>
      </c>
      <c r="J49" s="26" cm="1">
        <f t="array" ref="J49">IF(A49=MaxT,INDEX(NetCF,A49),INDEX(NetCF,A49)+(INDEX(BEL,(A49+1))*INDEX(DiscountFactor,A49)))</f>
        <v>853.6393855789712</v>
      </c>
      <c r="K49" s="26"/>
    </row>
    <row r="50" spans="1:11" x14ac:dyDescent="0.2">
      <c r="A50" s="9">
        <v>49</v>
      </c>
      <c r="B50" s="24">
        <f t="shared" si="0"/>
        <v>26</v>
      </c>
      <c r="C50" s="25" cm="1">
        <f t="array" ref="C50">IF(A50=1,1,INDEX(PolicyHoldersInforce,(A50-1))-INDEX(Deaths,(A50-1))-INDEX(Lapses,(A50-1)))</f>
        <v>0.59844008146247574</v>
      </c>
      <c r="D50" s="25" cm="1">
        <f t="array" ref="D50">(INDEX(PolicyHoldersInforce,A50)-INDEX(Deaths,A50))*INDEX(LapseRateFactor,(DurationInforce+A50))</f>
        <v>5.2312083833706792E-3</v>
      </c>
      <c r="E50" s="25" cm="1">
        <f t="array" ref="E50">INDEX(PolicyHoldersInforce,A50)*INDEX(QxFactor,INDEX(Age,A50),QxIndex)</f>
        <v>1.3954918827849118E-5</v>
      </c>
      <c r="F50" s="26" cm="1">
        <f t="array" ref="F50">INDEX(Deaths,A50)*SumAssured</f>
        <v>6.9774594139245592</v>
      </c>
      <c r="G50" s="26" cm="1">
        <f t="array" ref="G50">INDEX(PolicyHoldersInforce,A50)*Premium</f>
        <v>26.69042763322642</v>
      </c>
      <c r="H50" s="26" cm="1">
        <f t="array" ref="H50">INDEX(PolicyHoldersInforce,A50)*INDEX(EscalatedExpense,A50)</f>
        <v>3.6370382963407417</v>
      </c>
      <c r="I50" s="26" cm="1">
        <f t="array" ref="I50">INDEX(PremiumsReceived,A50)-INDEX(ExpensesPaid,A50)-INDEX(DeathBenefitsPaid,A50)</f>
        <v>16.075929922961119</v>
      </c>
      <c r="J50" s="26" cm="1">
        <f t="array" ref="J50">IF(A50=MaxT,INDEX(NetCF,A50),INDEX(NetCF,A50)+(INDEX(BEL,(A50+1))*INDEX(DiscountFactor,A50)))</f>
        <v>841.48253864229571</v>
      </c>
      <c r="K50" s="26"/>
    </row>
    <row r="51" spans="1:11" x14ac:dyDescent="0.2">
      <c r="A51" s="9">
        <v>50</v>
      </c>
      <c r="B51" s="24">
        <f t="shared" si="0"/>
        <v>26</v>
      </c>
      <c r="C51" s="25" cm="1">
        <f t="array" ref="C51">IF(A51=1,1,INDEX(PolicyHoldersInforce,(A51-1))-INDEX(Deaths,(A51-1))-INDEX(Lapses,(A51-1)))</f>
        <v>0.59319491816027725</v>
      </c>
      <c r="D51" s="25" cm="1">
        <f t="array" ref="D51">(INDEX(PolicyHoldersInforce,A51)-INDEX(Deaths,A51))*INDEX(LapseRateFactor,(DurationInforce+A51))</f>
        <v>5.1853582755845258E-3</v>
      </c>
      <c r="E51" s="25" cm="1">
        <f t="array" ref="E51">INDEX(PolicyHoldersInforce,A51)*INDEX(QxFactor,INDEX(Age,A51),QxIndex)</f>
        <v>1.3832607788885758E-5</v>
      </c>
      <c r="F51" s="26" cm="1">
        <f t="array" ref="F51">INDEX(Deaths,A51)*SumAssured</f>
        <v>6.916303894442879</v>
      </c>
      <c r="G51" s="26" cm="1">
        <f t="array" ref="G51">INDEX(PolicyHoldersInforce,A51)*Premium</f>
        <v>26.456493349948367</v>
      </c>
      <c r="H51" s="26" cm="1">
        <f t="array" ref="H51">INDEX(PolicyHoldersInforce,A51)*INDEX(EscalatedExpense,A51)</f>
        <v>3.6198485232183395</v>
      </c>
      <c r="I51" s="26" cm="1">
        <f t="array" ref="I51">INDEX(PremiumsReceived,A51)-INDEX(ExpensesPaid,A51)-INDEX(DeathBenefitsPaid,A51)</f>
        <v>15.920340932287147</v>
      </c>
      <c r="J51" s="26" cm="1">
        <f t="array" ref="J51">IF(A51=MaxT,INDEX(NetCF,A51),INDEX(NetCF,A51)+(INDEX(BEL,(A51+1))*INDEX(DiscountFactor,A51)))</f>
        <v>829.42431712424434</v>
      </c>
      <c r="K51" s="26"/>
    </row>
    <row r="52" spans="1:11" x14ac:dyDescent="0.2">
      <c r="A52" s="9">
        <v>51</v>
      </c>
      <c r="B52" s="24">
        <f t="shared" si="0"/>
        <v>26</v>
      </c>
      <c r="C52" s="25" cm="1">
        <f t="array" ref="C52">IF(A52=1,1,INDEX(PolicyHoldersInforce,(A52-1))-INDEX(Deaths,(A52-1))-INDEX(Lapses,(A52-1)))</f>
        <v>0.58799572727690386</v>
      </c>
      <c r="D52" s="25" cm="1">
        <f t="array" ref="D52">(INDEX(PolicyHoldersInforce,A52)-INDEX(Deaths,A52))*INDEX(LapseRateFactor,(DurationInforce+A52))</f>
        <v>5.1399100314271813E-3</v>
      </c>
      <c r="E52" s="25" cm="1">
        <f t="array" ref="E52">INDEX(PolicyHoldersInforce,A52)*INDEX(QxFactor,INDEX(Age,A52),QxIndex)</f>
        <v>1.3711368772657667E-5</v>
      </c>
      <c r="F52" s="26" cm="1">
        <f t="array" ref="F52">INDEX(Deaths,A52)*SumAssured</f>
        <v>6.8556843863288339</v>
      </c>
      <c r="G52" s="26" cm="1">
        <f t="array" ref="G52">INDEX(PolicyHoldersInforce,A52)*Premium</f>
        <v>26.224609436549912</v>
      </c>
      <c r="H52" s="26" cm="1">
        <f t="array" ref="H52">INDEX(PolicyHoldersInforce,A52)*INDEX(EscalatedExpense,A52)</f>
        <v>3.6027399943050766</v>
      </c>
      <c r="I52" s="26" cm="1">
        <f t="array" ref="I52">INDEX(PremiumsReceived,A52)-INDEX(ExpensesPaid,A52)-INDEX(DeathBenefitsPaid,A52)</f>
        <v>15.766185055916003</v>
      </c>
      <c r="J52" s="26" cm="1">
        <f t="array" ref="J52">IF(A52=MaxT,INDEX(NetCF,A52),INDEX(NetCF,A52)+(INDEX(BEL,(A52+1))*INDEX(DiscountFactor,A52)))</f>
        <v>817.46374793117923</v>
      </c>
      <c r="K52" s="26"/>
    </row>
    <row r="53" spans="1:11" x14ac:dyDescent="0.2">
      <c r="A53" s="9">
        <v>52</v>
      </c>
      <c r="B53" s="24">
        <f t="shared" si="0"/>
        <v>26</v>
      </c>
      <c r="C53" s="25" cm="1">
        <f t="array" ref="C53">IF(A53=1,1,INDEX(PolicyHoldersInforce,(A53-1))-INDEX(Deaths,(A53-1))-INDEX(Lapses,(A53-1)))</f>
        <v>0.58284210587670393</v>
      </c>
      <c r="D53" s="25" cm="1">
        <f t="array" ref="D53">(INDEX(PolicyHoldersInforce,A53)-INDEX(Deaths,A53))*INDEX(LapseRateFactor,(DurationInforce+A53))</f>
        <v>5.0948601286740771E-3</v>
      </c>
      <c r="E53" s="25" cm="1">
        <f t="array" ref="E53">INDEX(PolicyHoldersInforce,A53)*INDEX(QxFactor,INDEX(Age,A53),QxIndex)</f>
        <v>1.3591192383179375E-5</v>
      </c>
      <c r="F53" s="26" cm="1">
        <f t="array" ref="F53">INDEX(Deaths,A53)*SumAssured</f>
        <v>6.7955961915896879</v>
      </c>
      <c r="G53" s="26" cm="1">
        <f t="array" ref="G53">INDEX(PolicyHoldersInforce,A53)*Premium</f>
        <v>25.994757922100995</v>
      </c>
      <c r="H53" s="26" cm="1">
        <f t="array" ref="H53">INDEX(PolicyHoldersInforce,A53)*INDEX(EscalatedExpense,A53)</f>
        <v>3.5857123256155767</v>
      </c>
      <c r="I53" s="26" cm="1">
        <f t="array" ref="I53">INDEX(PremiumsReceived,A53)-INDEX(ExpensesPaid,A53)-INDEX(DeathBenefitsPaid,A53)</f>
        <v>15.613449404895729</v>
      </c>
      <c r="J53" s="26" cm="1">
        <f t="array" ref="J53">IF(A53=MaxT,INDEX(NetCF,A53),INDEX(NetCF,A53)+(INDEX(BEL,(A53+1))*INDEX(DiscountFactor,A53)))</f>
        <v>805.59986630067078</v>
      </c>
      <c r="K53" s="26"/>
    </row>
    <row r="54" spans="1:11" x14ac:dyDescent="0.2">
      <c r="A54" s="9">
        <v>53</v>
      </c>
      <c r="B54" s="24">
        <f t="shared" si="0"/>
        <v>26</v>
      </c>
      <c r="C54" s="25" cm="1">
        <f t="array" ref="C54">IF(A54=1,1,INDEX(PolicyHoldersInforce,(A54-1))-INDEX(Deaths,(A54-1))-INDEX(Lapses,(A54-1)))</f>
        <v>0.57773365455564663</v>
      </c>
      <c r="D54" s="25" cm="1">
        <f t="array" ref="D54">(INDEX(PolicyHoldersInforce,A54)-INDEX(Deaths,A54))*INDEX(LapseRateFactor,(DurationInforce+A54))</f>
        <v>5.0502050759719773E-3</v>
      </c>
      <c r="E54" s="25" cm="1">
        <f t="array" ref="E54">INDEX(PolicyHoldersInforce,A54)*INDEX(QxFactor,INDEX(Age,A54),QxIndex)</f>
        <v>1.3472069306818648E-5</v>
      </c>
      <c r="F54" s="26" cm="1">
        <f t="array" ref="F54">INDEX(Deaths,A54)*SumAssured</f>
        <v>6.7360346534093241</v>
      </c>
      <c r="G54" s="26" cm="1">
        <f t="array" ref="G54">INDEX(PolicyHoldersInforce,A54)*Premium</f>
        <v>25.766920993181841</v>
      </c>
      <c r="H54" s="26" cm="1">
        <f t="array" ref="H54">INDEX(PolicyHoldersInforce,A54)*INDEX(EscalatedExpense,A54)</f>
        <v>3.5687651349792966</v>
      </c>
      <c r="I54" s="26" cm="1">
        <f t="array" ref="I54">INDEX(PremiumsReceived,A54)-INDEX(ExpensesPaid,A54)-INDEX(DeathBenefitsPaid,A54)</f>
        <v>15.46212120479322</v>
      </c>
      <c r="J54" s="26" cm="1">
        <f t="array" ref="J54">IF(A54=MaxT,INDEX(NetCF,A54),INDEX(NetCF,A54)+(INDEX(BEL,(A54+1))*INDEX(DiscountFactor,A54)))</f>
        <v>793.83171572594938</v>
      </c>
      <c r="K54" s="26"/>
    </row>
    <row r="55" spans="1:11" x14ac:dyDescent="0.2">
      <c r="A55" s="9">
        <v>54</v>
      </c>
      <c r="B55" s="24">
        <f t="shared" si="0"/>
        <v>26</v>
      </c>
      <c r="C55" s="25" cm="1">
        <f t="array" ref="C55">IF(A55=1,1,INDEX(PolicyHoldersInforce,(A55-1))-INDEX(Deaths,(A55-1))-INDEX(Lapses,(A55-1)))</f>
        <v>0.57266997741036785</v>
      </c>
      <c r="D55" s="25" cm="1">
        <f t="array" ref="D55">(INDEX(PolicyHoldersInforce,A55)-INDEX(Deaths,A55))*INDEX(LapseRateFactor,(DurationInforce+A55))</f>
        <v>5.0059414125683994E-3</v>
      </c>
      <c r="E55" s="25" cm="1">
        <f t="array" ref="E55">INDEX(PolicyHoldersInforce,A55)*INDEX(QxFactor,INDEX(Age,A55),QxIndex)</f>
        <v>1.3353990311574694E-5</v>
      </c>
      <c r="F55" s="26" cm="1">
        <f t="array" ref="F55">INDEX(Deaths,A55)*SumAssured</f>
        <v>6.6769951557873473</v>
      </c>
      <c r="G55" s="26" cm="1">
        <f t="array" ref="G55">INDEX(PolicyHoldersInforce,A55)*Premium</f>
        <v>25.541080992502408</v>
      </c>
      <c r="H55" s="26" cm="1">
        <f t="array" ref="H55">INDEX(PolicyHoldersInforce,A55)*INDEX(EscalatedExpense,A55)</f>
        <v>3.5518980420319499</v>
      </c>
      <c r="I55" s="26" cm="1">
        <f t="array" ref="I55">INDEX(PremiumsReceived,A55)-INDEX(ExpensesPaid,A55)-INDEX(DeathBenefitsPaid,A55)</f>
        <v>15.31218779468311</v>
      </c>
      <c r="J55" s="26" cm="1">
        <f t="array" ref="J55">IF(A55=MaxT,INDEX(NetCF,A55),INDEX(NetCF,A55)+(INDEX(BEL,(A55+1))*INDEX(DiscountFactor,A55)))</f>
        <v>782.15834788101347</v>
      </c>
      <c r="K55" s="26"/>
    </row>
    <row r="56" spans="1:11" x14ac:dyDescent="0.2">
      <c r="A56" s="9">
        <v>55</v>
      </c>
      <c r="B56" s="24">
        <f t="shared" si="0"/>
        <v>26</v>
      </c>
      <c r="C56" s="25" cm="1">
        <f t="array" ref="C56">IF(A56=1,1,INDEX(PolicyHoldersInforce,(A56-1))-INDEX(Deaths,(A56-1))-INDEX(Lapses,(A56-1)))</f>
        <v>0.56765068200748792</v>
      </c>
      <c r="D56" s="25" cm="1">
        <f t="array" ref="D56">(INDEX(PolicyHoldersInforce,A56)-INDEX(Deaths,A56))*INDEX(LapseRateFactor,(DurationInforce+A56))</f>
        <v>4.9620657080434076E-3</v>
      </c>
      <c r="E56" s="25" cm="1">
        <f t="array" ref="E56">INDEX(PolicyHoldersInforce,A56)*INDEX(QxFactor,INDEX(Age,A56),QxIndex)</f>
        <v>1.3236946246362664E-5</v>
      </c>
      <c r="F56" s="26" cm="1">
        <f t="array" ref="F56">INDEX(Deaths,A56)*SumAssured</f>
        <v>6.6184731231813325</v>
      </c>
      <c r="G56" s="26" cm="1">
        <f t="array" ref="G56">INDEX(PolicyHoldersInforce,A56)*Premium</f>
        <v>25.31722041753396</v>
      </c>
      <c r="H56" s="26" cm="1">
        <f t="array" ref="H56">INDEX(PolicyHoldersInforce,A56)*INDEX(EscalatedExpense,A56)</f>
        <v>3.5351106682069715</v>
      </c>
      <c r="I56" s="26" cm="1">
        <f t="array" ref="I56">INDEX(PremiumsReceived,A56)-INDEX(ExpensesPaid,A56)-INDEX(DeathBenefitsPaid,A56)</f>
        <v>15.163636626145657</v>
      </c>
      <c r="J56" s="26" cm="1">
        <f t="array" ref="J56">IF(A56=MaxT,INDEX(NetCF,A56),INDEX(NetCF,A56)+(INDEX(BEL,(A56+1))*INDEX(DiscountFactor,A56)))</f>
        <v>770.57882254638969</v>
      </c>
      <c r="K56" s="26"/>
    </row>
    <row r="57" spans="1:11" x14ac:dyDescent="0.2">
      <c r="A57" s="9">
        <v>56</v>
      </c>
      <c r="B57" s="24">
        <f t="shared" si="0"/>
        <v>26</v>
      </c>
      <c r="C57" s="25" cm="1">
        <f t="array" ref="C57">IF(A57=1,1,INDEX(PolicyHoldersInforce,(A57-1))-INDEX(Deaths,(A57-1))-INDEX(Lapses,(A57-1)))</f>
        <v>0.56267537935319822</v>
      </c>
      <c r="D57" s="25" cm="1">
        <f t="array" ref="D57">(INDEX(PolicyHoldersInforce,A57)-INDEX(Deaths,A57))*INDEX(LapseRateFactor,(DurationInforce+A57))</f>
        <v>4.9185745620437581E-3</v>
      </c>
      <c r="E57" s="25" cm="1">
        <f t="array" ref="E57">INDEX(PolicyHoldersInforce,A57)*INDEX(QxFactor,INDEX(Age,A57),QxIndex)</f>
        <v>1.3120928040304472E-5</v>
      </c>
      <c r="F57" s="26" cm="1">
        <f t="array" ref="F57">INDEX(Deaths,A57)*SumAssured</f>
        <v>6.560464020152236</v>
      </c>
      <c r="G57" s="26" cm="1">
        <f t="array" ref="G57">INDEX(PolicyHoldersInforce,A57)*Premium</f>
        <v>25.095321919152642</v>
      </c>
      <c r="H57" s="26" cm="1">
        <f t="array" ref="H57">INDEX(PolicyHoldersInforce,A57)*INDEX(EscalatedExpense,A57)</f>
        <v>3.518402636727016</v>
      </c>
      <c r="I57" s="26" cm="1">
        <f t="array" ref="I57">INDEX(PremiumsReceived,A57)-INDEX(ExpensesPaid,A57)-INDEX(DeathBenefitsPaid,A57)</f>
        <v>15.016455262273393</v>
      </c>
      <c r="J57" s="26" cm="1">
        <f t="array" ref="J57">IF(A57=MaxT,INDEX(NetCF,A57),INDEX(NetCF,A57)+(INDEX(BEL,(A57+1))*INDEX(DiscountFactor,A57)))</f>
        <v>759.09220753553893</v>
      </c>
      <c r="K57" s="26"/>
    </row>
    <row r="58" spans="1:11" x14ac:dyDescent="0.2">
      <c r="A58" s="9">
        <v>57</v>
      </c>
      <c r="B58" s="24">
        <f t="shared" si="0"/>
        <v>26</v>
      </c>
      <c r="C58" s="25" cm="1">
        <f t="array" ref="C58">IF(A58=1,1,INDEX(PolicyHoldersInforce,(A58-1))-INDEX(Deaths,(A58-1))-INDEX(Lapses,(A58-1)))</f>
        <v>0.55774368386311413</v>
      </c>
      <c r="D58" s="25" cm="1">
        <f t="array" ref="D58">(INDEX(PolicyHoldersInforce,A58)-INDEX(Deaths,A58))*INDEX(LapseRateFactor,(DurationInforce+A58))</f>
        <v>4.8754646040193687E-3</v>
      </c>
      <c r="E58" s="25" cm="1">
        <f t="array" ref="E58">INDEX(PolicyHoldersInforce,A58)*INDEX(QxFactor,INDEX(Age,A58),QxIndex)</f>
        <v>1.3005926702025782E-5</v>
      </c>
      <c r="F58" s="26" cm="1">
        <f t="array" ref="F58">INDEX(Deaths,A58)*SumAssured</f>
        <v>6.502963351012891</v>
      </c>
      <c r="G58" s="26" cm="1">
        <f t="array" ref="G58">INDEX(PolicyHoldersInforce,A58)*Premium</f>
        <v>24.875368300294891</v>
      </c>
      <c r="H58" s="26" cm="1">
        <f t="array" ref="H58">INDEX(PolicyHoldersInforce,A58)*INDEX(EscalatedExpense,A58)</f>
        <v>3.5017735725955079</v>
      </c>
      <c r="I58" s="26" cm="1">
        <f t="array" ref="I58">INDEX(PremiumsReceived,A58)-INDEX(ExpensesPaid,A58)-INDEX(DeathBenefitsPaid,A58)</f>
        <v>14.870631376686493</v>
      </c>
      <c r="J58" s="26" cm="1">
        <f t="array" ref="J58">IF(A58=MaxT,INDEX(NetCF,A58),INDEX(NetCF,A58)+(INDEX(BEL,(A58+1))*INDEX(DiscountFactor,A58)))</f>
        <v>747.69757862190124</v>
      </c>
      <c r="K58" s="26"/>
    </row>
    <row r="59" spans="1:11" x14ac:dyDescent="0.2">
      <c r="A59" s="9">
        <v>58</v>
      </c>
      <c r="B59" s="24">
        <f t="shared" si="0"/>
        <v>26</v>
      </c>
      <c r="C59" s="25" cm="1">
        <f t="array" ref="C59">IF(A59=1,1,INDEX(PolicyHoldersInforce,(A59-1))-INDEX(Deaths,(A59-1))-INDEX(Lapses,(A59-1)))</f>
        <v>0.55285521333239274</v>
      </c>
      <c r="D59" s="25" cm="1">
        <f t="array" ref="D59">(INDEX(PolicyHoldersInforce,A59)-INDEX(Deaths,A59))*INDEX(LapseRateFactor,(DurationInforce+A59))</f>
        <v>4.8327324929621088E-3</v>
      </c>
      <c r="E59" s="25" cm="1">
        <f t="array" ref="E59">INDEX(PolicyHoldersInforce,A59)*INDEX(QxFactor,INDEX(Age,A59),QxIndex)</f>
        <v>1.2891933318959199E-5</v>
      </c>
      <c r="F59" s="26" cm="1">
        <f t="array" ref="F59">INDEX(Deaths,A59)*SumAssured</f>
        <v>6.4459666594795992</v>
      </c>
      <c r="G59" s="26" cm="1">
        <f t="array" ref="G59">INDEX(PolicyHoldersInforce,A59)*Premium</f>
        <v>24.657342514624716</v>
      </c>
      <c r="H59" s="26" cm="1">
        <f t="array" ref="H59">INDEX(PolicyHoldersInforce,A59)*INDEX(EscalatedExpense,A59)</f>
        <v>3.4852231025882197</v>
      </c>
      <c r="I59" s="26" cm="1">
        <f t="array" ref="I59">INDEX(PremiumsReceived,A59)-INDEX(ExpensesPaid,A59)-INDEX(DeathBenefitsPaid,A59)</f>
        <v>14.726152752556899</v>
      </c>
      <c r="J59" s="26" cm="1">
        <f t="array" ref="J59">IF(A59=MaxT,INDEX(NetCF,A59),INDEX(NetCF,A59)+(INDEX(BEL,(A59+1))*INDEX(DiscountFactor,A59)))</f>
        <v>736.39401946657688</v>
      </c>
      <c r="K59" s="26"/>
    </row>
    <row r="60" spans="1:11" x14ac:dyDescent="0.2">
      <c r="A60" s="9">
        <v>59</v>
      </c>
      <c r="B60" s="24">
        <f t="shared" si="0"/>
        <v>26</v>
      </c>
      <c r="C60" s="25" cm="1">
        <f t="array" ref="C60">IF(A60=1,1,INDEX(PolicyHoldersInforce,(A60-1))-INDEX(Deaths,(A60-1))-INDEX(Lapses,(A60-1)))</f>
        <v>0.54800958890611162</v>
      </c>
      <c r="D60" s="25" cm="1">
        <f t="array" ref="D60">(INDEX(PolicyHoldersInforce,A60)-INDEX(Deaths,A60))*INDEX(LapseRateFactor,(DurationInforce+A60))</f>
        <v>4.7903749171468654E-3</v>
      </c>
      <c r="E60" s="25" cm="1">
        <f t="array" ref="E60">INDEX(PolicyHoldersInforce,A60)*INDEX(QxFactor,INDEX(Age,A60),QxIndex)</f>
        <v>1.2778939056653532E-5</v>
      </c>
      <c r="F60" s="26" cm="1">
        <f t="array" ref="F60">INDEX(Deaths,A60)*SumAssured</f>
        <v>6.3894695283267655</v>
      </c>
      <c r="G60" s="26" cm="1">
        <f t="array" ref="G60">INDEX(PolicyHoldersInforce,A60)*Premium</f>
        <v>24.44122766521258</v>
      </c>
      <c r="H60" s="26" cm="1">
        <f t="array" ref="H60">INDEX(PolicyHoldersInforce,A60)*INDEX(EscalatedExpense,A60)</f>
        <v>3.4687508552448998</v>
      </c>
      <c r="I60" s="26" cm="1">
        <f t="array" ref="I60">INDEX(PremiumsReceived,A60)-INDEX(ExpensesPaid,A60)-INDEX(DeathBenefitsPaid,A60)</f>
        <v>14.583007281640915</v>
      </c>
      <c r="J60" s="26" cm="1">
        <f t="array" ref="J60">IF(A60=MaxT,INDEX(NetCF,A60),INDEX(NetCF,A60)+(INDEX(BEL,(A60+1))*INDEX(DiscountFactor,A60)))</f>
        <v>725.18062154663369</v>
      </c>
      <c r="K60" s="26"/>
    </row>
    <row r="61" spans="1:11" x14ac:dyDescent="0.2">
      <c r="A61" s="9">
        <v>60</v>
      </c>
      <c r="B61" s="24">
        <f t="shared" si="0"/>
        <v>27</v>
      </c>
      <c r="C61" s="25" cm="1">
        <f t="array" ref="C61">IF(A61=1,1,INDEX(PolicyHoldersInforce,(A61-1))-INDEX(Deaths,(A61-1))-INDEX(Lapses,(A61-1)))</f>
        <v>0.54320643504990818</v>
      </c>
      <c r="D61" s="25" cm="1">
        <f t="array" ref="D61">(INDEX(PolicyHoldersInforce,A61)-INDEX(Deaths,A61))*INDEX(LapseRateFactor,(DurationInforce+A61))</f>
        <v>4.7483856569562341E-3</v>
      </c>
      <c r="E61" s="25" cm="1">
        <f t="array" ref="E61">INDEX(PolicyHoldersInforce,A61)*INDEX(QxFactor,INDEX(Age,A61),QxIndex)</f>
        <v>1.3002905115001434E-5</v>
      </c>
      <c r="F61" s="26" cm="1">
        <f t="array" ref="F61">INDEX(Deaths,A61)*SumAssured</f>
        <v>6.5014525575007172</v>
      </c>
      <c r="G61" s="26" cm="1">
        <f t="array" ref="G61">INDEX(PolicyHoldersInforce,A61)*Premium</f>
        <v>24.227007003225907</v>
      </c>
      <c r="H61" s="26" cm="1">
        <f t="array" ref="H61">INDEX(PolicyHoldersInforce,A61)*INDEX(EscalatedExpense,A61)</f>
        <v>3.452356460860933</v>
      </c>
      <c r="I61" s="26" cm="1">
        <f t="array" ref="I61">INDEX(PremiumsReceived,A61)-INDEX(ExpensesPaid,A61)-INDEX(DeathBenefitsPaid,A61)</f>
        <v>14.273197984864257</v>
      </c>
      <c r="J61" s="26" cm="1">
        <f t="array" ref="J61">IF(A61=MaxT,INDEX(NetCF,A61),INDEX(NetCF,A61)+(INDEX(BEL,(A61+1))*INDEX(DiscountFactor,A61)))</f>
        <v>714.05648408403977</v>
      </c>
      <c r="K61" s="26"/>
    </row>
    <row r="62" spans="1:11" x14ac:dyDescent="0.2">
      <c r="A62" s="9">
        <v>61</v>
      </c>
      <c r="B62" s="24">
        <f t="shared" si="0"/>
        <v>27</v>
      </c>
      <c r="C62" s="25" cm="1">
        <f t="array" ref="C62">IF(A62=1,1,INDEX(PolicyHoldersInforce,(A62-1))-INDEX(Deaths,(A62-1))-INDEX(Lapses,(A62-1)))</f>
        <v>0.53844504648783698</v>
      </c>
      <c r="D62" s="25" cm="1">
        <f t="array" ref="D62">(INDEX(PolicyHoldersInforce,A62)-INDEX(Deaths,A62))*INDEX(LapseRateFactor,(DurationInforce+A62))</f>
        <v>4.7067644468664505E-3</v>
      </c>
      <c r="E62" s="25" cm="1">
        <f t="array" ref="E62">INDEX(PolicyHoldersInforce,A62)*INDEX(QxFactor,INDEX(Age,A62),QxIndex)</f>
        <v>1.2888930243399303E-5</v>
      </c>
      <c r="F62" s="26" cm="1">
        <f t="array" ref="F62">INDEX(Deaths,A62)*SumAssured</f>
        <v>6.4444651216996514</v>
      </c>
      <c r="G62" s="26" cm="1">
        <f t="array" ref="G62">INDEX(PolicyHoldersInforce,A62)*Premium</f>
        <v>24.014649073357528</v>
      </c>
      <c r="H62" s="26" cm="1">
        <f t="array" ref="H62">INDEX(PolicyHoldersInforce,A62)*INDEX(EscalatedExpense,A62)</f>
        <v>3.4360374262594089</v>
      </c>
      <c r="I62" s="26" cm="1">
        <f t="array" ref="I62">INDEX(PremiumsReceived,A62)-INDEX(ExpensesPaid,A62)-INDEX(DeathBenefitsPaid,A62)</f>
        <v>14.134146525398471</v>
      </c>
      <c r="J62" s="26" cm="1">
        <f t="array" ref="J62">IF(A62=MaxT,INDEX(NetCF,A62),INDEX(NetCF,A62)+(INDEX(BEL,(A62+1))*INDEX(DiscountFactor,A62)))</f>
        <v>703.1895166290451</v>
      </c>
      <c r="K62" s="26"/>
    </row>
    <row r="63" spans="1:11" x14ac:dyDescent="0.2">
      <c r="A63" s="9">
        <v>62</v>
      </c>
      <c r="B63" s="24">
        <f t="shared" si="0"/>
        <v>27</v>
      </c>
      <c r="C63" s="25" cm="1">
        <f t="array" ref="C63">IF(A63=1,1,INDEX(PolicyHoldersInforce,(A63-1))-INDEX(Deaths,(A63-1))-INDEX(Lapses,(A63-1)))</f>
        <v>0.53372539311072709</v>
      </c>
      <c r="D63" s="25" cm="1">
        <f t="array" ref="D63">(INDEX(PolicyHoldersInforce,A63)-INDEX(Deaths,A63))*INDEX(LapseRateFactor,(DurationInforce+A63))</f>
        <v>4.6655080607936042E-3</v>
      </c>
      <c r="E63" s="25" cm="1">
        <f t="array" ref="E63">INDEX(PolicyHoldersInforce,A63)*INDEX(QxFactor,INDEX(Age,A63),QxIndex)</f>
        <v>1.2775954400186735E-5</v>
      </c>
      <c r="F63" s="26" cm="1">
        <f t="array" ref="F63">INDEX(Deaths,A63)*SumAssured</f>
        <v>6.3879772000933679</v>
      </c>
      <c r="G63" s="26" cm="1">
        <f t="array" ref="G63">INDEX(PolicyHoldersInforce,A63)*Premium</f>
        <v>23.804152532738428</v>
      </c>
      <c r="H63" s="26" cm="1">
        <f t="array" ref="H63">INDEX(PolicyHoldersInforce,A63)*INDEX(EscalatedExpense,A63)</f>
        <v>3.4197955305319683</v>
      </c>
      <c r="I63" s="26" cm="1">
        <f t="array" ref="I63">INDEX(PremiumsReceived,A63)-INDEX(ExpensesPaid,A63)-INDEX(DeathBenefitsPaid,A63)</f>
        <v>13.996379802113093</v>
      </c>
      <c r="J63" s="26" cm="1">
        <f t="array" ref="J63">IF(A63=MaxT,INDEX(NetCF,A63),INDEX(NetCF,A63)+(INDEX(BEL,(A63+1))*INDEX(DiscountFactor,A63)))</f>
        <v>692.40938195994727</v>
      </c>
      <c r="K63" s="26"/>
    </row>
    <row r="64" spans="1:11" x14ac:dyDescent="0.2">
      <c r="A64" s="9">
        <v>63</v>
      </c>
      <c r="B64" s="24">
        <f t="shared" si="0"/>
        <v>27</v>
      </c>
      <c r="C64" s="25" cm="1">
        <f t="array" ref="C64">IF(A64=1,1,INDEX(PolicyHoldersInforce,(A64-1))-INDEX(Deaths,(A64-1))-INDEX(Lapses,(A64-1)))</f>
        <v>0.52904710909553332</v>
      </c>
      <c r="D64" s="25" cm="1">
        <f t="array" ref="D64">(INDEX(PolicyHoldersInforce,A64)-INDEX(Deaths,A64))*INDEX(LapseRateFactor,(DurationInforce+A64))</f>
        <v>4.6246133009315042E-3</v>
      </c>
      <c r="E64" s="25" cm="1">
        <f t="array" ref="E64">INDEX(PolicyHoldersInforce,A64)*INDEX(QxFactor,INDEX(Age,A64),QxIndex)</f>
        <v>1.2663968828541209E-5</v>
      </c>
      <c r="F64" s="26" cm="1">
        <f t="array" ref="F64">INDEX(Deaths,A64)*SumAssured</f>
        <v>6.3319844142706039</v>
      </c>
      <c r="G64" s="26" cm="1">
        <f t="array" ref="G64">INDEX(PolicyHoldersInforce,A64)*Premium</f>
        <v>23.595501065660788</v>
      </c>
      <c r="H64" s="26" cm="1">
        <f t="array" ref="H64">INDEX(PolicyHoldersInforce,A64)*INDEX(EscalatedExpense,A64)</f>
        <v>3.4036304090488381</v>
      </c>
      <c r="I64" s="26" cm="1">
        <f t="array" ref="I64">INDEX(PremiumsReceived,A64)-INDEX(ExpensesPaid,A64)-INDEX(DeathBenefitsPaid,A64)</f>
        <v>13.859886242341346</v>
      </c>
      <c r="J64" s="26" cm="1">
        <f t="array" ref="J64">IF(A64=MaxT,INDEX(NetCF,A64),INDEX(NetCF,A64)+(INDEX(BEL,(A64+1))*INDEX(DiscountFactor,A64)))</f>
        <v>681.71521175002363</v>
      </c>
      <c r="K64" s="26"/>
    </row>
    <row r="65" spans="1:11" x14ac:dyDescent="0.2">
      <c r="A65" s="9">
        <v>64</v>
      </c>
      <c r="B65" s="24">
        <f t="shared" si="0"/>
        <v>27</v>
      </c>
      <c r="C65" s="25" cm="1">
        <f t="array" ref="C65">IF(A65=1,1,INDEX(PolicyHoldersInforce,(A65-1))-INDEX(Deaths,(A65-1))-INDEX(Lapses,(A65-1)))</f>
        <v>0.52440983182577328</v>
      </c>
      <c r="D65" s="25" cm="1">
        <f t="array" ref="D65">(INDEX(PolicyHoldersInforce,A65)-INDEX(Deaths,A65))*INDEX(LapseRateFactor,(DurationInforce+A65))</f>
        <v>4.5840769975038125E-3</v>
      </c>
      <c r="E65" s="25" cm="1">
        <f t="array" ref="E65">INDEX(PolicyHoldersInforce,A65)*INDEX(QxFactor,INDEX(Age,A65),QxIndex)</f>
        <v>1.2552964848396712E-5</v>
      </c>
      <c r="F65" s="26" cm="1">
        <f t="array" ref="F65">INDEX(Deaths,A65)*SumAssured</f>
        <v>6.2764824241983561</v>
      </c>
      <c r="G65" s="26" cm="1">
        <f t="array" ref="G65">INDEX(PolicyHoldersInforce,A65)*Premium</f>
        <v>23.388678499429489</v>
      </c>
      <c r="H65" s="26" cm="1">
        <f t="array" ref="H65">INDEX(PolicyHoldersInforce,A65)*INDEX(EscalatedExpense,A65)</f>
        <v>3.3875416989038207</v>
      </c>
      <c r="I65" s="26" cm="1">
        <f t="array" ref="I65">INDEX(PremiumsReceived,A65)-INDEX(ExpensesPaid,A65)-INDEX(DeathBenefitsPaid,A65)</f>
        <v>13.724654376327312</v>
      </c>
      <c r="J65" s="26" cm="1">
        <f t="array" ref="J65">IF(A65=MaxT,INDEX(NetCF,A65),INDEX(NetCF,A65)+(INDEX(BEL,(A65+1))*INDEX(DiscountFactor,A65)))</f>
        <v>671.1061450749246</v>
      </c>
      <c r="K65" s="26"/>
    </row>
    <row r="66" spans="1:11" x14ac:dyDescent="0.2">
      <c r="A66" s="9">
        <v>65</v>
      </c>
      <c r="B66" s="24">
        <f t="shared" ref="B66:B129" si="1">FLOOR(AgeAtInception+((DurationInforce+A66)/12),1)</f>
        <v>27</v>
      </c>
      <c r="C66" s="25" cm="1">
        <f t="array" ref="C66">IF(A66=1,1,INDEX(PolicyHoldersInforce,(A66-1))-INDEX(Deaths,(A66-1))-INDEX(Lapses,(A66-1)))</f>
        <v>0.51981320186342106</v>
      </c>
      <c r="D66" s="25" cm="1">
        <f t="array" ref="D66">(INDEX(PolicyHoldersInforce,A66)-INDEX(Deaths,A66))*INDEX(LapseRateFactor,(DurationInforce+A66))</f>
        <v>4.5438960085183583E-3</v>
      </c>
      <c r="E66" s="25" cm="1">
        <f t="array" ref="E66">INDEX(PolicyHoldersInforce,A66)*INDEX(QxFactor,INDEX(Age,A66),QxIndex)</f>
        <v>1.2442933855770959E-5</v>
      </c>
      <c r="F66" s="26" cm="1">
        <f t="array" ref="F66">INDEX(Deaths,A66)*SumAssured</f>
        <v>6.2214669278854791</v>
      </c>
      <c r="G66" s="26" cm="1">
        <f t="array" ref="G66">INDEX(PolicyHoldersInforce,A66)*Premium</f>
        <v>23.183668803108581</v>
      </c>
      <c r="H66" s="26" cm="1">
        <f t="array" ref="H66">INDEX(PolicyHoldersInforce,A66)*INDEX(EscalatedExpense,A66)</f>
        <v>3.3715290389061527</v>
      </c>
      <c r="I66" s="26" cm="1">
        <f t="array" ref="I66">INDEX(PremiumsReceived,A66)-INDEX(ExpensesPaid,A66)-INDEX(DeathBenefitsPaid,A66)</f>
        <v>13.590672836316948</v>
      </c>
      <c r="J66" s="26" cm="1">
        <f t="array" ref="J66">IF(A66=MaxT,INDEX(NetCF,A66),INDEX(NetCF,A66)+(INDEX(BEL,(A66+1))*INDEX(DiscountFactor,A66)))</f>
        <v>660.58132834529329</v>
      </c>
      <c r="K66" s="26"/>
    </row>
    <row r="67" spans="1:11" x14ac:dyDescent="0.2">
      <c r="A67" s="9">
        <v>66</v>
      </c>
      <c r="B67" s="24">
        <f t="shared" si="1"/>
        <v>27</v>
      </c>
      <c r="C67" s="25" cm="1">
        <f t="array" ref="C67">IF(A67=1,1,INDEX(PolicyHoldersInforce,(A67-1))-INDEX(Deaths,(A67-1))-INDEX(Lapses,(A67-1)))</f>
        <v>0.515256862921047</v>
      </c>
      <c r="D67" s="25" cm="1">
        <f t="array" ref="D67">(INDEX(PolicyHoldersInforce,A67)-INDEX(Deaths,A67))*INDEX(LapseRateFactor,(DurationInforce+A67))</f>
        <v>4.5040672195235942E-3</v>
      </c>
      <c r="E67" s="25" cm="1">
        <f t="array" ref="E67">INDEX(PolicyHoldersInforce,A67)*INDEX(QxFactor,INDEX(Age,A67),QxIndex)</f>
        <v>1.2333867322098483E-5</v>
      </c>
      <c r="F67" s="26" cm="1">
        <f t="array" ref="F67">INDEX(Deaths,A67)*SumAssured</f>
        <v>6.1669336610492413</v>
      </c>
      <c r="G67" s="26" cm="1">
        <f t="array" ref="G67">INDEX(PolicyHoldersInforce,A67)*Premium</f>
        <v>22.980456086278696</v>
      </c>
      <c r="H67" s="26" cm="1">
        <f t="array" ref="H67">INDEX(PolicyHoldersInforce,A67)*INDEX(EscalatedExpense,A67)</f>
        <v>3.3555920695723929</v>
      </c>
      <c r="I67" s="26" cm="1">
        <f t="array" ref="I67">INDEX(PremiumsReceived,A67)-INDEX(ExpensesPaid,A67)-INDEX(DeathBenefitsPaid,A67)</f>
        <v>13.457930355657062</v>
      </c>
      <c r="J67" s="26" cm="1">
        <f t="array" ref="J67">IF(A67=MaxT,INDEX(NetCF,A67),INDEX(NetCF,A67)+(INDEX(BEL,(A67+1))*INDEX(DiscountFactor,A67)))</f>
        <v>650.13991523997072</v>
      </c>
      <c r="K67" s="26"/>
    </row>
    <row r="68" spans="1:11" x14ac:dyDescent="0.2">
      <c r="A68" s="9">
        <v>67</v>
      </c>
      <c r="B68" s="24">
        <f t="shared" si="1"/>
        <v>27</v>
      </c>
      <c r="C68" s="25" cm="1">
        <f t="array" ref="C68">IF(A68=1,1,INDEX(PolicyHoldersInforce,(A68-1))-INDEX(Deaths,(A68-1))-INDEX(Lapses,(A68-1)))</f>
        <v>0.5107404618342013</v>
      </c>
      <c r="D68" s="25" cm="1">
        <f t="array" ref="D68">(INDEX(PolicyHoldersInforce,A68)-INDEX(Deaths,A68))*INDEX(LapseRateFactor,(DurationInforce+A68))</f>
        <v>4.4645875433672001E-3</v>
      </c>
      <c r="E68" s="25" cm="1">
        <f t="array" ref="E68">INDEX(PolicyHoldersInforce,A68)*INDEX(QxFactor,INDEX(Age,A68),QxIndex)</f>
        <v>1.2225756793569587E-5</v>
      </c>
      <c r="F68" s="26" cm="1">
        <f t="array" ref="F68">INDEX(Deaths,A68)*SumAssured</f>
        <v>6.1128783967847937</v>
      </c>
      <c r="G68" s="26" cm="1">
        <f t="array" ref="G68">INDEX(PolicyHoldersInforce,A68)*Premium</f>
        <v>22.779024597805378</v>
      </c>
      <c r="H68" s="26" cm="1">
        <f t="array" ref="H68">INDEX(PolicyHoldersInforce,A68)*INDEX(EscalatedExpense,A68)</f>
        <v>3.3397304331183468</v>
      </c>
      <c r="I68" s="26" cm="1">
        <f t="array" ref="I68">INDEX(PremiumsReceived,A68)-INDEX(ExpensesPaid,A68)-INDEX(DeathBenefitsPaid,A68)</f>
        <v>13.326415767902237</v>
      </c>
      <c r="J68" s="26" cm="1">
        <f t="array" ref="J68">IF(A68=MaxT,INDEX(NetCF,A68),INDEX(NetCF,A68)+(INDEX(BEL,(A68+1))*INDEX(DiscountFactor,A68)))</f>
        <v>639.7810666397811</v>
      </c>
      <c r="K68" s="26"/>
    </row>
    <row r="69" spans="1:11" x14ac:dyDescent="0.2">
      <c r="A69" s="9">
        <v>68</v>
      </c>
      <c r="B69" s="24">
        <f t="shared" si="1"/>
        <v>27</v>
      </c>
      <c r="C69" s="25" cm="1">
        <f t="array" ref="C69">IF(A69=1,1,INDEX(PolicyHoldersInforce,(A69-1))-INDEX(Deaths,(A69-1))-INDEX(Lapses,(A69-1)))</f>
        <v>0.50626364853404049</v>
      </c>
      <c r="D69" s="25" cm="1">
        <f t="array" ref="D69">(INDEX(PolicyHoldersInforce,A69)-INDEX(Deaths,A69))*INDEX(LapseRateFactor,(DurationInforce+A69))</f>
        <v>4.4254539199567906E-3</v>
      </c>
      <c r="E69" s="25" cm="1">
        <f t="array" ref="E69">INDEX(PolicyHoldersInforce,A69)*INDEX(QxFactor,INDEX(Age,A69),QxIndex)</f>
        <v>1.2118593890475077E-5</v>
      </c>
      <c r="F69" s="26" cm="1">
        <f t="array" ref="F69">INDEX(Deaths,A69)*SumAssured</f>
        <v>6.0592969452375387</v>
      </c>
      <c r="G69" s="26" cm="1">
        <f t="array" ref="G69">INDEX(PolicyHoldersInforce,A69)*Premium</f>
        <v>22.579358724618206</v>
      </c>
      <c r="H69" s="26" cm="1">
        <f t="array" ref="H69">INDEX(PolicyHoldersInforce,A69)*INDEX(EscalatedExpense,A69)</f>
        <v>3.3239437734510449</v>
      </c>
      <c r="I69" s="26" cm="1">
        <f t="array" ref="I69">INDEX(PremiumsReceived,A69)-INDEX(ExpensesPaid,A69)-INDEX(DeathBenefitsPaid,A69)</f>
        <v>13.196118005929623</v>
      </c>
      <c r="J69" s="26" cm="1">
        <f t="array" ref="J69">IF(A69=MaxT,INDEX(NetCF,A69),INDEX(NetCF,A69)+(INDEX(BEL,(A69+1))*INDEX(DiscountFactor,A69)))</f>
        <v>629.503950561892</v>
      </c>
      <c r="K69" s="26"/>
    </row>
    <row r="70" spans="1:11" x14ac:dyDescent="0.2">
      <c r="A70" s="9">
        <v>69</v>
      </c>
      <c r="B70" s="24">
        <f t="shared" si="1"/>
        <v>27</v>
      </c>
      <c r="C70" s="25" cm="1">
        <f t="array" ref="C70">IF(A70=1,1,INDEX(PolicyHoldersInforce,(A70-1))-INDEX(Deaths,(A70-1))-INDEX(Lapses,(A70-1)))</f>
        <v>0.50182607602019325</v>
      </c>
      <c r="D70" s="25" cm="1">
        <f t="array" ref="D70">(INDEX(PolicyHoldersInforce,A70)-INDEX(Deaths,A70))*INDEX(LapseRateFactor,(DurationInforce+A70))</f>
        <v>4.3866633160227269E-3</v>
      </c>
      <c r="E70" s="25" cm="1">
        <f t="array" ref="E70">INDEX(PolicyHoldersInforce,A70)*INDEX(QxFactor,INDEX(Age,A70),QxIndex)</f>
        <v>1.2012370306556758E-5</v>
      </c>
      <c r="F70" s="26" cm="1">
        <f t="array" ref="F70">INDEX(Deaths,A70)*SumAssured</f>
        <v>6.0061851532783788</v>
      </c>
      <c r="G70" s="26" cm="1">
        <f t="array" ref="G70">INDEX(PolicyHoldersInforce,A70)*Premium</f>
        <v>22.38144299050062</v>
      </c>
      <c r="H70" s="26" cm="1">
        <f t="array" ref="H70">INDEX(PolicyHoldersInforce,A70)*INDEX(EscalatedExpense,A70)</f>
        <v>3.308231736160741</v>
      </c>
      <c r="I70" s="26" cm="1">
        <f t="array" ref="I70">INDEX(PremiumsReceived,A70)-INDEX(ExpensesPaid,A70)-INDEX(DeathBenefitsPaid,A70)</f>
        <v>13.067026101061499</v>
      </c>
      <c r="J70" s="26" cm="1">
        <f t="array" ref="J70">IF(A70=MaxT,INDEX(NetCF,A70),INDEX(NetCF,A70)+(INDEX(BEL,(A70+1))*INDEX(DiscountFactor,A70)))</f>
        <v>619.30774209474544</v>
      </c>
      <c r="K70" s="26"/>
    </row>
    <row r="71" spans="1:11" x14ac:dyDescent="0.2">
      <c r="A71" s="9">
        <v>70</v>
      </c>
      <c r="B71" s="24">
        <f t="shared" si="1"/>
        <v>27</v>
      </c>
      <c r="C71" s="25" cm="1">
        <f t="array" ref="C71">IF(A71=1,1,INDEX(PolicyHoldersInforce,(A71-1))-INDEX(Deaths,(A71-1))-INDEX(Lapses,(A71-1)))</f>
        <v>0.49742740033386396</v>
      </c>
      <c r="D71" s="25" cm="1">
        <f t="array" ref="D71">(INDEX(PolicyHoldersInforce,A71)-INDEX(Deaths,A71))*INDEX(LapseRateFactor,(DurationInforce+A71))</f>
        <v>4.3482127248830084E-3</v>
      </c>
      <c r="E71" s="25" cm="1">
        <f t="array" ref="E71">INDEX(PolicyHoldersInforce,A71)*INDEX(QxFactor,INDEX(Age,A71),QxIndex)</f>
        <v>1.1907077808363601E-5</v>
      </c>
      <c r="F71" s="26" cm="1">
        <f t="array" ref="F71">INDEX(Deaths,A71)*SumAssured</f>
        <v>5.9535389041818005</v>
      </c>
      <c r="G71" s="26" cm="1">
        <f t="array" ref="G71">INDEX(PolicyHoldersInforce,A71)*Premium</f>
        <v>22.185262054890334</v>
      </c>
      <c r="H71" s="26" cm="1">
        <f t="array" ref="H71">INDEX(PolicyHoldersInforce,A71)*INDEX(EscalatedExpense,A71)</f>
        <v>3.2925939685129579</v>
      </c>
      <c r="I71" s="26" cm="1">
        <f t="array" ref="I71">INDEX(PremiumsReceived,A71)-INDEX(ExpensesPaid,A71)-INDEX(DeathBenefitsPaid,A71)</f>
        <v>12.939129182195575</v>
      </c>
      <c r="J71" s="26" cm="1">
        <f t="array" ref="J71">IF(A71=MaxT,INDEX(NetCF,A71),INDEX(NetCF,A71)+(INDEX(BEL,(A71+1))*INDEX(DiscountFactor,A71)))</f>
        <v>609.19162333355291</v>
      </c>
      <c r="K71" s="26"/>
    </row>
    <row r="72" spans="1:11" x14ac:dyDescent="0.2">
      <c r="A72" s="9">
        <v>71</v>
      </c>
      <c r="B72" s="24">
        <f t="shared" si="1"/>
        <v>27</v>
      </c>
      <c r="C72" s="25" cm="1">
        <f t="array" ref="C72">IF(A72=1,1,INDEX(PolicyHoldersInforce,(A72-1))-INDEX(Deaths,(A72-1))-INDEX(Lapses,(A72-1)))</f>
        <v>0.4930672805311726</v>
      </c>
      <c r="D72" s="25" cm="1">
        <f t="array" ref="D72">(INDEX(PolicyHoldersInforce,A72)-INDEX(Deaths,A72))*INDEX(LapseRateFactor,(DurationInforce+A72))</f>
        <v>4.3100991662102213E-3</v>
      </c>
      <c r="E72" s="25" cm="1">
        <f t="array" ref="E72">INDEX(PolicyHoldersInforce,A72)*INDEX(QxFactor,INDEX(Age,A72),QxIndex)</f>
        <v>1.1802708234613567E-5</v>
      </c>
      <c r="F72" s="26" cm="1">
        <f t="array" ref="F72">INDEX(Deaths,A72)*SumAssured</f>
        <v>5.9013541173067834</v>
      </c>
      <c r="G72" s="26" cm="1">
        <f t="array" ref="G72">INDEX(PolicyHoldersInforce,A72)*Premium</f>
        <v>21.990800711690298</v>
      </c>
      <c r="H72" s="26" cm="1">
        <f t="array" ref="H72">INDEX(PolicyHoldersInforce,A72)*INDEX(EscalatedExpense,A72)</f>
        <v>3.2770301194405675</v>
      </c>
      <c r="I72" s="26" cm="1">
        <f t="array" ref="I72">INDEX(PremiumsReceived,A72)-INDEX(ExpensesPaid,A72)-INDEX(DeathBenefitsPaid,A72)</f>
        <v>12.812416474942946</v>
      </c>
      <c r="J72" s="26" cm="1">
        <f t="array" ref="J72">IF(A72=MaxT,INDEX(NetCF,A72),INDEX(NetCF,A72)+(INDEX(BEL,(A72+1))*INDEX(DiscountFactor,A72)))</f>
        <v>599.15478331635097</v>
      </c>
      <c r="K72" s="26"/>
    </row>
    <row r="73" spans="1:11" x14ac:dyDescent="0.2">
      <c r="A73" s="9">
        <v>72</v>
      </c>
      <c r="B73" s="24">
        <f t="shared" si="1"/>
        <v>28</v>
      </c>
      <c r="C73" s="25" cm="1">
        <f t="array" ref="C73">IF(A73=1,1,INDEX(PolicyHoldersInforce,(A73-1))-INDEX(Deaths,(A73-1))-INDEX(Lapses,(A73-1)))</f>
        <v>0.48874537865672779</v>
      </c>
      <c r="D73" s="25" cm="1">
        <f t="array" ref="D73">(INDEX(PolicyHoldersInforce,A73)-INDEX(Deaths,A73))*INDEX(LapseRateFactor,(DurationInforce+A73))</f>
        <v>4.2723167192352616E-3</v>
      </c>
      <c r="E73" s="25" cm="1">
        <f t="array" ref="E73">INDEX(PolicyHoldersInforce,A73)*INDEX(QxFactor,INDEX(Age,A73),QxIndex)</f>
        <v>1.2038614888312946E-5</v>
      </c>
      <c r="F73" s="26" cm="1">
        <f t="array" ref="F73">INDEX(Deaths,A73)*SumAssured</f>
        <v>6.0193074441564729</v>
      </c>
      <c r="G73" s="26" cm="1">
        <f t="array" ref="G73">INDEX(PolicyHoldersInforce,A73)*Premium</f>
        <v>21.79804388809006</v>
      </c>
      <c r="H73" s="26" cm="1">
        <f t="array" ref="H73">INDEX(PolicyHoldersInforce,A73)*INDEX(EscalatedExpense,A73)</f>
        <v>3.2615398395359105</v>
      </c>
      <c r="I73" s="26" cm="1">
        <f t="array" ref="I73">INDEX(PremiumsReceived,A73)-INDEX(ExpensesPaid,A73)-INDEX(DeathBenefitsPaid,A73)</f>
        <v>12.517196604397677</v>
      </c>
      <c r="J73" s="26" cm="1">
        <f t="array" ref="J73">IF(A73=MaxT,INDEX(NetCF,A73),INDEX(NetCF,A73)+(INDEX(BEL,(A73+1))*INDEX(DiscountFactor,A73)))</f>
        <v>589.1964179606116</v>
      </c>
      <c r="K73" s="26"/>
    </row>
    <row r="74" spans="1:11" x14ac:dyDescent="0.2">
      <c r="A74" s="9">
        <v>73</v>
      </c>
      <c r="B74" s="24">
        <f t="shared" si="1"/>
        <v>28</v>
      </c>
      <c r="C74" s="25" cm="1">
        <f t="array" ref="C74">IF(A74=1,1,INDEX(PolicyHoldersInforce,(A74-1))-INDEX(Deaths,(A74-1))-INDEX(Lapses,(A74-1)))</f>
        <v>0.48446102332260421</v>
      </c>
      <c r="D74" s="25" cm="1">
        <f t="array" ref="D74">(INDEX(PolicyHoldersInforce,A74)-INDEX(Deaths,A74))*INDEX(LapseRateFactor,(DurationInforce+A74))</f>
        <v>4.2348654742221051E-3</v>
      </c>
      <c r="E74" s="25" cm="1">
        <f t="array" ref="E74">INDEX(PolicyHoldersInforce,A74)*INDEX(QxFactor,INDEX(Age,A74),QxIndex)</f>
        <v>1.1933084061496824E-5</v>
      </c>
      <c r="F74" s="26" cm="1">
        <f t="array" ref="F74">INDEX(Deaths,A74)*SumAssured</f>
        <v>5.9665420307484114</v>
      </c>
      <c r="G74" s="26" cm="1">
        <f t="array" ref="G74">INDEX(PolicyHoldersInforce,A74)*Premium</f>
        <v>21.60696164018815</v>
      </c>
      <c r="H74" s="26" cm="1">
        <f t="array" ref="H74">INDEX(PolicyHoldersInforce,A74)*INDEX(EscalatedExpense,A74)</f>
        <v>3.2461205270367417</v>
      </c>
      <c r="I74" s="26" cm="1">
        <f t="array" ref="I74">INDEX(PremiumsReceived,A74)-INDEX(ExpensesPaid,A74)-INDEX(DeathBenefitsPaid,A74)</f>
        <v>12.394299082402998</v>
      </c>
      <c r="J74" s="26" cm="1">
        <f t="array" ref="J74">IF(A74=MaxT,INDEX(NetCF,A74),INDEX(NetCF,A74)+(INDEX(BEL,(A74+1))*INDEX(DiscountFactor,A74)))</f>
        <v>579.48623662614796</v>
      </c>
      <c r="K74" s="26"/>
    </row>
    <row r="75" spans="1:11" x14ac:dyDescent="0.2">
      <c r="A75" s="9">
        <v>74</v>
      </c>
      <c r="B75" s="24">
        <f t="shared" si="1"/>
        <v>28</v>
      </c>
      <c r="C75" s="25" cm="1">
        <f t="array" ref="C75">IF(A75=1,1,INDEX(PolicyHoldersInforce,(A75-1))-INDEX(Deaths,(A75-1))-INDEX(Lapses,(A75-1)))</f>
        <v>0.48021422476432063</v>
      </c>
      <c r="D75" s="25" cm="1">
        <f t="array" ref="D75">(INDEX(PolicyHoldersInforce,A75)-INDEX(Deaths,A75))*INDEX(LapseRateFactor,(DurationInforce+A75))</f>
        <v>4.1977425278453126E-3</v>
      </c>
      <c r="E75" s="25" cm="1">
        <f t="array" ref="E75">INDEX(PolicyHoldersInforce,A75)*INDEX(QxFactor,INDEX(Age,A75),QxIndex)</f>
        <v>1.1828478320790012E-5</v>
      </c>
      <c r="F75" s="26" cm="1">
        <f t="array" ref="F75">INDEX(Deaths,A75)*SumAssured</f>
        <v>5.914239160395006</v>
      </c>
      <c r="G75" s="26" cm="1">
        <f t="array" ref="G75">INDEX(PolicyHoldersInforce,A75)*Premium</f>
        <v>21.417554424488699</v>
      </c>
      <c r="H75" s="26" cm="1">
        <f t="array" ref="H75">INDEX(PolicyHoldersInforce,A75)*INDEX(EscalatedExpense,A75)</f>
        <v>3.2307741111476562</v>
      </c>
      <c r="I75" s="26" cm="1">
        <f t="array" ref="I75">INDEX(PremiumsReceived,A75)-INDEX(ExpensesPaid,A75)-INDEX(DeathBenefitsPaid,A75)</f>
        <v>12.272541152946037</v>
      </c>
      <c r="J75" s="26" cm="1">
        <f t="array" ref="J75">IF(A75=MaxT,INDEX(NetCF,A75),INDEX(NetCF,A75)+(INDEX(BEL,(A75+1))*INDEX(DiscountFactor,A75)))</f>
        <v>569.85228622493753</v>
      </c>
      <c r="K75" s="26"/>
    </row>
    <row r="76" spans="1:11" x14ac:dyDescent="0.2">
      <c r="A76" s="9">
        <v>75</v>
      </c>
      <c r="B76" s="24">
        <f t="shared" si="1"/>
        <v>28</v>
      </c>
      <c r="C76" s="25" cm="1">
        <f t="array" ref="C76">IF(A76=1,1,INDEX(PolicyHoldersInforce,(A76-1))-INDEX(Deaths,(A76-1))-INDEX(Lapses,(A76-1)))</f>
        <v>0.47600465375815454</v>
      </c>
      <c r="D76" s="25" cm="1">
        <f t="array" ref="D76">(INDEX(PolicyHoldersInforce,A76)-INDEX(Deaths,A76))*INDEX(LapseRateFactor,(DurationInforce+A76))</f>
        <v>4.1609450022300721E-3</v>
      </c>
      <c r="E76" s="25" cm="1">
        <f t="array" ref="E76">INDEX(PolicyHoldersInforce,A76)*INDEX(QxFactor,INDEX(Age,A76),QxIndex)</f>
        <v>1.1724789556862414E-5</v>
      </c>
      <c r="F76" s="26" cm="1">
        <f t="array" ref="F76">INDEX(Deaths,A76)*SumAssured</f>
        <v>5.8623947784312067</v>
      </c>
      <c r="G76" s="26" cm="1">
        <f t="array" ref="G76">INDEX(PolicyHoldersInforce,A76)*Premium</f>
        <v>21.229807557613693</v>
      </c>
      <c r="H76" s="26" cm="1">
        <f t="array" ref="H76">INDEX(PolicyHoldersInforce,A76)*INDEX(EscalatedExpense,A76)</f>
        <v>3.2155002472413692</v>
      </c>
      <c r="I76" s="26" cm="1">
        <f t="array" ref="I76">INDEX(PremiumsReceived,A76)-INDEX(ExpensesPaid,A76)-INDEX(DeathBenefitsPaid,A76)</f>
        <v>12.151912531941118</v>
      </c>
      <c r="J76" s="26" cm="1">
        <f t="array" ref="J76">IF(A76=MaxT,INDEX(NetCF,A76),INDEX(NetCF,A76)+(INDEX(BEL,(A76+1))*INDEX(DiscountFactor,A76)))</f>
        <v>560.29379267534057</v>
      </c>
      <c r="K76" s="26"/>
    </row>
    <row r="77" spans="1:11" x14ac:dyDescent="0.2">
      <c r="A77" s="9">
        <v>76</v>
      </c>
      <c r="B77" s="24">
        <f t="shared" si="1"/>
        <v>28</v>
      </c>
      <c r="C77" s="25" cm="1">
        <f t="array" ref="C77">IF(A77=1,1,INDEX(PolicyHoldersInforce,(A77-1))-INDEX(Deaths,(A77-1))-INDEX(Lapses,(A77-1)))</f>
        <v>0.47183198396636761</v>
      </c>
      <c r="D77" s="25" cm="1">
        <f t="array" ref="D77">(INDEX(PolicyHoldersInforce,A77)-INDEX(Deaths,A77))*INDEX(LapseRateFactor,(DurationInforce+A77))</f>
        <v>4.1244700447291022E-3</v>
      </c>
      <c r="E77" s="25" cm="1">
        <f t="array" ref="E77">INDEX(PolicyHoldersInforce,A77)*INDEX(QxFactor,INDEX(Age,A77),QxIndex)</f>
        <v>1.1622009731470549E-5</v>
      </c>
      <c r="F77" s="26" cm="1">
        <f t="array" ref="F77">INDEX(Deaths,A77)*SumAssured</f>
        <v>5.8110048657352751</v>
      </c>
      <c r="G77" s="26" cm="1">
        <f t="array" ref="G77">INDEX(PolicyHoldersInforce,A77)*Premium</f>
        <v>21.043706484899996</v>
      </c>
      <c r="H77" s="26" cm="1">
        <f t="array" ref="H77">INDEX(PolicyHoldersInforce,A77)*INDEX(EscalatedExpense,A77)</f>
        <v>3.2002985923198644</v>
      </c>
      <c r="I77" s="26" cm="1">
        <f t="array" ref="I77">INDEX(PremiumsReceived,A77)-INDEX(ExpensesPaid,A77)-INDEX(DeathBenefitsPaid,A77)</f>
        <v>12.032403026844857</v>
      </c>
      <c r="J77" s="26" cm="1">
        <f t="array" ref="J77">IF(A77=MaxT,INDEX(NetCF,A77),INDEX(NetCF,A77)+(INDEX(BEL,(A77+1))*INDEX(DiscountFactor,A77)))</f>
        <v>550.80998846197963</v>
      </c>
      <c r="K77" s="26"/>
    </row>
    <row r="78" spans="1:11" x14ac:dyDescent="0.2">
      <c r="A78" s="9">
        <v>77</v>
      </c>
      <c r="B78" s="24">
        <f t="shared" si="1"/>
        <v>28</v>
      </c>
      <c r="C78" s="25" cm="1">
        <f t="array" ref="C78">IF(A78=1,1,INDEX(PolicyHoldersInforce,(A78-1))-INDEX(Deaths,(A78-1))-INDEX(Lapses,(A78-1)))</f>
        <v>0.46769589191190702</v>
      </c>
      <c r="D78" s="25" cm="1">
        <f t="array" ref="D78">(INDEX(PolicyHoldersInforce,A78)-INDEX(Deaths,A78))*INDEX(LapseRateFactor,(DurationInforce+A78))</f>
        <v>4.0883148277015072E-3</v>
      </c>
      <c r="E78" s="25" cm="1">
        <f t="array" ref="E78">INDEX(PolicyHoldersInforce,A78)*INDEX(QxFactor,INDEX(Age,A78),QxIndex)</f>
        <v>1.1520130876834392E-5</v>
      </c>
      <c r="F78" s="26" cm="1">
        <f t="array" ref="F78">INDEX(Deaths,A78)*SumAssured</f>
        <v>5.7600654384171959</v>
      </c>
      <c r="G78" s="26" cm="1">
        <f t="array" ref="G78">INDEX(PolicyHoldersInforce,A78)*Premium</f>
        <v>20.859236779271054</v>
      </c>
      <c r="H78" s="26" cm="1">
        <f t="array" ref="H78">INDEX(PolicyHoldersInforce,A78)*INDEX(EscalatedExpense,A78)</f>
        <v>3.1851688050066884</v>
      </c>
      <c r="I78" s="26" cm="1">
        <f t="array" ref="I78">INDEX(PremiumsReceived,A78)-INDEX(ExpensesPaid,A78)-INDEX(DeathBenefitsPaid,A78)</f>
        <v>11.914002535847168</v>
      </c>
      <c r="J78" s="26" cm="1">
        <f t="array" ref="J78">IF(A78=MaxT,INDEX(NetCF,A78),INDEX(NetCF,A78)+(INDEX(BEL,(A78+1))*INDEX(DiscountFactor,A78)))</f>
        <v>541.40011257571382</v>
      </c>
      <c r="K78" s="26"/>
    </row>
    <row r="79" spans="1:11" x14ac:dyDescent="0.2">
      <c r="A79" s="9">
        <v>78</v>
      </c>
      <c r="B79" s="24">
        <f t="shared" si="1"/>
        <v>28</v>
      </c>
      <c r="C79" s="25" cm="1">
        <f t="array" ref="C79">IF(A79=1,1,INDEX(PolicyHoldersInforce,(A79-1))-INDEX(Deaths,(A79-1))-INDEX(Lapses,(A79-1)))</f>
        <v>0.46359605695332867</v>
      </c>
      <c r="D79" s="25" cm="1">
        <f t="array" ref="D79">(INDEX(PolicyHoldersInforce,A79)-INDEX(Deaths,A79))*INDEX(LapseRateFactor,(DurationInforce+A79))</f>
        <v>4.052476548293567E-3</v>
      </c>
      <c r="E79" s="25" cm="1">
        <f t="array" ref="E79">INDEX(PolicyHoldersInforce,A79)*INDEX(QxFactor,INDEX(Age,A79),QxIndex)</f>
        <v>1.1419145095019701E-5</v>
      </c>
      <c r="F79" s="26" cm="1">
        <f t="array" ref="F79">INDEX(Deaths,A79)*SumAssured</f>
        <v>5.7095725475098504</v>
      </c>
      <c r="G79" s="26" cm="1">
        <f t="array" ref="G79">INDEX(PolicyHoldersInforce,A79)*Premium</f>
        <v>20.676384140118458</v>
      </c>
      <c r="H79" s="26" cm="1">
        <f t="array" ref="H79">INDEX(PolicyHoldersInforce,A79)*INDEX(EscalatedExpense,A79)</f>
        <v>3.1701105455392873</v>
      </c>
      <c r="I79" s="26" cm="1">
        <f t="array" ref="I79">INDEX(PremiumsReceived,A79)-INDEX(ExpensesPaid,A79)-INDEX(DeathBenefitsPaid,A79)</f>
        <v>11.79670104706932</v>
      </c>
      <c r="J79" s="26" cm="1">
        <f t="array" ref="J79">IF(A79=MaxT,INDEX(NetCF,A79),INDEX(NetCF,A79)+(INDEX(BEL,(A79+1))*INDEX(DiscountFactor,A79)))</f>
        <v>532.06341045413251</v>
      </c>
      <c r="K79" s="26"/>
    </row>
    <row r="80" spans="1:11" x14ac:dyDescent="0.2">
      <c r="A80" s="9">
        <v>79</v>
      </c>
      <c r="B80" s="24">
        <f t="shared" si="1"/>
        <v>28</v>
      </c>
      <c r="C80" s="25" cm="1">
        <f t="array" ref="C80">IF(A80=1,1,INDEX(PolicyHoldersInforce,(A80-1))-INDEX(Deaths,(A80-1))-INDEX(Lapses,(A80-1)))</f>
        <v>0.45953216125994012</v>
      </c>
      <c r="D80" s="25" cm="1">
        <f t="array" ref="D80">(INDEX(PolicyHoldersInforce,A80)-INDEX(Deaths,A80))*INDEX(LapseRateFactor,(DurationInforce+A80))</f>
        <v>4.0169524282214538E-3</v>
      </c>
      <c r="E80" s="25" cm="1">
        <f t="array" ref="E80">INDEX(PolicyHoldersInforce,A80)*INDEX(QxFactor,INDEX(Age,A80),QxIndex)</f>
        <v>1.1319044557325736E-5</v>
      </c>
      <c r="F80" s="26" cm="1">
        <f t="array" ref="F80">INDEX(Deaths,A80)*SumAssured</f>
        <v>5.6595222786628678</v>
      </c>
      <c r="G80" s="26" cm="1">
        <f t="array" ref="G80">INDEX(PolicyHoldersInforce,A80)*Premium</f>
        <v>20.495134392193329</v>
      </c>
      <c r="H80" s="26" cm="1">
        <f t="array" ref="H80">INDEX(PolicyHoldersInforce,A80)*INDEX(EscalatedExpense,A80)</f>
        <v>3.1551234757613718</v>
      </c>
      <c r="I80" s="26" cm="1">
        <f t="array" ref="I80">INDEX(PremiumsReceived,A80)-INDEX(ExpensesPaid,A80)-INDEX(DeathBenefitsPaid,A80)</f>
        <v>11.68048863776909</v>
      </c>
      <c r="J80" s="26" cm="1">
        <f t="array" ref="J80">IF(A80=MaxT,INDEX(NetCF,A80),INDEX(NetCF,A80)+(INDEX(BEL,(A80+1))*INDEX(DiscountFactor,A80)))</f>
        <v>522.79913392256674</v>
      </c>
      <c r="K80" s="26"/>
    </row>
    <row r="81" spans="1:11" x14ac:dyDescent="0.2">
      <c r="A81" s="9">
        <v>80</v>
      </c>
      <c r="B81" s="24">
        <f t="shared" si="1"/>
        <v>28</v>
      </c>
      <c r="C81" s="25" cm="1">
        <f t="array" ref="C81">IF(A81=1,1,INDEX(PolicyHoldersInforce,(A81-1))-INDEX(Deaths,(A81-1))-INDEX(Lapses,(A81-1)))</f>
        <v>0.45550388978716133</v>
      </c>
      <c r="D81" s="25" cm="1">
        <f t="array" ref="D81">(INDEX(PolicyHoldersInforce,A81)-INDEX(Deaths,A81))*INDEX(LapseRateFactor,(DurationInforce+A81))</f>
        <v>3.9817397135558513E-3</v>
      </c>
      <c r="E81" s="25" cm="1">
        <f t="array" ref="E81">INDEX(PolicyHoldersInforce,A81)*INDEX(QxFactor,INDEX(Age,A81),QxIndex)</f>
        <v>1.1219821503678365E-5</v>
      </c>
      <c r="F81" s="26" cm="1">
        <f t="array" ref="F81">INDEX(Deaths,A81)*SumAssured</f>
        <v>5.6099107518391831</v>
      </c>
      <c r="G81" s="26" cm="1">
        <f t="array" ref="G81">INDEX(PolicyHoldersInforce,A81)*Premium</f>
        <v>20.315473484507397</v>
      </c>
      <c r="H81" s="26" cm="1">
        <f t="array" ref="H81">INDEX(PolicyHoldersInforce,A81)*INDEX(EscalatedExpense,A81)</f>
        <v>3.1402072591153267</v>
      </c>
      <c r="I81" s="26" cm="1">
        <f t="array" ref="I81">INDEX(PremiumsReceived,A81)-INDEX(ExpensesPaid,A81)-INDEX(DeathBenefitsPaid,A81)</f>
        <v>11.565355473552888</v>
      </c>
      <c r="J81" s="26" cm="1">
        <f t="array" ref="J81">IF(A81=MaxT,INDEX(NetCF,A81),INDEX(NetCF,A81)+(INDEX(BEL,(A81+1))*INDEX(DiscountFactor,A81)))</f>
        <v>513.606541135611</v>
      </c>
      <c r="K81" s="26"/>
    </row>
    <row r="82" spans="1:11" x14ac:dyDescent="0.2">
      <c r="A82" s="9">
        <v>81</v>
      </c>
      <c r="B82" s="24">
        <f t="shared" si="1"/>
        <v>28</v>
      </c>
      <c r="C82" s="25" cm="1">
        <f t="array" ref="C82">IF(A82=1,1,INDEX(PolicyHoldersInforce,(A82-1))-INDEX(Deaths,(A82-1))-INDEX(Lapses,(A82-1)))</f>
        <v>0.45151093025210176</v>
      </c>
      <c r="D82" s="25" cm="1">
        <f t="array" ref="D82">(INDEX(PolicyHoldersInforce,A82)-INDEX(Deaths,A82))*INDEX(LapseRateFactor,(DurationInforce+A82))</f>
        <v>3.9468356745084631E-3</v>
      </c>
      <c r="E82" s="25" cm="1">
        <f t="array" ref="E82">INDEX(PolicyHoldersInforce,A82)*INDEX(QxFactor,INDEX(Age,A82),QxIndex)</f>
        <v>1.1121468242028476E-5</v>
      </c>
      <c r="F82" s="26" cm="1">
        <f t="array" ref="F82">INDEX(Deaths,A82)*SumAssured</f>
        <v>5.5607341210142378</v>
      </c>
      <c r="G82" s="26" cm="1">
        <f t="array" ref="G82">INDEX(PolicyHoldersInforce,A82)*Premium</f>
        <v>20.137387489243739</v>
      </c>
      <c r="H82" s="26" cm="1">
        <f t="array" ref="H82">INDEX(PolicyHoldersInforce,A82)*INDEX(EscalatedExpense,A82)</f>
        <v>3.1253615606346532</v>
      </c>
      <c r="I82" s="26" cm="1">
        <f t="array" ref="I82">INDEX(PremiumsReceived,A82)-INDEX(ExpensesPaid,A82)-INDEX(DeathBenefitsPaid,A82)</f>
        <v>11.451291807594846</v>
      </c>
      <c r="J82" s="26" cm="1">
        <f t="array" ref="J82">IF(A82=MaxT,INDEX(NetCF,A82),INDEX(NetCF,A82)+(INDEX(BEL,(A82+1))*INDEX(DiscountFactor,A82)))</f>
        <v>504.48489651915298</v>
      </c>
      <c r="K82" s="26"/>
    </row>
    <row r="83" spans="1:11" x14ac:dyDescent="0.2">
      <c r="A83" s="9">
        <v>82</v>
      </c>
      <c r="B83" s="24">
        <f t="shared" si="1"/>
        <v>28</v>
      </c>
      <c r="C83" s="25" cm="1">
        <f t="array" ref="C83">IF(A83=1,1,INDEX(PolicyHoldersInforce,(A83-1))-INDEX(Deaths,(A83-1))-INDEX(Lapses,(A83-1)))</f>
        <v>0.44755297310935127</v>
      </c>
      <c r="D83" s="25" cm="1">
        <f t="array" ref="D83">(INDEX(PolicyHoldersInforce,A83)-INDEX(Deaths,A83))*INDEX(LapseRateFactor,(DurationInforce+A83))</f>
        <v>3.9122376052203927E-3</v>
      </c>
      <c r="E83" s="25" cm="1">
        <f t="array" ref="E83">INDEX(PolicyHoldersInforce,A83)*INDEX(QxFactor,INDEX(Age,A83),QxIndex)</f>
        <v>1.1023977147755672E-5</v>
      </c>
      <c r="F83" s="26" cm="1">
        <f t="array" ref="F83">INDEX(Deaths,A83)*SumAssured</f>
        <v>5.5119885738778356</v>
      </c>
      <c r="G83" s="26" cm="1">
        <f t="array" ref="G83">INDEX(PolicyHoldersInforce,A83)*Premium</f>
        <v>19.960862600677068</v>
      </c>
      <c r="H83" s="26" cm="1">
        <f t="array" ref="H83">INDEX(PolicyHoldersInforce,A83)*INDEX(EscalatedExpense,A83)</f>
        <v>3.1105860469364455</v>
      </c>
      <c r="I83" s="26" cm="1">
        <f t="array" ref="I83">INDEX(PremiumsReceived,A83)-INDEX(ExpensesPaid,A83)-INDEX(DeathBenefitsPaid,A83)</f>
        <v>11.338287979862784</v>
      </c>
      <c r="J83" s="26" cm="1">
        <f t="array" ref="J83">IF(A83=MaxT,INDEX(NetCF,A83),INDEX(NetCF,A83)+(INDEX(BEL,(A83+1))*INDEX(DiscountFactor,A83)))</f>
        <v>495.43347071290503</v>
      </c>
      <c r="K83" s="26"/>
    </row>
    <row r="84" spans="1:11" x14ac:dyDescent="0.2">
      <c r="A84" s="9">
        <v>83</v>
      </c>
      <c r="B84" s="24">
        <f t="shared" si="1"/>
        <v>28</v>
      </c>
      <c r="C84" s="25" cm="1">
        <f t="array" ref="C84">IF(A84=1,1,INDEX(PolicyHoldersInforce,(A84-1))-INDEX(Deaths,(A84-1))-INDEX(Lapses,(A84-1)))</f>
        <v>0.44362971152698311</v>
      </c>
      <c r="D84" s="25" cm="1">
        <f t="array" ref="D84">(INDEX(PolicyHoldersInforce,A84)-INDEX(Deaths,A84))*INDEX(LapseRateFactor,(DurationInforce+A84))</f>
        <v>3.8779428235523757E-3</v>
      </c>
      <c r="E84" s="25" cm="1">
        <f t="array" ref="E84">INDEX(PolicyHoldersInforce,A84)*INDEX(QxFactor,INDEX(Age,A84),QxIndex)</f>
        <v>1.0927340663077182E-5</v>
      </c>
      <c r="F84" s="26" cm="1">
        <f t="array" ref="F84">INDEX(Deaths,A84)*SumAssured</f>
        <v>5.4636703315385908</v>
      </c>
      <c r="G84" s="26" cm="1">
        <f t="array" ref="G84">INDEX(PolicyHoldersInforce,A84)*Premium</f>
        <v>19.785885134103449</v>
      </c>
      <c r="H84" s="26" cm="1">
        <f t="array" ref="H84">INDEX(PolicyHoldersInforce,A84)*INDEX(EscalatedExpense,A84)</f>
        <v>3.095880386213905</v>
      </c>
      <c r="I84" s="26" cm="1">
        <f t="array" ref="I84">INDEX(PremiumsReceived,A84)-INDEX(ExpensesPaid,A84)-INDEX(DeathBenefitsPaid,A84)</f>
        <v>11.226334416350952</v>
      </c>
      <c r="J84" s="26" cm="1">
        <f t="array" ref="J84">IF(A84=MaxT,INDEX(NetCF,A84),INDEX(NetCF,A84)+(INDEX(BEL,(A84+1))*INDEX(DiscountFactor,A84)))</f>
        <v>486.45154051343428</v>
      </c>
      <c r="K84" s="26"/>
    </row>
    <row r="85" spans="1:11" x14ac:dyDescent="0.2">
      <c r="A85" s="9">
        <v>84</v>
      </c>
      <c r="B85" s="24">
        <f t="shared" si="1"/>
        <v>29</v>
      </c>
      <c r="C85" s="25" cm="1">
        <f t="array" ref="C85">IF(A85=1,1,INDEX(PolicyHoldersInforce,(A85-1))-INDEX(Deaths,(A85-1))-INDEX(Lapses,(A85-1)))</f>
        <v>0.43974084136276764</v>
      </c>
      <c r="D85" s="25" cm="1">
        <f t="array" ref="D85">(INDEX(PolicyHoldersInforce,A85)-INDEX(Deaths,A85))*INDEX(LapseRateFactor,(DurationInforce+A85))</f>
        <v>3.8439456684933814E-3</v>
      </c>
      <c r="E85" s="25" cm="1">
        <f t="array" ref="E85">INDEX(PolicyHoldersInforce,A85)*INDEX(QxFactor,INDEX(Age,A85),QxIndex)</f>
        <v>1.1175010126620334E-5</v>
      </c>
      <c r="F85" s="26" cm="1">
        <f t="array" ref="F85">INDEX(Deaths,A85)*SumAssured</f>
        <v>5.5875050633101671</v>
      </c>
      <c r="G85" s="26" cm="1">
        <f t="array" ref="G85">INDEX(PolicyHoldersInforce,A85)*Premium</f>
        <v>19.612441524779438</v>
      </c>
      <c r="H85" s="26" cm="1">
        <f t="array" ref="H85">INDEX(PolicyHoldersInforce,A85)*INDEX(EscalatedExpense,A85)</f>
        <v>3.0812442482288884</v>
      </c>
      <c r="I85" s="26" cm="1">
        <f t="array" ref="I85">INDEX(PremiumsReceived,A85)-INDEX(ExpensesPaid,A85)-INDEX(DeathBenefitsPaid,A85)</f>
        <v>10.943692213240382</v>
      </c>
      <c r="J85" s="26" cm="1">
        <f t="array" ref="J85">IF(A85=MaxT,INDEX(NetCF,A85),INDEX(NetCF,A85)+(INDEX(BEL,(A85+1))*INDEX(DiscountFactor,A85)))</f>
        <v>477.5383888176865</v>
      </c>
      <c r="K85" s="26"/>
    </row>
    <row r="86" spans="1:11" x14ac:dyDescent="0.2">
      <c r="A86" s="9">
        <v>85</v>
      </c>
      <c r="B86" s="24">
        <f t="shared" si="1"/>
        <v>29</v>
      </c>
      <c r="C86" s="25" cm="1">
        <f t="array" ref="C86">IF(A86=1,1,INDEX(PolicyHoldersInforce,(A86-1))-INDEX(Deaths,(A86-1))-INDEX(Lapses,(A86-1)))</f>
        <v>0.43588572068414766</v>
      </c>
      <c r="D86" s="25" cm="1">
        <f t="array" ref="D86">(INDEX(PolicyHoldersInforce,A86)-INDEX(Deaths,A86))*INDEX(LapseRateFactor,(DurationInforce+A86))</f>
        <v>3.8102465597451996E-3</v>
      </c>
      <c r="E86" s="25" cm="1">
        <f t="array" ref="E86">INDEX(PolicyHoldersInforce,A86)*INDEX(QxFactor,INDEX(Age,A86),QxIndex)</f>
        <v>1.1077041030801504E-5</v>
      </c>
      <c r="F86" s="26" cm="1">
        <f t="array" ref="F86">INDEX(Deaths,A86)*SumAssured</f>
        <v>5.5385205154007524</v>
      </c>
      <c r="G86" s="26" cm="1">
        <f t="array" ref="G86">INDEX(PolicyHoldersInforce,A86)*Premium</f>
        <v>19.440503142512988</v>
      </c>
      <c r="H86" s="26" cm="1">
        <f t="array" ref="H86">INDEX(PolicyHoldersInforce,A86)*INDEX(EscalatedExpense,A86)</f>
        <v>3.0666749090224421</v>
      </c>
      <c r="I86" s="26" cm="1">
        <f t="array" ref="I86">INDEX(PremiumsReceived,A86)-INDEX(ExpensesPaid,A86)-INDEX(DeathBenefitsPaid,A86)</f>
        <v>10.835307718089794</v>
      </c>
      <c r="J86" s="26" cm="1">
        <f t="array" ref="J86">IF(A86=MaxT,INDEX(NetCF,A86),INDEX(NetCF,A86)+(INDEX(BEL,(A86+1))*INDEX(DiscountFactor,A86)))</f>
        <v>468.86586988368913</v>
      </c>
      <c r="K86" s="26"/>
    </row>
    <row r="87" spans="1:11" x14ac:dyDescent="0.2">
      <c r="A87" s="9">
        <v>86</v>
      </c>
      <c r="B87" s="24">
        <f t="shared" si="1"/>
        <v>29</v>
      </c>
      <c r="C87" s="25" cm="1">
        <f t="array" ref="C87">IF(A87=1,1,INDEX(PolicyHoldersInforce,(A87-1))-INDEX(Deaths,(A87-1))-INDEX(Lapses,(A87-1)))</f>
        <v>0.43206439708337163</v>
      </c>
      <c r="D87" s="25" cm="1">
        <f t="array" ref="D87">(INDEX(PolicyHoldersInforce,A87)-INDEX(Deaths,A87))*INDEX(LapseRateFactor,(DurationInforce+A87))</f>
        <v>3.7768428843949799E-3</v>
      </c>
      <c r="E87" s="25" cm="1">
        <f t="array" ref="E87">INDEX(PolicyHoldersInforce,A87)*INDEX(QxFactor,INDEX(Age,A87),QxIndex)</f>
        <v>1.0979930810601291E-5</v>
      </c>
      <c r="F87" s="26" cm="1">
        <f t="array" ref="F87">INDEX(Deaths,A87)*SumAssured</f>
        <v>5.4899654053006453</v>
      </c>
      <c r="G87" s="26" cm="1">
        <f t="array" ref="G87">INDEX(PolicyHoldersInforce,A87)*Premium</f>
        <v>19.270072109918374</v>
      </c>
      <c r="H87" s="26" cm="1">
        <f t="array" ref="H87">INDEX(PolicyHoldersInforce,A87)*INDEX(EscalatedExpense,A87)</f>
        <v>3.0521744594033873</v>
      </c>
      <c r="I87" s="26" cm="1">
        <f t="array" ref="I87">INDEX(PremiumsReceived,A87)-INDEX(ExpensesPaid,A87)-INDEX(DeathBenefitsPaid,A87)</f>
        <v>10.72793224521434</v>
      </c>
      <c r="J87" s="26" cm="1">
        <f t="array" ref="J87">IF(A87=MaxT,INDEX(NetCF,A87),INDEX(NetCF,A87)+(INDEX(BEL,(A87+1))*INDEX(DiscountFactor,A87)))</f>
        <v>460.26004908741288</v>
      </c>
      <c r="K87" s="26"/>
    </row>
    <row r="88" spans="1:11" x14ac:dyDescent="0.2">
      <c r="A88" s="9">
        <v>87</v>
      </c>
      <c r="B88" s="24">
        <f t="shared" si="1"/>
        <v>29</v>
      </c>
      <c r="C88" s="25" cm="1">
        <f t="array" ref="C88">IF(A88=1,1,INDEX(PolicyHoldersInforce,(A88-1))-INDEX(Deaths,(A88-1))-INDEX(Lapses,(A88-1)))</f>
        <v>0.42827657426816601</v>
      </c>
      <c r="D88" s="25" cm="1">
        <f t="array" ref="D88">(INDEX(PolicyHoldersInforce,A88)-INDEX(Deaths,A88))*INDEX(LapseRateFactor,(DurationInforce+A88))</f>
        <v>3.7437320524367572E-3</v>
      </c>
      <c r="E88" s="25" cm="1">
        <f t="array" ref="E88">INDEX(PolicyHoldersInforce,A88)*INDEX(QxFactor,INDEX(Age,A88),QxIndex)</f>
        <v>1.0883671936427613E-5</v>
      </c>
      <c r="F88" s="26" cm="1">
        <f t="array" ref="F88">INDEX(Deaths,A88)*SumAssured</f>
        <v>5.4418359682138062</v>
      </c>
      <c r="G88" s="26" cm="1">
        <f t="array" ref="G88">INDEX(PolicyHoldersInforce,A88)*Premium</f>
        <v>19.101135212360205</v>
      </c>
      <c r="H88" s="26" cm="1">
        <f t="array" ref="H88">INDEX(PolicyHoldersInforce,A88)*INDEX(EscalatedExpense,A88)</f>
        <v>3.0377425736345587</v>
      </c>
      <c r="I88" s="26" cm="1">
        <f t="array" ref="I88">INDEX(PremiumsReceived,A88)-INDEX(ExpensesPaid,A88)-INDEX(DeathBenefitsPaid,A88)</f>
        <v>10.62155667051184</v>
      </c>
      <c r="J88" s="26" cm="1">
        <f t="array" ref="J88">IF(A88=MaxT,INDEX(NetCF,A88),INDEX(NetCF,A88)+(INDEX(BEL,(A88+1))*INDEX(DiscountFactor,A88)))</f>
        <v>451.72023715167364</v>
      </c>
      <c r="K88" s="26"/>
    </row>
    <row r="89" spans="1:11" x14ac:dyDescent="0.2">
      <c r="A89" s="9">
        <v>88</v>
      </c>
      <c r="B89" s="24">
        <f t="shared" si="1"/>
        <v>29</v>
      </c>
      <c r="C89" s="25" cm="1">
        <f t="array" ref="C89">IF(A89=1,1,INDEX(PolicyHoldersInforce,(A89-1))-INDEX(Deaths,(A89-1))-INDEX(Lapses,(A89-1)))</f>
        <v>0.42452195854379282</v>
      </c>
      <c r="D89" s="25" cm="1">
        <f t="array" ref="D89">(INDEX(PolicyHoldersInforce,A89)-INDEX(Deaths,A89))*INDEX(LapseRateFactor,(DurationInforce+A89))</f>
        <v>3.7109114965706369E-3</v>
      </c>
      <c r="E89" s="25" cm="1">
        <f t="array" ref="E89">INDEX(PolicyHoldersInforce,A89)*INDEX(QxFactor,INDEX(Age,A89),QxIndex)</f>
        <v>1.0788256944698825E-5</v>
      </c>
      <c r="F89" s="26" cm="1">
        <f t="array" ref="F89">INDEX(Deaths,A89)*SumAssured</f>
        <v>5.3941284723494123</v>
      </c>
      <c r="G89" s="26" cm="1">
        <f t="array" ref="G89">INDEX(PolicyHoldersInforce,A89)*Premium</f>
        <v>18.933679351053161</v>
      </c>
      <c r="H89" s="26" cm="1">
        <f t="array" ref="H89">INDEX(PolicyHoldersInforce,A89)*INDEX(EscalatedExpense,A89)</f>
        <v>3.0233789275190044</v>
      </c>
      <c r="I89" s="26" cm="1">
        <f t="array" ref="I89">INDEX(PremiumsReceived,A89)-INDEX(ExpensesPaid,A89)-INDEX(DeathBenefitsPaid,A89)</f>
        <v>10.516171951184745</v>
      </c>
      <c r="J89" s="26" cm="1">
        <f t="array" ref="J89">IF(A89=MaxT,INDEX(NetCF,A89),INDEX(NetCF,A89)+(INDEX(BEL,(A89+1))*INDEX(DiscountFactor,A89)))</f>
        <v>443.24575061270997</v>
      </c>
      <c r="K89" s="26"/>
    </row>
    <row r="90" spans="1:11" x14ac:dyDescent="0.2">
      <c r="A90" s="9">
        <v>89</v>
      </c>
      <c r="B90" s="24">
        <f t="shared" si="1"/>
        <v>29</v>
      </c>
      <c r="C90" s="25" cm="1">
        <f t="array" ref="C90">IF(A90=1,1,INDEX(PolicyHoldersInforce,(A90-1))-INDEX(Deaths,(A90-1))-INDEX(Lapses,(A90-1)))</f>
        <v>0.42080025879027749</v>
      </c>
      <c r="D90" s="25" cm="1">
        <f t="array" ref="D90">(INDEX(PolicyHoldersInforce,A90)-INDEX(Deaths,A90))*INDEX(LapseRateFactor,(DurationInforce+A90))</f>
        <v>3.6783786720037321E-3</v>
      </c>
      <c r="E90" s="25" cm="1">
        <f t="array" ref="E90">INDEX(PolicyHoldersInforce,A90)*INDEX(QxFactor,INDEX(Age,A90),QxIndex)</f>
        <v>1.0693678437265025E-5</v>
      </c>
      <c r="F90" s="26" cm="1">
        <f t="array" ref="F90">INDEX(Deaths,A90)*SumAssured</f>
        <v>5.3468392186325122</v>
      </c>
      <c r="G90" s="26" cm="1">
        <f t="array" ref="G90">INDEX(PolicyHoldersInforce,A90)*Premium</f>
        <v>18.767691542046375</v>
      </c>
      <c r="H90" s="26" cm="1">
        <f t="array" ref="H90">INDEX(PolicyHoldersInforce,A90)*INDEX(EscalatedExpense,A90)</f>
        <v>3.0090831983927053</v>
      </c>
      <c r="I90" s="26" cm="1">
        <f t="array" ref="I90">INDEX(PremiumsReceived,A90)-INDEX(ExpensesPaid,A90)-INDEX(DeathBenefitsPaid,A90)</f>
        <v>10.411769125021157</v>
      </c>
      <c r="J90" s="26" cm="1">
        <f t="array" ref="J90">IF(A90=MaxT,INDEX(NetCF,A90),INDEX(NetCF,A90)+(INDEX(BEL,(A90+1))*INDEX(DiscountFactor,A90)))</f>
        <v>434.83591176677982</v>
      </c>
      <c r="K90" s="26"/>
    </row>
    <row r="91" spans="1:11" x14ac:dyDescent="0.2">
      <c r="A91" s="9">
        <v>90</v>
      </c>
      <c r="B91" s="24">
        <f t="shared" si="1"/>
        <v>29</v>
      </c>
      <c r="C91" s="25" cm="1">
        <f t="array" ref="C91">IF(A91=1,1,INDEX(PolicyHoldersInforce,(A91-1))-INDEX(Deaths,(A91-1))-INDEX(Lapses,(A91-1)))</f>
        <v>0.41711118643983652</v>
      </c>
      <c r="D91" s="25" cm="1">
        <f t="array" ref="D91">(INDEX(PolicyHoldersInforce,A91)-INDEX(Deaths,A91))*INDEX(LapseRateFactor,(DurationInforce+A91))</f>
        <v>3.6461310562528495E-3</v>
      </c>
      <c r="E91" s="25" cm="1">
        <f t="array" ref="E91">INDEX(PolicyHoldersInforce,A91)*INDEX(QxFactor,INDEX(Age,A91),QxIndex)</f>
        <v>1.0599929080834418E-5</v>
      </c>
      <c r="F91" s="26" cm="1">
        <f t="array" ref="F91">INDEX(Deaths,A91)*SumAssured</f>
        <v>5.2999645404172089</v>
      </c>
      <c r="G91" s="26" cm="1">
        <f t="array" ref="G91">INDEX(PolicyHoldersInforce,A91)*Premium</f>
        <v>18.60315891521671</v>
      </c>
      <c r="H91" s="26" cm="1">
        <f t="array" ref="H91">INDEX(PolicyHoldersInforce,A91)*INDEX(EscalatedExpense,A91)</f>
        <v>2.9948550651173247</v>
      </c>
      <c r="I91" s="26" cm="1">
        <f t="array" ref="I91">INDEX(PremiumsReceived,A91)-INDEX(ExpensesPaid,A91)-INDEX(DeathBenefitsPaid,A91)</f>
        <v>10.308339309682177</v>
      </c>
      <c r="J91" s="26" cm="1">
        <f t="array" ref="J91">IF(A91=MaxT,INDEX(NetCF,A91),INDEX(NetCF,A91)+(INDEX(BEL,(A91+1))*INDEX(DiscountFactor,A91)))</f>
        <v>426.49004861721977</v>
      </c>
      <c r="K91" s="26"/>
    </row>
    <row r="92" spans="1:11" x14ac:dyDescent="0.2">
      <c r="A92" s="9">
        <v>91</v>
      </c>
      <c r="B92" s="24">
        <f t="shared" si="1"/>
        <v>29</v>
      </c>
      <c r="C92" s="25" cm="1">
        <f t="array" ref="C92">IF(A92=1,1,INDEX(PolicyHoldersInforce,(A92-1))-INDEX(Deaths,(A92-1))-INDEX(Lapses,(A92-1)))</f>
        <v>0.41345445545450288</v>
      </c>
      <c r="D92" s="25" cm="1">
        <f t="array" ref="D92">(INDEX(PolicyHoldersInforce,A92)-INDEX(Deaths,A92))*INDEX(LapseRateFactor,(DurationInforce+A92))</f>
        <v>3.614166148948906E-3</v>
      </c>
      <c r="E92" s="25" cm="1">
        <f t="array" ref="E92">INDEX(PolicyHoldersInforce,A92)*INDEX(QxFactor,INDEX(Age,A92),QxIndex)</f>
        <v>1.0507001606404726E-5</v>
      </c>
      <c r="F92" s="26" cm="1">
        <f t="array" ref="F92">INDEX(Deaths,A92)*SumAssured</f>
        <v>5.2535008032023631</v>
      </c>
      <c r="G92" s="26" cm="1">
        <f t="array" ref="G92">INDEX(PolicyHoldersInforce,A92)*Premium</f>
        <v>18.440068713270829</v>
      </c>
      <c r="H92" s="26" cm="1">
        <f t="array" ref="H92">INDEX(PolicyHoldersInforce,A92)*INDEX(EscalatedExpense,A92)</f>
        <v>2.9806942080729932</v>
      </c>
      <c r="I92" s="26" cm="1">
        <f t="array" ref="I92">INDEX(PremiumsReceived,A92)-INDEX(ExpensesPaid,A92)-INDEX(DeathBenefitsPaid,A92)</f>
        <v>10.205873701995472</v>
      </c>
      <c r="J92" s="26" cm="1">
        <f t="array" ref="J92">IF(A92=MaxT,INDEX(NetCF,A92),INDEX(NetCF,A92)+(INDEX(BEL,(A92+1))*INDEX(DiscountFactor,A92)))</f>
        <v>418.20749482196294</v>
      </c>
      <c r="K92" s="26"/>
    </row>
    <row r="93" spans="1:11" x14ac:dyDescent="0.2">
      <c r="A93" s="9">
        <v>92</v>
      </c>
      <c r="B93" s="24">
        <f t="shared" si="1"/>
        <v>29</v>
      </c>
      <c r="C93" s="25" cm="1">
        <f t="array" ref="C93">IF(A93=1,1,INDEX(PolicyHoldersInforce,(A93-1))-INDEX(Deaths,(A93-1))-INDEX(Lapses,(A93-1)))</f>
        <v>0.40982978230394757</v>
      </c>
      <c r="D93" s="25" cm="1">
        <f t="array" ref="D93">(INDEX(PolicyHoldersInforce,A93)-INDEX(Deaths,A93))*INDEX(LapseRateFactor,(DurationInforce+A93))</f>
        <v>3.5824814716430586E-3</v>
      </c>
      <c r="E93" s="25" cm="1">
        <f t="array" ref="E93">INDEX(PolicyHoldersInforce,A93)*INDEX(QxFactor,INDEX(Age,A93),QxIndex)</f>
        <v>1.0414888808699568E-5</v>
      </c>
      <c r="F93" s="26" cm="1">
        <f t="array" ref="F93">INDEX(Deaths,A93)*SumAssured</f>
        <v>5.2074444043497836</v>
      </c>
      <c r="G93" s="26" cm="1">
        <f t="array" ref="G93">INDEX(PolicyHoldersInforce,A93)*Premium</f>
        <v>18.278408290756062</v>
      </c>
      <c r="H93" s="26" cm="1">
        <f t="array" ref="H93">INDEX(PolicyHoldersInforce,A93)*INDEX(EscalatedExpense,A93)</f>
        <v>2.9666003091511315</v>
      </c>
      <c r="I93" s="26" cm="1">
        <f t="array" ref="I93">INDEX(PremiumsReceived,A93)-INDEX(ExpensesPaid,A93)-INDEX(DeathBenefitsPaid,A93)</f>
        <v>10.104363577255146</v>
      </c>
      <c r="J93" s="26" cm="1">
        <f t="array" ref="J93">IF(A93=MaxT,INDEX(NetCF,A93),INDEX(NetCF,A93)+(INDEX(BEL,(A93+1))*INDEX(DiscountFactor,A93)))</f>
        <v>409.98758964151085</v>
      </c>
      <c r="K93" s="26"/>
    </row>
    <row r="94" spans="1:11" x14ac:dyDescent="0.2">
      <c r="A94" s="9">
        <v>93</v>
      </c>
      <c r="B94" s="24">
        <f t="shared" si="1"/>
        <v>29</v>
      </c>
      <c r="C94" s="25" cm="1">
        <f t="array" ref="C94">IF(A94=1,1,INDEX(PolicyHoldersInforce,(A94-1))-INDEX(Deaths,(A94-1))-INDEX(Lapses,(A94-1)))</f>
        <v>0.40623688594349577</v>
      </c>
      <c r="D94" s="25" cm="1">
        <f t="array" ref="D94">(INDEX(PolicyHoldersInforce,A94)-INDEX(Deaths,A94))*INDEX(LapseRateFactor,(DurationInforce+A94))</f>
        <v>3.5510745676145309E-3</v>
      </c>
      <c r="E94" s="25" cm="1">
        <f t="array" ref="E94">INDEX(PolicyHoldersInforce,A94)*INDEX(QxFactor,INDEX(Age,A94),QxIndex)</f>
        <v>1.0323583545609794E-5</v>
      </c>
      <c r="F94" s="26" cm="1">
        <f t="array" ref="F94">INDEX(Deaths,A94)*SumAssured</f>
        <v>5.1617917728048965</v>
      </c>
      <c r="G94" s="26" cm="1">
        <f t="array" ref="G94">INDEX(PolicyHoldersInforce,A94)*Premium</f>
        <v>18.118165113079911</v>
      </c>
      <c r="H94" s="26" cm="1">
        <f t="array" ref="H94">INDEX(PolicyHoldersInforce,A94)*INDEX(EscalatedExpense,A94)</f>
        <v>2.952573051747303</v>
      </c>
      <c r="I94" s="26" cm="1">
        <f t="array" ref="I94">INDEX(PremiumsReceived,A94)-INDEX(ExpensesPaid,A94)-INDEX(DeathBenefitsPaid,A94)</f>
        <v>10.003800288527712</v>
      </c>
      <c r="J94" s="26" cm="1">
        <f t="array" ref="J94">IF(A94=MaxT,INDEX(NetCF,A94),INDEX(NetCF,A94)+(INDEX(BEL,(A94+1))*INDEX(DiscountFactor,A94)))</f>
        <v>401.82967788735601</v>
      </c>
      <c r="K94" s="26"/>
    </row>
    <row r="95" spans="1:11" x14ac:dyDescent="0.2">
      <c r="A95" s="9">
        <v>94</v>
      </c>
      <c r="B95" s="24">
        <f t="shared" si="1"/>
        <v>29</v>
      </c>
      <c r="C95" s="25" cm="1">
        <f t="array" ref="C95">IF(A95=1,1,INDEX(PolicyHoldersInforce,(A95-1))-INDEX(Deaths,(A95-1))-INDEX(Lapses,(A95-1)))</f>
        <v>0.40267548779233558</v>
      </c>
      <c r="D95" s="25" cm="1">
        <f t="array" ref="D95">(INDEX(PolicyHoldersInforce,A95)-INDEX(Deaths,A95))*INDEX(LapseRateFactor,(DurationInforce+A95))</f>
        <v>3.5199430016801332E-3</v>
      </c>
      <c r="E95" s="25" cm="1">
        <f t="array" ref="E95">INDEX(PolicyHoldersInforce,A95)*INDEX(QxFactor,INDEX(Age,A95),QxIndex)</f>
        <v>1.0233078737639708E-5</v>
      </c>
      <c r="F95" s="26" cm="1">
        <f t="array" ref="F95">INDEX(Deaths,A95)*SumAssured</f>
        <v>5.1165393688198542</v>
      </c>
      <c r="G95" s="26" cm="1">
        <f t="array" ref="G95">INDEX(PolicyHoldersInforce,A95)*Premium</f>
        <v>17.959326755538168</v>
      </c>
      <c r="H95" s="26" cm="1">
        <f t="array" ref="H95">INDEX(PolicyHoldersInforce,A95)*INDEX(EscalatedExpense,A95)</f>
        <v>2.9386121207541023</v>
      </c>
      <c r="I95" s="26" cm="1">
        <f t="array" ref="I95">INDEX(PremiumsReceived,A95)-INDEX(ExpensesPaid,A95)-INDEX(DeathBenefitsPaid,A95)</f>
        <v>9.9041752659642111</v>
      </c>
      <c r="J95" s="26" cm="1">
        <f t="array" ref="J95">IF(A95=MaxT,INDEX(NetCF,A95),INDEX(NetCF,A95)+(INDEX(BEL,(A95+1))*INDEX(DiscountFactor,A95)))</f>
        <v>393.73310987085051</v>
      </c>
      <c r="K95" s="26"/>
    </row>
    <row r="96" spans="1:11" x14ac:dyDescent="0.2">
      <c r="A96" s="9">
        <v>95</v>
      </c>
      <c r="B96" s="24">
        <f t="shared" si="1"/>
        <v>29</v>
      </c>
      <c r="C96" s="25" cm="1">
        <f t="array" ref="C96">IF(A96=1,1,INDEX(PolicyHoldersInforce,(A96-1))-INDEX(Deaths,(A96-1))-INDEX(Lapses,(A96-1)))</f>
        <v>0.39914531171191781</v>
      </c>
      <c r="D96" s="25" cm="1">
        <f t="array" ref="D96">(INDEX(PolicyHoldersInforce,A96)-INDEX(Deaths,A96))*INDEX(LapseRateFactor,(DurationInforce+A96))</f>
        <v>3.4890843600054421E-3</v>
      </c>
      <c r="E96" s="25" cm="1">
        <f t="array" ref="E96">INDEX(PolicyHoldersInforce,A96)*INDEX(QxFactor,INDEX(Age,A96),QxIndex)</f>
        <v>1.0143367367358143E-5</v>
      </c>
      <c r="F96" s="26" cm="1">
        <f t="array" ref="F96">INDEX(Deaths,A96)*SumAssured</f>
        <v>5.0716836836790717</v>
      </c>
      <c r="G96" s="26" cm="1">
        <f t="array" ref="G96">INDEX(PolicyHoldersInforce,A96)*Premium</f>
        <v>17.801880902351535</v>
      </c>
      <c r="H96" s="26" cm="1">
        <f t="array" ref="H96">INDEX(PolicyHoldersInforce,A96)*INDEX(EscalatedExpense,A96)</f>
        <v>2.924717202554076</v>
      </c>
      <c r="I96" s="26" cm="1">
        <f t="array" ref="I96">INDEX(PremiumsReceived,A96)-INDEX(ExpensesPaid,A96)-INDEX(DeathBenefitsPaid,A96)</f>
        <v>9.8054800161183877</v>
      </c>
      <c r="J96" s="26" cm="1">
        <f t="array" ref="J96">IF(A96=MaxT,INDEX(NetCF,A96),INDEX(NetCF,A96)+(INDEX(BEL,(A96+1))*INDEX(DiscountFactor,A96)))</f>
        <v>385.69724135251732</v>
      </c>
      <c r="K96" s="26"/>
    </row>
    <row r="97" spans="1:11" x14ac:dyDescent="0.2">
      <c r="A97" s="9">
        <v>96</v>
      </c>
      <c r="B97" s="24">
        <f t="shared" si="1"/>
        <v>30</v>
      </c>
      <c r="C97" s="25" cm="1">
        <f t="array" ref="C97">IF(A97=1,1,INDEX(PolicyHoldersInforce,(A97-1))-INDEX(Deaths,(A97-1))-INDEX(Lapses,(A97-1)))</f>
        <v>0.39564608398454498</v>
      </c>
      <c r="D97" s="25" cm="1">
        <f t="array" ref="D97">(INDEX(PolicyHoldersInforce,A97)-INDEX(Deaths,A97))*INDEX(LapseRateFactor,(DurationInforce+A97))</f>
        <v>3.4584932112639061E-3</v>
      </c>
      <c r="E97" s="25" cm="1">
        <f t="array" ref="E97">INDEX(PolicyHoldersInforce,A97)*INDEX(QxFactor,INDEX(Age,A97),QxIndex)</f>
        <v>1.040205045985369E-5</v>
      </c>
      <c r="F97" s="26" cm="1">
        <f t="array" ref="F97">INDEX(Deaths,A97)*SumAssured</f>
        <v>5.2010252299268451</v>
      </c>
      <c r="G97" s="26" cm="1">
        <f t="array" ref="G97">INDEX(PolicyHoldersInforce,A97)*Premium</f>
        <v>17.645815345710705</v>
      </c>
      <c r="H97" s="26" cm="1">
        <f t="array" ref="H97">INDEX(PolicyHoldersInforce,A97)*INDEX(EscalatedExpense,A97)</f>
        <v>2.9108879850126779</v>
      </c>
      <c r="I97" s="26" cm="1">
        <f t="array" ref="I97">INDEX(PremiumsReceived,A97)-INDEX(ExpensesPaid,A97)-INDEX(DeathBenefitsPaid,A97)</f>
        <v>9.5339021307711818</v>
      </c>
      <c r="J97" s="26" cm="1">
        <f t="array" ref="J97">IF(A97=MaxT,INDEX(NetCF,A97),INDEX(NetCF,A97)+(INDEX(BEL,(A97+1))*INDEX(DiscountFactor,A97)))</f>
        <v>377.7214334917997</v>
      </c>
      <c r="K97" s="26"/>
    </row>
    <row r="98" spans="1:11" x14ac:dyDescent="0.2">
      <c r="A98" s="9">
        <v>97</v>
      </c>
      <c r="B98" s="24">
        <f t="shared" si="1"/>
        <v>30</v>
      </c>
      <c r="C98" s="25" cm="1">
        <f t="array" ref="C98">IF(A98=1,1,INDEX(PolicyHoldersInforce,(A98-1))-INDEX(Deaths,(A98-1))-INDEX(Lapses,(A98-1)))</f>
        <v>0.3921771887228212</v>
      </c>
      <c r="D98" s="25" cm="1">
        <f t="array" ref="D98">(INDEX(PolicyHoldersInforce,A98)-INDEX(Deaths,A98))*INDEX(LapseRateFactor,(DurationInforce+A98))</f>
        <v>3.4281702756937264E-3</v>
      </c>
      <c r="E98" s="25" cm="1">
        <f t="array" ref="E98">INDEX(PolicyHoldersInforce,A98)*INDEX(QxFactor,INDEX(Age,A98),QxIndex)</f>
        <v>1.0310848688844104E-5</v>
      </c>
      <c r="F98" s="26" cm="1">
        <f t="array" ref="F98">INDEX(Deaths,A98)*SumAssured</f>
        <v>5.1554243444220518</v>
      </c>
      <c r="G98" s="26" cm="1">
        <f t="array" ref="G98">INDEX(PolicyHoldersInforce,A98)*Premium</f>
        <v>17.491102617037825</v>
      </c>
      <c r="H98" s="26" cm="1">
        <f t="array" ref="H98">INDEX(PolicyHoldersInforce,A98)*INDEX(EscalatedExpense,A98)</f>
        <v>2.8971216120421137</v>
      </c>
      <c r="I98" s="26" cm="1">
        <f t="array" ref="I98">INDEX(PremiumsReceived,A98)-INDEX(ExpensesPaid,A98)-INDEX(DeathBenefitsPaid,A98)</f>
        <v>9.4385566605736599</v>
      </c>
      <c r="J98" s="26" cm="1">
        <f t="array" ref="J98">IF(A98=MaxT,INDEX(NetCF,A98),INDEX(NetCF,A98)+(INDEX(BEL,(A98+1))*INDEX(DiscountFactor,A98)))</f>
        <v>369.97970278745714</v>
      </c>
      <c r="K98" s="26"/>
    </row>
    <row r="99" spans="1:11" x14ac:dyDescent="0.2">
      <c r="A99" s="9">
        <v>98</v>
      </c>
      <c r="B99" s="24">
        <f t="shared" si="1"/>
        <v>30</v>
      </c>
      <c r="C99" s="25" cm="1">
        <f t="array" ref="C99">IF(A99=1,1,INDEX(PolicyHoldersInforce,(A99-1))-INDEX(Deaths,(A99-1))-INDEX(Lapses,(A99-1)))</f>
        <v>0.38873870759843859</v>
      </c>
      <c r="D99" s="25" cm="1">
        <f t="array" ref="D99">(INDEX(PolicyHoldersInforce,A99)-INDEX(Deaths,A99))*INDEX(LapseRateFactor,(DurationInforce+A99))</f>
        <v>3.3981132016896762E-3</v>
      </c>
      <c r="E99" s="25" cm="1">
        <f t="array" ref="E99">INDEX(PolicyHoldersInforce,A99)*INDEX(QxFactor,INDEX(Age,A99),QxIndex)</f>
        <v>1.0220446545087566E-5</v>
      </c>
      <c r="F99" s="26" cm="1">
        <f t="array" ref="F99">INDEX(Deaths,A99)*SumAssured</f>
        <v>5.1102232725437826</v>
      </c>
      <c r="G99" s="26" cm="1">
        <f t="array" ref="G99">INDEX(PolicyHoldersInforce,A99)*Premium</f>
        <v>17.33774635889036</v>
      </c>
      <c r="H99" s="26" cm="1">
        <f t="array" ref="H99">INDEX(PolicyHoldersInforce,A99)*INDEX(EscalatedExpense,A99)</f>
        <v>2.8834203439556076</v>
      </c>
      <c r="I99" s="26" cm="1">
        <f t="array" ref="I99">INDEX(PremiumsReceived,A99)-INDEX(ExpensesPaid,A99)-INDEX(DeathBenefitsPaid,A99)</f>
        <v>9.3441027423909695</v>
      </c>
      <c r="J99" s="26" cm="1">
        <f t="array" ref="J99">IF(A99=MaxT,INDEX(NetCF,A99),INDEX(NetCF,A99)+(INDEX(BEL,(A99+1))*INDEX(DiscountFactor,A99)))</f>
        <v>362.29609838654278</v>
      </c>
      <c r="K99" s="26"/>
    </row>
    <row r="100" spans="1:11" x14ac:dyDescent="0.2">
      <c r="A100" s="9">
        <v>99</v>
      </c>
      <c r="B100" s="24">
        <f t="shared" si="1"/>
        <v>30</v>
      </c>
      <c r="C100" s="25" cm="1">
        <f t="array" ref="C100">IF(A100=1,1,INDEX(PolicyHoldersInforce,(A100-1))-INDEX(Deaths,(A100-1))-INDEX(Lapses,(A100-1)))</f>
        <v>0.38533037395020381</v>
      </c>
      <c r="D100" s="25" cm="1">
        <f t="array" ref="D100">(INDEX(PolicyHoldersInforce,A100)-INDEX(Deaths,A100))*INDEX(LapseRateFactor,(DurationInforce+A100))</f>
        <v>3.3683196582646314E-3</v>
      </c>
      <c r="E100" s="25" cm="1">
        <f t="array" ref="E100">INDEX(PolicyHoldersInforce,A100)*INDEX(QxFactor,INDEX(Age,A100),QxIndex)</f>
        <v>1.0130837017714257E-5</v>
      </c>
      <c r="F100" s="26" cm="1">
        <f t="array" ref="F100">INDEX(Deaths,A100)*SumAssured</f>
        <v>5.0654185088571282</v>
      </c>
      <c r="G100" s="26" cm="1">
        <f t="array" ref="G100">INDEX(PolicyHoldersInforce,A100)*Premium</f>
        <v>17.185734678179092</v>
      </c>
      <c r="H100" s="26" cm="1">
        <f t="array" ref="H100">INDEX(PolicyHoldersInforce,A100)*INDEX(EscalatedExpense,A100)</f>
        <v>2.8697838728546317</v>
      </c>
      <c r="I100" s="26" cm="1">
        <f t="array" ref="I100">INDEX(PremiumsReceived,A100)-INDEX(ExpensesPaid,A100)-INDEX(DeathBenefitsPaid,A100)</f>
        <v>9.2505322964673322</v>
      </c>
      <c r="J100" s="26" cm="1">
        <f t="array" ref="J100">IF(A100=MaxT,INDEX(NetCF,A100),INDEX(NetCF,A100)+(INDEX(BEL,(A100+1))*INDEX(DiscountFactor,A100)))</f>
        <v>354.67000733008842</v>
      </c>
      <c r="K100" s="26"/>
    </row>
    <row r="101" spans="1:11" x14ac:dyDescent="0.2">
      <c r="A101" s="9">
        <v>100</v>
      </c>
      <c r="B101" s="24">
        <f t="shared" si="1"/>
        <v>30</v>
      </c>
      <c r="C101" s="25" cm="1">
        <f t="array" ref="C101">IF(A101=1,1,INDEX(PolicyHoldersInforce,(A101-1))-INDEX(Deaths,(A101-1))-INDEX(Lapses,(A101-1)))</f>
        <v>0.38195192345492146</v>
      </c>
      <c r="D101" s="25" cm="1">
        <f t="array" ref="D101">(INDEX(PolicyHoldersInforce,A101)-INDEX(Deaths,A101))*INDEX(LapseRateFactor,(DurationInforce+A101))</f>
        <v>3.3387873348688021E-3</v>
      </c>
      <c r="E101" s="25" cm="1">
        <f t="array" ref="E101">INDEX(PolicyHoldersInforce,A101)*INDEX(QxFactor,INDEX(Age,A101),QxIndex)</f>
        <v>1.004201315732337E-5</v>
      </c>
      <c r="F101" s="26" cm="1">
        <f t="array" ref="F101">INDEX(Deaths,A101)*SumAssured</f>
        <v>5.0210065786616846</v>
      </c>
      <c r="G101" s="26" cm="1">
        <f t="array" ref="G101">INDEX(PolicyHoldersInforce,A101)*Premium</f>
        <v>17.035055786089497</v>
      </c>
      <c r="H101" s="26" cm="1">
        <f t="array" ref="H101">INDEX(PolicyHoldersInforce,A101)*INDEX(EscalatedExpense,A101)</f>
        <v>2.8562118922967983</v>
      </c>
      <c r="I101" s="26" cm="1">
        <f t="array" ref="I101">INDEX(PremiumsReceived,A101)-INDEX(ExpensesPaid,A101)-INDEX(DeathBenefitsPaid,A101)</f>
        <v>9.1578373151310153</v>
      </c>
      <c r="J101" s="26" cm="1">
        <f t="array" ref="J101">IF(A101=MaxT,INDEX(NetCF,A101),INDEX(NetCF,A101)+(INDEX(BEL,(A101+1))*INDEX(DiscountFactor,A101)))</f>
        <v>347.10082179460147</v>
      </c>
      <c r="K101" s="26"/>
    </row>
    <row r="102" spans="1:11" x14ac:dyDescent="0.2">
      <c r="A102" s="9">
        <v>101</v>
      </c>
      <c r="B102" s="24">
        <f t="shared" si="1"/>
        <v>30</v>
      </c>
      <c r="C102" s="25" cm="1">
        <f t="array" ref="C102">IF(A102=1,1,INDEX(PolicyHoldersInforce,(A102-1))-INDEX(Deaths,(A102-1))-INDEX(Lapses,(A102-1)))</f>
        <v>0.37860309410689535</v>
      </c>
      <c r="D102" s="25" cm="1">
        <f t="array" ref="D102">(INDEX(PolicyHoldersInforce,A102)-INDEX(Deaths,A102))*INDEX(LapseRateFactor,(DurationInforce+A102))</f>
        <v>3.3095139412105388E-3</v>
      </c>
      <c r="E102" s="25" cm="1">
        <f t="array" ref="E102">INDEX(PolicyHoldersInforce,A102)*INDEX(QxFactor,INDEX(Age,A102),QxIndex)</f>
        <v>9.9539680754441631E-6</v>
      </c>
      <c r="F102" s="26" cm="1">
        <f t="array" ref="F102">INDEX(Deaths,A102)*SumAssured</f>
        <v>4.9769840377220813</v>
      </c>
      <c r="G102" s="26" cm="1">
        <f t="array" ref="G102">INDEX(PolicyHoldersInforce,A102)*Premium</f>
        <v>16.885697997167533</v>
      </c>
      <c r="H102" s="26" cm="1">
        <f t="array" ref="H102">INDEX(PolicyHoldersInforce,A102)*INDEX(EscalatedExpense,A102)</f>
        <v>2.8427040972889657</v>
      </c>
      <c r="I102" s="26" cm="1">
        <f t="array" ref="I102">INDEX(PremiumsReceived,A102)-INDEX(ExpensesPaid,A102)-INDEX(DeathBenefitsPaid,A102)</f>
        <v>9.066009862156486</v>
      </c>
      <c r="J102" s="26" cm="1">
        <f t="array" ref="J102">IF(A102=MaxT,INDEX(NetCF,A102),INDEX(NetCF,A102)+(INDEX(BEL,(A102+1))*INDEX(DiscountFactor,A102)))</f>
        <v>339.58793904462721</v>
      </c>
      <c r="K102" s="26"/>
    </row>
    <row r="103" spans="1:11" x14ac:dyDescent="0.2">
      <c r="A103" s="9">
        <v>102</v>
      </c>
      <c r="B103" s="24">
        <f t="shared" si="1"/>
        <v>30</v>
      </c>
      <c r="C103" s="25" cm="1">
        <f t="array" ref="C103">IF(A103=1,1,INDEX(PolicyHoldersInforce,(A103-1))-INDEX(Deaths,(A103-1))-INDEX(Lapses,(A103-1)))</f>
        <v>0.37528362619760935</v>
      </c>
      <c r="D103" s="25" cm="1">
        <f t="array" ref="D103">(INDEX(PolicyHoldersInforce,A103)-INDEX(Deaths,A103))*INDEX(LapseRateFactor,(DurationInforce+A103))</f>
        <v>3.2804972070787221E-3</v>
      </c>
      <c r="E103" s="25" cm="1">
        <f t="array" ref="E103">INDEX(PolicyHoldersInforce,A103)*INDEX(QxFactor,INDEX(Age,A103),QxIndex)</f>
        <v>9.8666949440017536E-6</v>
      </c>
      <c r="F103" s="26" cm="1">
        <f t="array" ref="F103">INDEX(Deaths,A103)*SumAssured</f>
        <v>4.933347472000877</v>
      </c>
      <c r="G103" s="26" cm="1">
        <f t="array" ref="G103">INDEX(PolicyHoldersInforce,A103)*Premium</f>
        <v>16.737649728413377</v>
      </c>
      <c r="H103" s="26" cm="1">
        <f t="array" ref="H103">INDEX(PolicyHoldersInforce,A103)*INDEX(EscalatedExpense,A103)</f>
        <v>2.8292601842803862</v>
      </c>
      <c r="I103" s="26" cm="1">
        <f t="array" ref="I103">INDEX(PremiumsReceived,A103)-INDEX(ExpensesPaid,A103)-INDEX(DeathBenefitsPaid,A103)</f>
        <v>8.9750420721321138</v>
      </c>
      <c r="J103" s="26" cm="1">
        <f t="array" ref="J103">IF(A103=MaxT,INDEX(NetCF,A103),INDEX(NetCF,A103)+(INDEX(BEL,(A103+1))*INDEX(DiscountFactor,A103)))</f>
        <v>332.13076138572114</v>
      </c>
      <c r="K103" s="26"/>
    </row>
    <row r="104" spans="1:11" x14ac:dyDescent="0.2">
      <c r="A104" s="9">
        <v>103</v>
      </c>
      <c r="B104" s="24">
        <f t="shared" si="1"/>
        <v>30</v>
      </c>
      <c r="C104" s="25" cm="1">
        <f t="array" ref="C104">IF(A104=1,1,INDEX(PolicyHoldersInforce,(A104-1))-INDEX(Deaths,(A104-1))-INDEX(Lapses,(A104-1)))</f>
        <v>0.3719932622955866</v>
      </c>
      <c r="D104" s="25" cm="1">
        <f t="array" ref="D104">(INDEX(PolicyHoldersInforce,A104)-INDEX(Deaths,A104))*INDEX(LapseRateFactor,(DurationInforce+A104))</f>
        <v>3.2517348821666982E-3</v>
      </c>
      <c r="E104" s="25" cm="1">
        <f t="array" ref="E104">INDEX(PolicyHoldersInforce,A104)*INDEX(QxFactor,INDEX(Age,A104),QxIndex)</f>
        <v>9.7801869947875789E-6</v>
      </c>
      <c r="F104" s="26" cm="1">
        <f t="array" ref="F104">INDEX(Deaths,A104)*SumAssured</f>
        <v>4.8900934973937895</v>
      </c>
      <c r="G104" s="26" cm="1">
        <f t="array" ref="G104">INDEX(PolicyHoldersInforce,A104)*Premium</f>
        <v>16.590899498383163</v>
      </c>
      <c r="H104" s="26" cm="1">
        <f t="array" ref="H104">INDEX(PolicyHoldersInforce,A104)*INDEX(EscalatedExpense,A104)</f>
        <v>2.8158798511558882</v>
      </c>
      <c r="I104" s="26" cm="1">
        <f t="array" ref="I104">INDEX(PremiumsReceived,A104)-INDEX(ExpensesPaid,A104)-INDEX(DeathBenefitsPaid,A104)</f>
        <v>8.8849261498334862</v>
      </c>
      <c r="J104" s="26" cm="1">
        <f t="array" ref="J104">IF(A104=MaxT,INDEX(NetCF,A104),INDEX(NetCF,A104)+(INDEX(BEL,(A104+1))*INDEX(DiscountFactor,A104)))</f>
        <v>324.72869611782772</v>
      </c>
      <c r="K104" s="26"/>
    </row>
    <row r="105" spans="1:11" x14ac:dyDescent="0.2">
      <c r="A105" s="9">
        <v>104</v>
      </c>
      <c r="B105" s="24">
        <f t="shared" si="1"/>
        <v>30</v>
      </c>
      <c r="C105" s="25" cm="1">
        <f t="array" ref="C105">IF(A105=1,1,INDEX(PolicyHoldersInforce,(A105-1))-INDEX(Deaths,(A105-1))-INDEX(Lapses,(A105-1)))</f>
        <v>0.36873174722642515</v>
      </c>
      <c r="D105" s="25" cm="1">
        <f t="array" ref="D105">(INDEX(PolicyHoldersInforce,A105)-INDEX(Deaths,A105))*INDEX(LapseRateFactor,(DurationInforce+A105))</f>
        <v>3.2232247358977657E-3</v>
      </c>
      <c r="E105" s="25" cm="1">
        <f t="array" ref="E105">INDEX(PolicyHoldersInforce,A105)*INDEX(QxFactor,INDEX(Age,A105),QxIndex)</f>
        <v>9.6944375189345194E-6</v>
      </c>
      <c r="F105" s="26" cm="1">
        <f t="array" ref="F105">INDEX(Deaths,A105)*SumAssured</f>
        <v>4.8472187594672596</v>
      </c>
      <c r="G105" s="26" cm="1">
        <f t="array" ref="G105">INDEX(PolicyHoldersInforce,A105)*Premium</f>
        <v>16.445435926298561</v>
      </c>
      <c r="H105" s="26" cm="1">
        <f t="array" ref="H105">INDEX(PolicyHoldersInforce,A105)*INDEX(EscalatedExpense,A105)</f>
        <v>2.8025627972290832</v>
      </c>
      <c r="I105" s="26" cm="1">
        <f t="array" ref="I105">INDEX(PremiumsReceived,A105)-INDEX(ExpensesPaid,A105)-INDEX(DeathBenefitsPaid,A105)</f>
        <v>8.795654369602218</v>
      </c>
      <c r="J105" s="26" cm="1">
        <f t="array" ref="J105">IF(A105=MaxT,INDEX(NetCF,A105),INDEX(NetCF,A105)+(INDEX(BEL,(A105+1))*INDEX(DiscountFactor,A105)))</f>
        <v>317.38115548906205</v>
      </c>
      <c r="K105" s="26"/>
    </row>
    <row r="106" spans="1:11" x14ac:dyDescent="0.2">
      <c r="A106" s="9">
        <v>105</v>
      </c>
      <c r="B106" s="24">
        <f t="shared" si="1"/>
        <v>30</v>
      </c>
      <c r="C106" s="25" cm="1">
        <f t="array" ref="C106">IF(A106=1,1,INDEX(PolicyHoldersInforce,(A106-1))-INDEX(Deaths,(A106-1))-INDEX(Lapses,(A106-1)))</f>
        <v>0.36549882805300848</v>
      </c>
      <c r="D106" s="25" cm="1">
        <f t="array" ref="D106">(INDEX(PolicyHoldersInforce,A106)-INDEX(Deaths,A106))*INDEX(LapseRateFactor,(DurationInforce+A106))</f>
        <v>3.1949645572521878E-3</v>
      </c>
      <c r="E106" s="25" cm="1">
        <f t="array" ref="E106">INDEX(PolicyHoldersInforce,A106)*INDEX(QxFactor,INDEX(Age,A106),QxIndex)</f>
        <v>9.6094398663965946E-6</v>
      </c>
      <c r="F106" s="26" cm="1">
        <f t="array" ref="F106">INDEX(Deaths,A106)*SumAssured</f>
        <v>4.8047199331982977</v>
      </c>
      <c r="G106" s="26" cm="1">
        <f t="array" ref="G106">INDEX(PolicyHoldersInforce,A106)*Premium</f>
        <v>16.301247731164178</v>
      </c>
      <c r="H106" s="26" cm="1">
        <f t="array" ref="H106">INDEX(PolicyHoldersInforce,A106)*INDEX(EscalatedExpense,A106)</f>
        <v>2.7893087232356062</v>
      </c>
      <c r="I106" s="26" cm="1">
        <f t="array" ref="I106">INDEX(PremiumsReceived,A106)-INDEX(ExpensesPaid,A106)-INDEX(DeathBenefitsPaid,A106)</f>
        <v>8.7072190747302738</v>
      </c>
      <c r="J106" s="26" cm="1">
        <f t="array" ref="J106">IF(A106=MaxT,INDEX(NetCF,A106),INDEX(NetCF,A106)+(INDEX(BEL,(A106+1))*INDEX(DiscountFactor,A106)))</f>
        <v>310.08755664989053</v>
      </c>
      <c r="K106" s="26"/>
    </row>
    <row r="107" spans="1:11" x14ac:dyDescent="0.2">
      <c r="A107" s="9">
        <v>106</v>
      </c>
      <c r="B107" s="24">
        <f t="shared" si="1"/>
        <v>30</v>
      </c>
      <c r="C107" s="25" cm="1">
        <f t="array" ref="C107">IF(A107=1,1,INDEX(PolicyHoldersInforce,(A107-1))-INDEX(Deaths,(A107-1))-INDEX(Lapses,(A107-1)))</f>
        <v>0.36229425405588989</v>
      </c>
      <c r="D107" s="25" cm="1">
        <f t="array" ref="D107">(INDEX(PolicyHoldersInforce,A107)-INDEX(Deaths,A107))*INDEX(LapseRateFactor,(DurationInforce+A107))</f>
        <v>3.1669521545957253E-3</v>
      </c>
      <c r="E107" s="25" cm="1">
        <f t="array" ref="E107">INDEX(PolicyHoldersInforce,A107)*INDEX(QxFactor,INDEX(Age,A107),QxIndex)</f>
        <v>9.5251874454332556E-6</v>
      </c>
      <c r="F107" s="26" cm="1">
        <f t="array" ref="F107">INDEX(Deaths,A107)*SumAssured</f>
        <v>4.7625937227166277</v>
      </c>
      <c r="G107" s="26" cm="1">
        <f t="array" ref="G107">INDEX(PolicyHoldersInforce,A107)*Premium</f>
        <v>16.15832373089269</v>
      </c>
      <c r="H107" s="26" cm="1">
        <f t="array" ref="H107">INDEX(PolicyHoldersInforce,A107)*INDEX(EscalatedExpense,A107)</f>
        <v>2.7761173313263985</v>
      </c>
      <c r="I107" s="26" cm="1">
        <f t="array" ref="I107">INDEX(PremiumsReceived,A107)-INDEX(ExpensesPaid,A107)-INDEX(DeathBenefitsPaid,A107)</f>
        <v>8.6196126768496626</v>
      </c>
      <c r="J107" s="26" cm="1">
        <f t="array" ref="J107">IF(A107=MaxT,INDEX(NetCF,A107),INDEX(NetCF,A107)+(INDEX(BEL,(A107+1))*INDEX(DiscountFactor,A107)))</f>
        <v>302.8473216077075</v>
      </c>
      <c r="K107" s="26"/>
    </row>
    <row r="108" spans="1:11" x14ac:dyDescent="0.2">
      <c r="A108" s="9">
        <v>107</v>
      </c>
      <c r="B108" s="24">
        <f t="shared" si="1"/>
        <v>30</v>
      </c>
      <c r="C108" s="25" cm="1">
        <f t="array" ref="C108">IF(A108=1,1,INDEX(PolicyHoldersInforce,(A108-1))-INDEX(Deaths,(A108-1))-INDEX(Lapses,(A108-1)))</f>
        <v>0.3591177767138487</v>
      </c>
      <c r="D108" s="25" cm="1">
        <f t="array" ref="D108">(INDEX(PolicyHoldersInforce,A108)-INDEX(Deaths,A108))*INDEX(LapseRateFactor,(DurationInforce+A108))</f>
        <v>3.1391853555096712E-3</v>
      </c>
      <c r="E108" s="25" cm="1">
        <f t="array" ref="E108">INDEX(PolicyHoldersInforce,A108)*INDEX(QxFactor,INDEX(Age,A108),QxIndex)</f>
        <v>9.4416737220981719E-6</v>
      </c>
      <c r="F108" s="26" cm="1">
        <f t="array" ref="F108">INDEX(Deaths,A108)*SumAssured</f>
        <v>4.7208368610490856</v>
      </c>
      <c r="G108" s="26" cm="1">
        <f t="array" ref="G108">INDEX(PolicyHoldersInforce,A108)*Premium</f>
        <v>16.016652841437654</v>
      </c>
      <c r="H108" s="26" cm="1">
        <f t="array" ref="H108">INDEX(PolicyHoldersInforce,A108)*INDEX(EscalatedExpense,A108)</f>
        <v>2.762988325061007</v>
      </c>
      <c r="I108" s="26" cm="1">
        <f t="array" ref="I108">INDEX(PremiumsReceived,A108)-INDEX(ExpensesPaid,A108)-INDEX(DeathBenefitsPaid,A108)</f>
        <v>8.5328276553275622</v>
      </c>
      <c r="J108" s="26" cm="1">
        <f t="array" ref="J108">IF(A108=MaxT,INDEX(NetCF,A108),INDEX(NetCF,A108)+(INDEX(BEL,(A108+1))*INDEX(DiscountFactor,A108)))</f>
        <v>295.65987718180384</v>
      </c>
      <c r="K108" s="26"/>
    </row>
    <row r="109" spans="1:11" x14ac:dyDescent="0.2">
      <c r="A109" s="9">
        <v>108</v>
      </c>
      <c r="B109" s="24">
        <f t="shared" si="1"/>
        <v>31</v>
      </c>
      <c r="C109" s="25" cm="1">
        <f t="array" ref="C109">IF(A109=1,1,INDEX(PolicyHoldersInforce,(A109-1))-INDEX(Deaths,(A109-1))-INDEX(Lapses,(A109-1)))</f>
        <v>0.35596914968461696</v>
      </c>
      <c r="D109" s="25" cm="1">
        <f t="array" ref="D109">(INDEX(PolicyHoldersInforce,A109)-INDEX(Deaths,A109))*INDEX(LapseRateFactor,(DurationInforce+A109))</f>
        <v>3.1116589380576275E-3</v>
      </c>
      <c r="E109" s="25" cm="1">
        <f t="array" ref="E109">INDEX(PolicyHoldersInforce,A109)*INDEX(QxFactor,INDEX(Age,A109),QxIndex)</f>
        <v>9.7099218824571195E-6</v>
      </c>
      <c r="F109" s="26" cm="1">
        <f t="array" ref="F109">INDEX(Deaths,A109)*SumAssured</f>
        <v>4.8549609412285601</v>
      </c>
      <c r="G109" s="26" cm="1">
        <f t="array" ref="G109">INDEX(PolicyHoldersInforce,A109)*Premium</f>
        <v>15.876224075933917</v>
      </c>
      <c r="H109" s="26" cm="1">
        <f t="array" ref="H109">INDEX(PolicyHoldersInforce,A109)*INDEX(EscalatedExpense,A109)</f>
        <v>2.749921409400927</v>
      </c>
      <c r="I109" s="26" cm="1">
        <f t="array" ref="I109">INDEX(PremiumsReceived,A109)-INDEX(ExpensesPaid,A109)-INDEX(DeathBenefitsPaid,A109)</f>
        <v>8.2713417253044295</v>
      </c>
      <c r="J109" s="26" cm="1">
        <f t="array" ref="J109">IF(A109=MaxT,INDEX(NetCF,A109),INDEX(NetCF,A109)+(INDEX(BEL,(A109+1))*INDEX(DiscountFactor,A109)))</f>
        <v>288.52465495872417</v>
      </c>
      <c r="K109" s="26"/>
    </row>
    <row r="110" spans="1:11" x14ac:dyDescent="0.2">
      <c r="A110" s="9">
        <v>109</v>
      </c>
      <c r="B110" s="24">
        <f t="shared" si="1"/>
        <v>31</v>
      </c>
      <c r="C110" s="25" cm="1">
        <f t="array" ref="C110">IF(A110=1,1,INDEX(PolicyHoldersInforce,(A110-1))-INDEX(Deaths,(A110-1))-INDEX(Lapses,(A110-1)))</f>
        <v>0.35284778082467683</v>
      </c>
      <c r="D110" s="25" cm="1">
        <f t="array" ref="D110">(INDEX(PolicyHoldersInforce,A110)-INDEX(Deaths,A110))*INDEX(LapseRateFactor,(DurationInforce+A110))</f>
        <v>3.0843738901240843E-3</v>
      </c>
      <c r="E110" s="25" cm="1">
        <f t="array" ref="E110">INDEX(PolicyHoldersInforce,A110)*INDEX(QxFactor,INDEX(Age,A110),QxIndex)</f>
        <v>9.6247789766092231E-6</v>
      </c>
      <c r="F110" s="26" cm="1">
        <f t="array" ref="F110">INDEX(Deaths,A110)*SumAssured</f>
        <v>4.8123894883046114</v>
      </c>
      <c r="G110" s="26" cm="1">
        <f t="array" ref="G110">INDEX(PolicyHoldersInforce,A110)*Premium</f>
        <v>15.737011024780587</v>
      </c>
      <c r="H110" s="26" cm="1">
        <f t="array" ref="H110">INDEX(PolicyHoldersInforce,A110)*INDEX(EscalatedExpense,A110)</f>
        <v>2.7369135916936211</v>
      </c>
      <c r="I110" s="26" cm="1">
        <f t="array" ref="I110">INDEX(PremiumsReceived,A110)-INDEX(ExpensesPaid,A110)-INDEX(DeathBenefitsPaid,A110)</f>
        <v>8.1877079447823533</v>
      </c>
      <c r="J110" s="26" cm="1">
        <f t="array" ref="J110">IF(A110=MaxT,INDEX(NetCF,A110),INDEX(NetCF,A110)+(INDEX(BEL,(A110+1))*INDEX(DiscountFactor,A110)))</f>
        <v>281.61746040668834</v>
      </c>
      <c r="K110" s="26"/>
    </row>
    <row r="111" spans="1:11" x14ac:dyDescent="0.2">
      <c r="A111" s="9">
        <v>110</v>
      </c>
      <c r="B111" s="24">
        <f t="shared" si="1"/>
        <v>31</v>
      </c>
      <c r="C111" s="25" cm="1">
        <f t="array" ref="C111">IF(A111=1,1,INDEX(PolicyHoldersInforce,(A111-1))-INDEX(Deaths,(A111-1))-INDEX(Lapses,(A111-1)))</f>
        <v>0.34975378215557618</v>
      </c>
      <c r="D111" s="25" cm="1">
        <f t="array" ref="D111">(INDEX(PolicyHoldersInforce,A111)-INDEX(Deaths,A111))*INDEX(LapseRateFactor,(DurationInforce+A111))</f>
        <v>3.0573280952242306E-3</v>
      </c>
      <c r="E111" s="25" cm="1">
        <f t="array" ref="E111">INDEX(PolicyHoldersInforce,A111)*INDEX(QxFactor,INDEX(Age,A111),QxIndex)</f>
        <v>9.5403826590968464E-6</v>
      </c>
      <c r="F111" s="26" cm="1">
        <f t="array" ref="F111">INDEX(Deaths,A111)*SumAssured</f>
        <v>4.7701913295484228</v>
      </c>
      <c r="G111" s="26" cm="1">
        <f t="array" ref="G111">INDEX(PolicyHoldersInforce,A111)*Premium</f>
        <v>15.599018684138699</v>
      </c>
      <c r="H111" s="26" cm="1">
        <f t="array" ref="H111">INDEX(PolicyHoldersInforce,A111)*INDEX(EscalatedExpense,A111)</f>
        <v>2.7239673042253014</v>
      </c>
      <c r="I111" s="26" cm="1">
        <f t="array" ref="I111">INDEX(PremiumsReceived,A111)-INDEX(ExpensesPaid,A111)-INDEX(DeathBenefitsPaid,A111)</f>
        <v>8.1048600503649748</v>
      </c>
      <c r="J111" s="26" cm="1">
        <f t="array" ref="J111">IF(A111=MaxT,INDEX(NetCF,A111),INDEX(NetCF,A111)+(INDEX(BEL,(A111+1))*INDEX(DiscountFactor,A111)))</f>
        <v>274.76068560808358</v>
      </c>
      <c r="K111" s="26"/>
    </row>
    <row r="112" spans="1:11" x14ac:dyDescent="0.2">
      <c r="A112" s="9">
        <v>111</v>
      </c>
      <c r="B112" s="24">
        <f t="shared" si="1"/>
        <v>31</v>
      </c>
      <c r="C112" s="25" cm="1">
        <f t="array" ref="C112">IF(A112=1,1,INDEX(PolicyHoldersInforce,(A112-1))-INDEX(Deaths,(A112-1))-INDEX(Lapses,(A112-1)))</f>
        <v>0.34668691367769283</v>
      </c>
      <c r="D112" s="25" cm="1">
        <f t="array" ref="D112">(INDEX(PolicyHoldersInforce,A112)-INDEX(Deaths,A112))*INDEX(LapseRateFactor,(DurationInforce+A112))</f>
        <v>3.0305194554319679E-3</v>
      </c>
      <c r="E112" s="25" cm="1">
        <f t="array" ref="E112">INDEX(PolicyHoldersInforce,A112)*INDEX(QxFactor,INDEX(Age,A112),QxIndex)</f>
        <v>9.4567263833482281E-6</v>
      </c>
      <c r="F112" s="26" cm="1">
        <f t="array" ref="F112">INDEX(Deaths,A112)*SumAssured</f>
        <v>4.7283631916741138</v>
      </c>
      <c r="G112" s="26" cm="1">
        <f t="array" ref="G112">INDEX(PolicyHoldersInforce,A112)*Premium</f>
        <v>15.462236350025101</v>
      </c>
      <c r="H112" s="26" cm="1">
        <f t="array" ref="H112">INDEX(PolicyHoldersInforce,A112)*INDEX(EscalatedExpense,A112)</f>
        <v>2.7110822559425065</v>
      </c>
      <c r="I112" s="26" cm="1">
        <f t="array" ref="I112">INDEX(PremiumsReceived,A112)-INDEX(ExpensesPaid,A112)-INDEX(DeathBenefitsPaid,A112)</f>
        <v>8.0227909024084809</v>
      </c>
      <c r="J112" s="26" cm="1">
        <f t="array" ref="J112">IF(A112=MaxT,INDEX(NetCF,A112),INDEX(NetCF,A112)+(INDEX(BEL,(A112+1))*INDEX(DiscountFactor,A112)))</f>
        <v>267.95378627216411</v>
      </c>
      <c r="K112" s="26"/>
    </row>
    <row r="113" spans="1:11" x14ac:dyDescent="0.2">
      <c r="A113" s="9">
        <v>112</v>
      </c>
      <c r="B113" s="24">
        <f t="shared" si="1"/>
        <v>31</v>
      </c>
      <c r="C113" s="25" cm="1">
        <f t="array" ref="C113">IF(A113=1,1,INDEX(PolicyHoldersInforce,(A113-1))-INDEX(Deaths,(A113-1))-INDEX(Lapses,(A113-1)))</f>
        <v>0.34364693749587749</v>
      </c>
      <c r="D113" s="25" cm="1">
        <f t="array" ref="D113">(INDEX(PolicyHoldersInforce,A113)-INDEX(Deaths,A113))*INDEX(LapseRateFactor,(DurationInforce+A113))</f>
        <v>3.0039458912171791E-3</v>
      </c>
      <c r="E113" s="25" cm="1">
        <f t="array" ref="E113">INDEX(PolicyHoldersInforce,A113)*INDEX(QxFactor,INDEX(Age,A113),QxIndex)</f>
        <v>9.3738036601962102E-6</v>
      </c>
      <c r="F113" s="26" cm="1">
        <f t="array" ref="F113">INDEX(Deaths,A113)*SumAssured</f>
        <v>4.6869018300981047</v>
      </c>
      <c r="G113" s="26" cm="1">
        <f t="array" ref="G113">INDEX(PolicyHoldersInforce,A113)*Premium</f>
        <v>15.326653412316137</v>
      </c>
      <c r="H113" s="26" cm="1">
        <f t="array" ref="H113">INDEX(PolicyHoldersInforce,A113)*INDEX(EscalatedExpense,A113)</f>
        <v>2.6982581571685378</v>
      </c>
      <c r="I113" s="26" cm="1">
        <f t="array" ref="I113">INDEX(PremiumsReceived,A113)-INDEX(ExpensesPaid,A113)-INDEX(DeathBenefitsPaid,A113)</f>
        <v>7.9414934250494937</v>
      </c>
      <c r="J113" s="26" cm="1">
        <f t="array" ref="J113">IF(A113=MaxT,INDEX(NetCF,A113),INDEX(NetCF,A113)+(INDEX(BEL,(A113+1))*INDEX(DiscountFactor,A113)))</f>
        <v>261.19622263321787</v>
      </c>
      <c r="K113" s="26"/>
    </row>
    <row r="114" spans="1:11" x14ac:dyDescent="0.2">
      <c r="A114" s="9">
        <v>113</v>
      </c>
      <c r="B114" s="24">
        <f t="shared" si="1"/>
        <v>31</v>
      </c>
      <c r="C114" s="25" cm="1">
        <f t="array" ref="C114">IF(A114=1,1,INDEX(PolicyHoldersInforce,(A114-1))-INDEX(Deaths,(A114-1))-INDEX(Lapses,(A114-1)))</f>
        <v>0.34063361780100015</v>
      </c>
      <c r="D114" s="25" cm="1">
        <f t="array" ref="D114">(INDEX(PolicyHoldersInforce,A114)-INDEX(Deaths,A114))*INDEX(LapseRateFactor,(DurationInforce+A114))</f>
        <v>2.9776053412844182E-3</v>
      </c>
      <c r="E114" s="25" cm="1">
        <f t="array" ref="E114">INDEX(PolicyHoldersInforce,A114)*INDEX(QxFactor,INDEX(Age,A114),QxIndex)</f>
        <v>9.2916080573748655E-6</v>
      </c>
      <c r="F114" s="26" cm="1">
        <f t="array" ref="F114">INDEX(Deaths,A114)*SumAssured</f>
        <v>4.6458040286874329</v>
      </c>
      <c r="G114" s="26" cm="1">
        <f t="array" ref="G114">INDEX(PolicyHoldersInforce,A114)*Premium</f>
        <v>15.192259353924607</v>
      </c>
      <c r="H114" s="26" cm="1">
        <f t="array" ref="H114">INDEX(PolicyHoldersInforce,A114)*INDEX(EscalatedExpense,A114)</f>
        <v>2.6854947195969379</v>
      </c>
      <c r="I114" s="26" cm="1">
        <f t="array" ref="I114">INDEX(PremiumsReceived,A114)-INDEX(ExpensesPaid,A114)-INDEX(DeathBenefitsPaid,A114)</f>
        <v>7.860960605640237</v>
      </c>
      <c r="J114" s="26" cm="1">
        <f t="array" ref="J114">IF(A114=MaxT,INDEX(NetCF,A114),INDEX(NetCF,A114)+(INDEX(BEL,(A114+1))*INDEX(DiscountFactor,A114)))</f>
        <v>254.48745940850139</v>
      </c>
      <c r="K114" s="26"/>
    </row>
    <row r="115" spans="1:11" x14ac:dyDescent="0.2">
      <c r="A115" s="9">
        <v>114</v>
      </c>
      <c r="B115" s="24">
        <f t="shared" si="1"/>
        <v>31</v>
      </c>
      <c r="C115" s="25" cm="1">
        <f t="array" ref="C115">IF(A115=1,1,INDEX(PolicyHoldersInforce,(A115-1))-INDEX(Deaths,(A115-1))-INDEX(Lapses,(A115-1)))</f>
        <v>0.33764672085165837</v>
      </c>
      <c r="D115" s="25" cm="1">
        <f t="array" ref="D115">(INDEX(PolicyHoldersInforce,A115)-INDEX(Deaths,A115))*INDEX(LapseRateFactor,(DurationInforce+A115))</f>
        <v>2.9514957624130157E-3</v>
      </c>
      <c r="E115" s="25" cm="1">
        <f t="array" ref="E115">INDEX(PolicyHoldersInforce,A115)*INDEX(QxFactor,INDEX(Age,A115),QxIndex)</f>
        <v>9.2101331990205558E-6</v>
      </c>
      <c r="F115" s="26" cm="1">
        <f t="array" ref="F115">INDEX(Deaths,A115)*SumAssured</f>
        <v>4.6050665995102777</v>
      </c>
      <c r="G115" s="26" cm="1">
        <f t="array" ref="G115">INDEX(PolicyHoldersInforce,A115)*Premium</f>
        <v>15.059043749983964</v>
      </c>
      <c r="H115" s="26" cm="1">
        <f t="array" ref="H115">INDEX(PolicyHoldersInforce,A115)*INDEX(EscalatedExpense,A115)</f>
        <v>2.6727916562850096</v>
      </c>
      <c r="I115" s="26" cm="1">
        <f t="array" ref="I115">INDEX(PremiumsReceived,A115)-INDEX(ExpensesPaid,A115)-INDEX(DeathBenefitsPaid,A115)</f>
        <v>7.7811854941886756</v>
      </c>
      <c r="J115" s="26" cm="1">
        <f t="array" ref="J115">IF(A115=MaxT,INDEX(NetCF,A115),INDEX(NetCF,A115)+(INDEX(BEL,(A115+1))*INDEX(DiscountFactor,A115)))</f>
        <v>247.82696575653762</v>
      </c>
      <c r="K115" s="26"/>
    </row>
    <row r="116" spans="1:11" x14ac:dyDescent="0.2">
      <c r="A116" s="9">
        <v>115</v>
      </c>
      <c r="B116" s="24">
        <f t="shared" si="1"/>
        <v>31</v>
      </c>
      <c r="C116" s="25" cm="1">
        <f t="array" ref="C116">IF(A116=1,1,INDEX(PolicyHoldersInforce,(A116-1))-INDEX(Deaths,(A116-1))-INDEX(Lapses,(A116-1)))</f>
        <v>0.33468601495604633</v>
      </c>
      <c r="D116" s="25" cm="1">
        <f t="array" ref="D116">(INDEX(PolicyHoldersInforce,A116)-INDEX(Deaths,A116))*INDEX(LapseRateFactor,(DurationInforce+A116))</f>
        <v>2.9256151292985917E-3</v>
      </c>
      <c r="E116" s="25" cm="1">
        <f t="array" ref="E116">INDEX(PolicyHoldersInforce,A116)*INDEX(QxFactor,INDEX(Age,A116),QxIndex)</f>
        <v>9.1293727651773598E-6</v>
      </c>
      <c r="F116" s="26" cm="1">
        <f t="array" ref="F116">INDEX(Deaths,A116)*SumAssured</f>
        <v>4.5646863825886799</v>
      </c>
      <c r="G116" s="26" cm="1">
        <f t="array" ref="G116">INDEX(PolicyHoldersInforce,A116)*Premium</f>
        <v>14.926996267039668</v>
      </c>
      <c r="H116" s="26" cm="1">
        <f t="array" ref="H116">INDEX(PolicyHoldersInforce,A116)*INDEX(EscalatedExpense,A116)</f>
        <v>2.6601486816473692</v>
      </c>
      <c r="I116" s="26" cm="1">
        <f t="array" ref="I116">INDEX(PremiumsReceived,A116)-INDEX(ExpensesPaid,A116)-INDEX(DeathBenefitsPaid,A116)</f>
        <v>7.7021612028036186</v>
      </c>
      <c r="J116" s="26" cm="1">
        <f t="array" ref="J116">IF(A116=MaxT,INDEX(NetCF,A116),INDEX(NetCF,A116)+(INDEX(BEL,(A116+1))*INDEX(DiscountFactor,A116)))</f>
        <v>241.21421523577317</v>
      </c>
      <c r="K116" s="26"/>
    </row>
    <row r="117" spans="1:11" x14ac:dyDescent="0.2">
      <c r="A117" s="9">
        <v>116</v>
      </c>
      <c r="B117" s="24">
        <f t="shared" si="1"/>
        <v>31</v>
      </c>
      <c r="C117" s="25" cm="1">
        <f t="array" ref="C117">IF(A117=1,1,INDEX(PolicyHoldersInforce,(A117-1))-INDEX(Deaths,(A117-1))-INDEX(Lapses,(A117-1)))</f>
        <v>0.33175127045398256</v>
      </c>
      <c r="D117" s="25" cm="1">
        <f t="array" ref="D117">(INDEX(PolicyHoldersInforce,A117)-INDEX(Deaths,A117))*INDEX(LapseRateFactor,(DurationInforce+A117))</f>
        <v>2.8999614343959497E-3</v>
      </c>
      <c r="E117" s="25" cm="1">
        <f t="array" ref="E117">INDEX(PolicyHoldersInforce,A117)*INDEX(QxFactor,INDEX(Age,A117),QxIndex)</f>
        <v>9.0493204913068375E-6</v>
      </c>
      <c r="F117" s="26" cm="1">
        <f t="array" ref="F117">INDEX(Deaths,A117)*SumAssured</f>
        <v>4.5246602456534184</v>
      </c>
      <c r="G117" s="26" cm="1">
        <f t="array" ref="G117">INDEX(PolicyHoldersInforce,A117)*Premium</f>
        <v>14.796106662247622</v>
      </c>
      <c r="H117" s="26" cm="1">
        <f t="array" ref="H117">INDEX(PolicyHoldersInforce,A117)*INDEX(EscalatedExpense,A117)</f>
        <v>2.647565511449522</v>
      </c>
      <c r="I117" s="26" cm="1">
        <f t="array" ref="I117">INDEX(PremiumsReceived,A117)-INDEX(ExpensesPaid,A117)-INDEX(DeathBenefitsPaid,A117)</f>
        <v>7.6238809051446808</v>
      </c>
      <c r="J117" s="26" cm="1">
        <f t="array" ref="J117">IF(A117=MaxT,INDEX(NetCF,A117),INDEX(NetCF,A117)+(INDEX(BEL,(A117+1))*INDEX(DiscountFactor,A117)))</f>
        <v>234.64868576359217</v>
      </c>
      <c r="K117" s="26"/>
    </row>
    <row r="118" spans="1:11" x14ac:dyDescent="0.2">
      <c r="A118" s="9">
        <v>117</v>
      </c>
      <c r="B118" s="24">
        <f t="shared" si="1"/>
        <v>31</v>
      </c>
      <c r="C118" s="25" cm="1">
        <f t="array" ref="C118">IF(A118=1,1,INDEX(PolicyHoldersInforce,(A118-1))-INDEX(Deaths,(A118-1))-INDEX(Lapses,(A118-1)))</f>
        <v>0.32884225969909531</v>
      </c>
      <c r="D118" s="25" cm="1">
        <f t="array" ref="D118">(INDEX(PolicyHoldersInforce,A118)-INDEX(Deaths,A118))*INDEX(LapseRateFactor,(DurationInforce+A118))</f>
        <v>2.8745326877633536E-3</v>
      </c>
      <c r="E118" s="25" cm="1">
        <f t="array" ref="E118">INDEX(PolicyHoldersInforce,A118)*INDEX(QxFactor,INDEX(Age,A118),QxIndex)</f>
        <v>8.969970167802094E-6</v>
      </c>
      <c r="F118" s="26" cm="1">
        <f t="array" ref="F118">INDEX(Deaths,A118)*SumAssured</f>
        <v>4.484985083901047</v>
      </c>
      <c r="G118" s="26" cm="1">
        <f t="array" ref="G118">INDEX(PolicyHoldersInforce,A118)*Premium</f>
        <v>14.666364782579651</v>
      </c>
      <c r="H118" s="26" cm="1">
        <f t="array" ref="H118">INDEX(PolicyHoldersInforce,A118)*INDEX(EscalatedExpense,A118)</f>
        <v>2.635041862801474</v>
      </c>
      <c r="I118" s="26" cm="1">
        <f t="array" ref="I118">INDEX(PremiumsReceived,A118)-INDEX(ExpensesPaid,A118)-INDEX(DeathBenefitsPaid,A118)</f>
        <v>7.5463378358771296</v>
      </c>
      <c r="J118" s="26" cm="1">
        <f t="array" ref="J118">IF(A118=MaxT,INDEX(NetCF,A118),INDEX(NetCF,A118)+(INDEX(BEL,(A118+1))*INDEX(DiscountFactor,A118)))</f>
        <v>228.1298595756831</v>
      </c>
      <c r="K118" s="26"/>
    </row>
    <row r="119" spans="1:11" x14ac:dyDescent="0.2">
      <c r="A119" s="9">
        <v>118</v>
      </c>
      <c r="B119" s="24">
        <f t="shared" si="1"/>
        <v>31</v>
      </c>
      <c r="C119" s="25" cm="1">
        <f t="array" ref="C119">IF(A119=1,1,INDEX(PolicyHoldersInforce,(A119-1))-INDEX(Deaths,(A119-1))-INDEX(Lapses,(A119-1)))</f>
        <v>0.32595875704116417</v>
      </c>
      <c r="D119" s="25" cm="1">
        <f t="array" ref="D119">(INDEX(PolicyHoldersInforce,A119)-INDEX(Deaths,A119))*INDEX(LapseRateFactor,(DurationInforce+A119))</f>
        <v>2.8493269169081715E-3</v>
      </c>
      <c r="E119" s="25" cm="1">
        <f t="array" ref="E119">INDEX(PolicyHoldersInforce,A119)*INDEX(QxFactor,INDEX(Age,A119),QxIndex)</f>
        <v>8.8913156395061026E-6</v>
      </c>
      <c r="F119" s="26" cm="1">
        <f t="array" ref="F119">INDEX(Deaths,A119)*SumAssured</f>
        <v>4.445657819753051</v>
      </c>
      <c r="G119" s="26" cm="1">
        <f t="array" ref="G119">INDEX(PolicyHoldersInforce,A119)*Premium</f>
        <v>14.537760564035922</v>
      </c>
      <c r="H119" s="26" cm="1">
        <f t="array" ref="H119">INDEX(PolicyHoldersInforce,A119)*INDEX(EscalatedExpense,A119)</f>
        <v>2.6225774541513713</v>
      </c>
      <c r="I119" s="26" cm="1">
        <f t="array" ref="I119">INDEX(PremiumsReceived,A119)-INDEX(ExpensesPaid,A119)-INDEX(DeathBenefitsPaid,A119)</f>
        <v>7.469525290131501</v>
      </c>
      <c r="J119" s="26" cm="1">
        <f t="array" ref="J119">IF(A119=MaxT,INDEX(NetCF,A119),INDEX(NetCF,A119)+(INDEX(BEL,(A119+1))*INDEX(DiscountFactor,A119)))</f>
        <v>221.65722318575592</v>
      </c>
      <c r="K119" s="26"/>
    </row>
    <row r="120" spans="1:11" x14ac:dyDescent="0.2">
      <c r="A120" s="9">
        <v>119</v>
      </c>
      <c r="B120" s="24">
        <f t="shared" si="1"/>
        <v>31</v>
      </c>
      <c r="C120" s="25" cm="1">
        <f t="array" ref="C120">IF(A120=1,1,INDEX(PolicyHoldersInforce,(A120-1))-INDEX(Deaths,(A120-1))-INDEX(Lapses,(A120-1)))</f>
        <v>0.3231005388086165</v>
      </c>
      <c r="D120" s="25" cm="1">
        <f t="array" ref="D120">(INDEX(PolicyHoldersInforce,A120)-INDEX(Deaths,A120))*INDEX(LapseRateFactor,(DurationInforce+A120))</f>
        <v>2.8243421666338687E-3</v>
      </c>
      <c r="E120" s="25" cm="1">
        <f t="array" ref="E120">INDEX(PolicyHoldersInforce,A120)*INDEX(QxFactor,INDEX(Age,A120),QxIndex)</f>
        <v>8.8133508052342524E-6</v>
      </c>
      <c r="F120" s="26" cm="1">
        <f t="array" ref="F120">INDEX(Deaths,A120)*SumAssured</f>
        <v>4.4066754026171262</v>
      </c>
      <c r="G120" s="26" cm="1">
        <f t="array" ref="G120">INDEX(PolicyHoldersInforce,A120)*Premium</f>
        <v>14.410284030864297</v>
      </c>
      <c r="H120" s="26" cm="1">
        <f t="array" ref="H120">INDEX(PolicyHoldersInforce,A120)*INDEX(EscalatedExpense,A120)</f>
        <v>2.610172005279173</v>
      </c>
      <c r="I120" s="26" cm="1">
        <f t="array" ref="I120">INDEX(PremiumsReceived,A120)-INDEX(ExpensesPaid,A120)-INDEX(DeathBenefitsPaid,A120)</f>
        <v>7.3934366229679975</v>
      </c>
      <c r="J120" s="26" cm="1">
        <f t="array" ref="J120">IF(A120=MaxT,INDEX(NetCF,A120),INDEX(NetCF,A120)+(INDEX(BEL,(A120+1))*INDEX(DiscountFactor,A120)))</f>
        <v>215.2302673456058</v>
      </c>
      <c r="K120" s="26"/>
    </row>
    <row r="121" spans="1:11" x14ac:dyDescent="0.2">
      <c r="A121" s="9">
        <v>120</v>
      </c>
      <c r="B121" s="24">
        <f t="shared" si="1"/>
        <v>32</v>
      </c>
      <c r="C121" s="25" cm="1">
        <f t="array" ref="C121">IF(A121=1,1,INDEX(PolicyHoldersInforce,(A121-1))-INDEX(Deaths,(A121-1))-INDEX(Lapses,(A121-1)))</f>
        <v>0.32026738329117743</v>
      </c>
      <c r="D121" s="25" cm="1">
        <f t="array" ref="D121">(INDEX(PolicyHoldersInforce,A121)-INDEX(Deaths,A121))*INDEX(LapseRateFactor,(DurationInforce+A121))</f>
        <v>2.7995733926558524E-3</v>
      </c>
      <c r="E121" s="25" cm="1">
        <f t="array" ref="E121">INDEX(PolicyHoldersInforce,A121)*INDEX(QxFactor,INDEX(Age,A121),QxIndex)</f>
        <v>9.0914082964808279E-6</v>
      </c>
      <c r="F121" s="26" cm="1">
        <f t="array" ref="F121">INDEX(Deaths,A121)*SumAssured</f>
        <v>4.5457041482404144</v>
      </c>
      <c r="G121" s="26" cm="1">
        <f t="array" ref="G121">INDEX(PolicyHoldersInforce,A121)*Premium</f>
        <v>14.283925294786513</v>
      </c>
      <c r="H121" s="26" cm="1">
        <f t="array" ref="H121">INDEX(PolicyHoldersInforce,A121)*INDEX(EscalatedExpense,A121)</f>
        <v>2.5978252372903454</v>
      </c>
      <c r="I121" s="26" cm="1">
        <f t="array" ref="I121">INDEX(PremiumsReceived,A121)-INDEX(ExpensesPaid,A121)-INDEX(DeathBenefitsPaid,A121)</f>
        <v>7.1403959092557532</v>
      </c>
      <c r="J121" s="26" cm="1">
        <f t="array" ref="J121">IF(A121=MaxT,INDEX(NetCF,A121),INDEX(NetCF,A121)+(INDEX(BEL,(A121+1))*INDEX(DiscountFactor,A121)))</f>
        <v>208.84848700552087</v>
      </c>
      <c r="K121" s="26"/>
    </row>
    <row r="122" spans="1:11" x14ac:dyDescent="0.2">
      <c r="A122" s="9">
        <v>121</v>
      </c>
      <c r="B122" s="24">
        <f t="shared" si="1"/>
        <v>32</v>
      </c>
      <c r="C122" s="25" cm="1">
        <f t="array" ref="C122">IF(A122=1,1,INDEX(PolicyHoldersInforce,(A122-1))-INDEX(Deaths,(A122-1))-INDEX(Lapses,(A122-1)))</f>
        <v>0.31745871849022511</v>
      </c>
      <c r="D122" s="25" cm="1">
        <f t="array" ref="D122">(INDEX(PolicyHoldersInforce,A122)-INDEX(Deaths,A122))*INDEX(LapseRateFactor,(DurationInforce+A122))</f>
        <v>2.775021834626959E-3</v>
      </c>
      <c r="E122" s="25" cm="1">
        <f t="array" ref="E122">INDEX(PolicyHoldersInforce,A122)*INDEX(QxFactor,INDEX(Age,A122),QxIndex)</f>
        <v>9.0116789209477717E-6</v>
      </c>
      <c r="F122" s="26" cm="1">
        <f t="array" ref="F122">INDEX(Deaths,A122)*SumAssured</f>
        <v>4.5058394604738856</v>
      </c>
      <c r="G122" s="26" cm="1">
        <f t="array" ref="G122">INDEX(PolicyHoldersInforce,A122)*Premium</f>
        <v>14.158658844664041</v>
      </c>
      <c r="H122" s="26" cm="1">
        <f t="array" ref="H122">INDEX(PolicyHoldersInforce,A122)*INDEX(EscalatedExpense,A122)</f>
        <v>2.585534003861901</v>
      </c>
      <c r="I122" s="26" cm="1">
        <f t="array" ref="I122">INDEX(PremiumsReceived,A122)-INDEX(ExpensesPaid,A122)-INDEX(DeathBenefitsPaid,A122)</f>
        <v>7.0672853803282552</v>
      </c>
      <c r="J122" s="26" cm="1">
        <f t="array" ref="J122">IF(A122=MaxT,INDEX(NetCF,A122),INDEX(NetCF,A122)+(INDEX(BEL,(A122+1))*INDEX(DiscountFactor,A122)))</f>
        <v>202.68991542911502</v>
      </c>
      <c r="K122" s="26"/>
    </row>
    <row r="123" spans="1:11" x14ac:dyDescent="0.2">
      <c r="A123" s="9">
        <v>122</v>
      </c>
      <c r="B123" s="24">
        <f t="shared" si="1"/>
        <v>32</v>
      </c>
      <c r="C123" s="25" cm="1">
        <f t="array" ref="C123">IF(A123=1,1,INDEX(PolicyHoldersInforce,(A123-1))-INDEX(Deaths,(A123-1))-INDEX(Lapses,(A123-1)))</f>
        <v>0.31467468497667722</v>
      </c>
      <c r="D123" s="25" cm="1">
        <f t="array" ref="D123">(INDEX(PolicyHoldersInforce,A123)-INDEX(Deaths,A123))*INDEX(LapseRateFactor,(DurationInforce+A123))</f>
        <v>2.750685587617676E-3</v>
      </c>
      <c r="E123" s="25" cm="1">
        <f t="array" ref="E123">INDEX(PolicyHoldersInforce,A123)*INDEX(QxFactor,INDEX(Age,A123),QxIndex)</f>
        <v>8.9326487520849681E-6</v>
      </c>
      <c r="F123" s="26" cm="1">
        <f t="array" ref="F123">INDEX(Deaths,A123)*SumAssured</f>
        <v>4.4663243760424844</v>
      </c>
      <c r="G123" s="26" cm="1">
        <f t="array" ref="G123">INDEX(PolicyHoldersInforce,A123)*Premium</f>
        <v>14.034490949959805</v>
      </c>
      <c r="H123" s="26" cm="1">
        <f t="array" ref="H123">INDEX(PolicyHoldersInforce,A123)*INDEX(EscalatedExpense,A123)</f>
        <v>2.5733009246222087</v>
      </c>
      <c r="I123" s="26" cm="1">
        <f t="array" ref="I123">INDEX(PremiumsReceived,A123)-INDEX(ExpensesPaid,A123)-INDEX(DeathBenefitsPaid,A123)</f>
        <v>6.9948656492951127</v>
      </c>
      <c r="J123" s="26" cm="1">
        <f t="array" ref="J123">IF(A123=MaxT,INDEX(NetCF,A123),INDEX(NetCF,A123)+(INDEX(BEL,(A123+1))*INDEX(DiscountFactor,A123)))</f>
        <v>196.57483309227462</v>
      </c>
      <c r="K123" s="26"/>
    </row>
    <row r="124" spans="1:11" x14ac:dyDescent="0.2">
      <c r="A124" s="9">
        <v>123</v>
      </c>
      <c r="B124" s="24">
        <f t="shared" si="1"/>
        <v>32</v>
      </c>
      <c r="C124" s="25" cm="1">
        <f t="array" ref="C124">IF(A124=1,1,INDEX(PolicyHoldersInforce,(A124-1))-INDEX(Deaths,(A124-1))-INDEX(Lapses,(A124-1)))</f>
        <v>0.3119150667403075</v>
      </c>
      <c r="D124" s="25" cm="1">
        <f t="array" ref="D124">(INDEX(PolicyHoldersInforce,A124)-INDEX(Deaths,A124))*INDEX(LapseRateFactor,(DurationInforce+A124))</f>
        <v>2.7265627634042448E-3</v>
      </c>
      <c r="E124" s="25" cm="1">
        <f t="array" ref="E124">INDEX(PolicyHoldersInforce,A124)*INDEX(QxFactor,INDEX(Age,A124),QxIndex)</f>
        <v>8.8543116580249034E-6</v>
      </c>
      <c r="F124" s="26" cm="1">
        <f t="array" ref="F124">INDEX(Deaths,A124)*SumAssured</f>
        <v>4.4271558290124515</v>
      </c>
      <c r="G124" s="26" cm="1">
        <f t="array" ref="G124">INDEX(PolicyHoldersInforce,A124)*Premium</f>
        <v>13.911411976617716</v>
      </c>
      <c r="H124" s="26" cm="1">
        <f t="array" ref="H124">INDEX(PolicyHoldersInforce,A124)*INDEX(EscalatedExpense,A124)</f>
        <v>2.5611257244231549</v>
      </c>
      <c r="I124" s="26" cm="1">
        <f t="array" ref="I124">INDEX(PremiumsReceived,A124)-INDEX(ExpensesPaid,A124)-INDEX(DeathBenefitsPaid,A124)</f>
        <v>6.9231304231821094</v>
      </c>
      <c r="J124" s="26" cm="1">
        <f t="array" ref="J124">IF(A124=MaxT,INDEX(NetCF,A124),INDEX(NetCF,A124)+(INDEX(BEL,(A124+1))*INDEX(DiscountFactor,A124)))</f>
        <v>190.5027575206843</v>
      </c>
      <c r="K124" s="26"/>
    </row>
    <row r="125" spans="1:11" x14ac:dyDescent="0.2">
      <c r="A125" s="9">
        <v>124</v>
      </c>
      <c r="B125" s="24">
        <f t="shared" si="1"/>
        <v>32</v>
      </c>
      <c r="C125" s="25" cm="1">
        <f t="array" ref="C125">IF(A125=1,1,INDEX(PolicyHoldersInforce,(A125-1))-INDEX(Deaths,(A125-1))-INDEX(Lapses,(A125-1)))</f>
        <v>0.30917964966524519</v>
      </c>
      <c r="D125" s="25" cm="1">
        <f t="array" ref="D125">(INDEX(PolicyHoldersInforce,A125)-INDEX(Deaths,A125))*INDEX(LapseRateFactor,(DurationInforce+A125))</f>
        <v>2.7026514903221574E-3</v>
      </c>
      <c r="E125" s="25" cm="1">
        <f t="array" ref="E125">INDEX(PolicyHoldersInforce,A125)*INDEX(QxFactor,INDEX(Age,A125),QxIndex)</f>
        <v>8.7766615606750078E-6</v>
      </c>
      <c r="F125" s="26" cm="1">
        <f t="array" ref="F125">INDEX(Deaths,A125)*SumAssured</f>
        <v>4.3883307803375038</v>
      </c>
      <c r="G125" s="26" cm="1">
        <f t="array" ref="G125">INDEX(PolicyHoldersInforce,A125)*Premium</f>
        <v>13.789412375069936</v>
      </c>
      <c r="H125" s="26" cm="1">
        <f t="array" ref="H125">INDEX(PolicyHoldersInforce,A125)*INDEX(EscalatedExpense,A125)</f>
        <v>2.5490081294184526</v>
      </c>
      <c r="I125" s="26" cm="1">
        <f t="array" ref="I125">INDEX(PremiumsReceived,A125)-INDEX(ExpensesPaid,A125)-INDEX(DeathBenefitsPaid,A125)</f>
        <v>6.8520734653139792</v>
      </c>
      <c r="J125" s="26" cm="1">
        <f t="array" ref="J125">IF(A125=MaxT,INDEX(NetCF,A125),INDEX(NetCF,A125)+(INDEX(BEL,(A125+1))*INDEX(DiscountFactor,A125)))</f>
        <v>184.47321021516612</v>
      </c>
      <c r="K125" s="26"/>
    </row>
    <row r="126" spans="1:11" x14ac:dyDescent="0.2">
      <c r="A126" s="9">
        <v>125</v>
      </c>
      <c r="B126" s="24">
        <f t="shared" si="1"/>
        <v>32</v>
      </c>
      <c r="C126" s="25" cm="1">
        <f t="array" ref="C126">IF(A126=1,1,INDEX(PolicyHoldersInforce,(A126-1))-INDEX(Deaths,(A126-1))-INDEX(Lapses,(A126-1)))</f>
        <v>0.30646822151336234</v>
      </c>
      <c r="D126" s="25" cm="1">
        <f t="array" ref="D126">(INDEX(PolicyHoldersInforce,A126)-INDEX(Deaths,A126))*INDEX(LapseRateFactor,(DurationInforce+A126))</f>
        <v>2.6789499131209355E-3</v>
      </c>
      <c r="E126" s="25" cm="1">
        <f t="array" ref="E126">INDEX(PolicyHoldersInforce,A126)*INDEX(QxFactor,INDEX(Age,A126),QxIndex)</f>
        <v>8.6996924352460594E-6</v>
      </c>
      <c r="F126" s="26" cm="1">
        <f t="array" ref="F126">INDEX(Deaths,A126)*SumAssured</f>
        <v>4.3498462176230293</v>
      </c>
      <c r="G126" s="26" cm="1">
        <f t="array" ref="G126">INDEX(PolicyHoldersInforce,A126)*Premium</f>
        <v>13.668482679495961</v>
      </c>
      <c r="H126" s="26" cm="1">
        <f t="array" ref="H126">INDEX(PolicyHoldersInforce,A126)*INDEX(EscalatedExpense,A126)</f>
        <v>2.5369478670574774</v>
      </c>
      <c r="I126" s="26" cm="1">
        <f t="array" ref="I126">INDEX(PremiumsReceived,A126)-INDEX(ExpensesPaid,A126)-INDEX(DeathBenefitsPaid,A126)</f>
        <v>6.7816885948154537</v>
      </c>
      <c r="J126" s="26" cm="1">
        <f t="array" ref="J126">IF(A126=MaxT,INDEX(NetCF,A126),INDEX(NetCF,A126)+(INDEX(BEL,(A126+1))*INDEX(DiscountFactor,A126)))</f>
        <v>178.48571661445575</v>
      </c>
      <c r="K126" s="26"/>
    </row>
    <row r="127" spans="1:11" x14ac:dyDescent="0.2">
      <c r="A127" s="9">
        <v>126</v>
      </c>
      <c r="B127" s="24">
        <f t="shared" si="1"/>
        <v>32</v>
      </c>
      <c r="C127" s="25" cm="1">
        <f t="array" ref="C127">IF(A127=1,1,INDEX(PolicyHoldersInforce,(A127-1))-INDEX(Deaths,(A127-1))-INDEX(Lapses,(A127-1)))</f>
        <v>0.30378057190780616</v>
      </c>
      <c r="D127" s="25" cm="1">
        <f t="array" ref="D127">(INDEX(PolicyHoldersInforce,A127)-INDEX(Deaths,A127))*INDEX(LapseRateFactor,(DurationInforce+A127))</f>
        <v>2.6554561928201822E-3</v>
      </c>
      <c r="E127" s="25" cm="1">
        <f t="array" ref="E127">INDEX(PolicyHoldersInforce,A127)*INDEX(QxFactor,INDEX(Age,A127),QxIndex)</f>
        <v>8.6233983097847354E-6</v>
      </c>
      <c r="F127" s="26" cm="1">
        <f t="array" ref="F127">INDEX(Deaths,A127)*SumAssured</f>
        <v>4.3116991548923673</v>
      </c>
      <c r="G127" s="26" cm="1">
        <f t="array" ref="G127">INDEX(PolicyHoldersInforce,A127)*Premium</f>
        <v>13.548613507088156</v>
      </c>
      <c r="H127" s="26" cm="1">
        <f t="array" ref="H127">INDEX(PolicyHoldersInforce,A127)*INDEX(EscalatedExpense,A127)</f>
        <v>2.5249446660791377</v>
      </c>
      <c r="I127" s="26" cm="1">
        <f t="array" ref="I127">INDEX(PremiumsReceived,A127)-INDEX(ExpensesPaid,A127)-INDEX(DeathBenefitsPaid,A127)</f>
        <v>6.7119696861166505</v>
      </c>
      <c r="J127" s="26" cm="1">
        <f t="array" ref="J127">IF(A127=MaxT,INDEX(NetCF,A127),INDEX(NetCF,A127)+(INDEX(BEL,(A127+1))*INDEX(DiscountFactor,A127)))</f>
        <v>172.53980605829898</v>
      </c>
      <c r="K127" s="26"/>
    </row>
    <row r="128" spans="1:11" x14ac:dyDescent="0.2">
      <c r="A128" s="9">
        <v>127</v>
      </c>
      <c r="B128" s="24">
        <f t="shared" si="1"/>
        <v>32</v>
      </c>
      <c r="C128" s="25" cm="1">
        <f t="array" ref="C128">IF(A128=1,1,INDEX(PolicyHoldersInforce,(A128-1))-INDEX(Deaths,(A128-1))-INDEX(Lapses,(A128-1)))</f>
        <v>0.3011164923166762</v>
      </c>
      <c r="D128" s="25" cm="1">
        <f t="array" ref="D128">(INDEX(PolicyHoldersInforce,A128)-INDEX(Deaths,A128))*INDEX(LapseRateFactor,(DurationInforce+A128))</f>
        <v>2.6321685065668989E-3</v>
      </c>
      <c r="E128" s="25" cm="1">
        <f t="array" ref="E128">INDEX(PolicyHoldersInforce,A128)*INDEX(QxFactor,INDEX(Age,A128),QxIndex)</f>
        <v>8.5477732647102466E-6</v>
      </c>
      <c r="F128" s="26" cm="1">
        <f t="array" ref="F128">INDEX(Deaths,A128)*SumAssured</f>
        <v>4.273886632355123</v>
      </c>
      <c r="G128" s="26" cm="1">
        <f t="array" ref="G128">INDEX(PolicyHoldersInforce,A128)*Premium</f>
        <v>13.429795557323759</v>
      </c>
      <c r="H128" s="26" cm="1">
        <f t="array" ref="H128">INDEX(PolicyHoldersInforce,A128)*INDEX(EscalatedExpense,A128)</f>
        <v>2.5129982565057771</v>
      </c>
      <c r="I128" s="26" cm="1">
        <f t="array" ref="I128">INDEX(PremiumsReceived,A128)-INDEX(ExpensesPaid,A128)-INDEX(DeathBenefitsPaid,A128)</f>
        <v>6.6429106684628598</v>
      </c>
      <c r="J128" s="26" cm="1">
        <f t="array" ref="J128">IF(A128=MaxT,INDEX(NetCF,A128),INDEX(NetCF,A128)+(INDEX(BEL,(A128+1))*INDEX(DiscountFactor,A128)))</f>
        <v>166.63501175086537</v>
      </c>
      <c r="K128" s="26"/>
    </row>
    <row r="129" spans="1:11" x14ac:dyDescent="0.2">
      <c r="A129" s="9">
        <v>128</v>
      </c>
      <c r="B129" s="24">
        <f t="shared" si="1"/>
        <v>32</v>
      </c>
      <c r="C129" s="25" cm="1">
        <f t="array" ref="C129">IF(A129=1,1,INDEX(PolicyHoldersInforce,(A129-1))-INDEX(Deaths,(A129-1))-INDEX(Lapses,(A129-1)))</f>
        <v>0.29847577603684461</v>
      </c>
      <c r="D129" s="25" cm="1">
        <f t="array" ref="D129">(INDEX(PolicyHoldersInforce,A129)-INDEX(Deaths,A129))*INDEX(LapseRateFactor,(DurationInforce+A129))</f>
        <v>2.6090850474940518E-3</v>
      </c>
      <c r="E129" s="25" cm="1">
        <f t="array" ref="E129">INDEX(PolicyHoldersInforce,A129)*INDEX(QxFactor,INDEX(Age,A129),QxIndex)</f>
        <v>8.4728114323550436E-6</v>
      </c>
      <c r="F129" s="26" cm="1">
        <f t="array" ref="F129">INDEX(Deaths,A129)*SumAssured</f>
        <v>4.2364057161775222</v>
      </c>
      <c r="G129" s="26" cm="1">
        <f t="array" ref="G129">INDEX(PolicyHoldersInforce,A129)*Premium</f>
        <v>13.31201961124327</v>
      </c>
      <c r="H129" s="26" cm="1">
        <f t="array" ref="H129">INDEX(PolicyHoldersInforce,A129)*INDEX(EscalatedExpense,A129)</f>
        <v>2.5011083696370959</v>
      </c>
      <c r="I129" s="26" cm="1">
        <f t="array" ref="I129">INDEX(PremiumsReceived,A129)-INDEX(ExpensesPaid,A129)-INDEX(DeathBenefitsPaid,A129)</f>
        <v>6.574505525428652</v>
      </c>
      <c r="J129" s="26" cm="1">
        <f t="array" ref="J129">IF(A129=MaxT,INDEX(NetCF,A129),INDEX(NetCF,A129)+(INDEX(BEL,(A129+1))*INDEX(DiscountFactor,A129)))</f>
        <v>160.77087072447659</v>
      </c>
      <c r="K129" s="26"/>
    </row>
    <row r="130" spans="1:11" x14ac:dyDescent="0.2">
      <c r="A130" s="9">
        <v>129</v>
      </c>
      <c r="B130" s="24">
        <f t="shared" ref="B130:B193" si="2">FLOOR(AgeAtInception+((DurationInforce+A130)/12),1)</f>
        <v>32</v>
      </c>
      <c r="C130" s="25" cm="1">
        <f t="array" ref="C130">IF(A130=1,1,INDEX(PolicyHoldersInforce,(A130-1))-INDEX(Deaths,(A130-1))-INDEX(Lapses,(A130-1)))</f>
        <v>0.29585821817791819</v>
      </c>
      <c r="D130" s="25" cm="1">
        <f t="array" ref="D130">(INDEX(PolicyHoldersInforce,A130)-INDEX(Deaths,A130))*INDEX(LapseRateFactor,(DurationInforce+A130))</f>
        <v>2.5862040245803785E-3</v>
      </c>
      <c r="E130" s="25" cm="1">
        <f t="array" ref="E130">INDEX(PolicyHoldersInforce,A130)*INDEX(QxFactor,INDEX(Age,A130),QxIndex)</f>
        <v>8.3985069965095535E-6</v>
      </c>
      <c r="F130" s="26" cm="1">
        <f t="array" ref="F130">INDEX(Deaths,A130)*SumAssured</f>
        <v>4.1992534982547767</v>
      </c>
      <c r="G130" s="26" cm="1">
        <f t="array" ref="G130">INDEX(PolicyHoldersInforce,A130)*Premium</f>
        <v>13.195276530735152</v>
      </c>
      <c r="H130" s="26" cm="1">
        <f t="array" ref="H130">INDEX(PolicyHoldersInforce,A130)*INDEX(EscalatedExpense,A130)</f>
        <v>2.4892747380441129</v>
      </c>
      <c r="I130" s="26" cm="1">
        <f t="array" ref="I130">INDEX(PremiumsReceived,A130)-INDEX(ExpensesPaid,A130)-INDEX(DeathBenefitsPaid,A130)</f>
        <v>6.506748294436262</v>
      </c>
      <c r="J130" s="26" cm="1">
        <f t="array" ref="J130">IF(A130=MaxT,INDEX(NetCF,A130),INDEX(NetCF,A130)+(INDEX(BEL,(A130+1))*INDEX(DiscountFactor,A130)))</f>
        <v>154.9469238036464</v>
      </c>
      <c r="K130" s="26"/>
    </row>
    <row r="131" spans="1:11" x14ac:dyDescent="0.2">
      <c r="A131" s="9">
        <v>130</v>
      </c>
      <c r="B131" s="24">
        <f t="shared" si="2"/>
        <v>32</v>
      </c>
      <c r="C131" s="25" cm="1">
        <f t="array" ref="C131">IF(A131=1,1,INDEX(PolicyHoldersInforce,(A131-1))-INDEX(Deaths,(A131-1))-INDEX(Lapses,(A131-1)))</f>
        <v>0.29326361564634129</v>
      </c>
      <c r="D131" s="25" cm="1">
        <f t="array" ref="D131">(INDEX(PolicyHoldersInforce,A131)-INDEX(Deaths,A131))*INDEX(LapseRateFactor,(DurationInforce+A131))</f>
        <v>2.5635236625114253E-3</v>
      </c>
      <c r="E131" s="25" cm="1">
        <f t="array" ref="E131">INDEX(PolicyHoldersInforce,A131)*INDEX(QxFactor,INDEX(Age,A131),QxIndex)</f>
        <v>8.3248541919709082E-6</v>
      </c>
      <c r="F131" s="26" cm="1">
        <f t="array" ref="F131">INDEX(Deaths,A131)*SumAssured</f>
        <v>4.1624270959854544</v>
      </c>
      <c r="G131" s="26" cm="1">
        <f t="array" ref="G131">INDEX(PolicyHoldersInforce,A131)*Premium</f>
        <v>13.079557257826822</v>
      </c>
      <c r="H131" s="26" cm="1">
        <f t="array" ref="H131">INDEX(PolicyHoldersInforce,A131)*INDEX(EscalatedExpense,A131)</f>
        <v>2.4774970955631495</v>
      </c>
      <c r="I131" s="26" cm="1">
        <f t="array" ref="I131">INDEX(PremiumsReceived,A131)-INDEX(ExpensesPaid,A131)-INDEX(DeathBenefitsPaid,A131)</f>
        <v>6.4396330662782182</v>
      </c>
      <c r="J131" s="26" cm="1">
        <f t="array" ref="J131">IF(A131=MaxT,INDEX(NetCF,A131),INDEX(NetCF,A131)+(INDEX(BEL,(A131+1))*INDEX(DiscountFactor,A131)))</f>
        <v>149.16271556942962</v>
      </c>
      <c r="K131" s="26"/>
    </row>
    <row r="132" spans="1:11" x14ac:dyDescent="0.2">
      <c r="A132" s="9">
        <v>131</v>
      </c>
      <c r="B132" s="24">
        <f t="shared" si="2"/>
        <v>32</v>
      </c>
      <c r="C132" s="25" cm="1">
        <f t="array" ref="C132">IF(A132=1,1,INDEX(PolicyHoldersInforce,(A132-1))-INDEX(Deaths,(A132-1))-INDEX(Lapses,(A132-1)))</f>
        <v>0.2906917671296379</v>
      </c>
      <c r="D132" s="25" cm="1">
        <f t="array" ref="D132">(INDEX(PolicyHoldersInforce,A132)-INDEX(Deaths,A132))*INDEX(LapseRateFactor,(DurationInforce+A132))</f>
        <v>2.5410422015418013E-3</v>
      </c>
      <c r="E132" s="25" cm="1">
        <f t="array" ref="E132">INDEX(PolicyHoldersInforce,A132)*INDEX(QxFactor,INDEX(Age,A132),QxIndex)</f>
        <v>8.2518473040956258E-6</v>
      </c>
      <c r="F132" s="26" cm="1">
        <f t="array" ref="F132">INDEX(Deaths,A132)*SumAssured</f>
        <v>4.1259236520478133</v>
      </c>
      <c r="G132" s="26" cm="1">
        <f t="array" ref="G132">INDEX(PolicyHoldersInforce,A132)*Premium</f>
        <v>12.964852813981851</v>
      </c>
      <c r="H132" s="26" cm="1">
        <f t="array" ref="H132">INDEX(PolicyHoldersInforce,A132)*INDEX(EscalatedExpense,A132)</f>
        <v>2.4657751772898395</v>
      </c>
      <c r="I132" s="26" cm="1">
        <f t="array" ref="I132">INDEX(PremiumsReceived,A132)-INDEX(ExpensesPaid,A132)-INDEX(DeathBenefitsPaid,A132)</f>
        <v>6.3731539846441976</v>
      </c>
      <c r="J132" s="26" cm="1">
        <f t="array" ref="J132">IF(A132=MaxT,INDEX(NetCF,A132),INDEX(NetCF,A132)+(INDEX(BEL,(A132+1))*INDEX(DiscountFactor,A132)))</f>
        <v>143.41779432407711</v>
      </c>
      <c r="K132" s="26"/>
    </row>
    <row r="133" spans="1:11" x14ac:dyDescent="0.2">
      <c r="A133" s="9">
        <v>132</v>
      </c>
      <c r="B133" s="24">
        <f t="shared" si="2"/>
        <v>33</v>
      </c>
      <c r="C133" s="25" cm="1">
        <f t="array" ref="C133">IF(A133=1,1,INDEX(PolicyHoldersInforce,(A133-1))-INDEX(Deaths,(A133-1))-INDEX(Lapses,(A133-1)))</f>
        <v>0.28814247308079205</v>
      </c>
      <c r="D133" s="25" cm="1">
        <f t="array" ref="D133">(INDEX(PolicyHoldersInforce,A133)-INDEX(Deaths,A133))*INDEX(LapseRateFactor,(DurationInforce+A133))</f>
        <v>2.5187547583154597E-3</v>
      </c>
      <c r="E133" s="25" cm="1">
        <f t="array" ref="E133">INDEX(PolicyHoldersInforce,A133)*INDEX(QxFactor,INDEX(Age,A133),QxIndex)</f>
        <v>8.5385727395156603E-6</v>
      </c>
      <c r="F133" s="26" cm="1">
        <f t="array" ref="F133">INDEX(Deaths,A133)*SumAssured</f>
        <v>4.2692863697578298</v>
      </c>
      <c r="G133" s="26" cm="1">
        <f t="array" ref="G133">INDEX(PolicyHoldersInforce,A133)*Premium</f>
        <v>12.851154299403326</v>
      </c>
      <c r="H133" s="26" cm="1">
        <f t="array" ref="H133">INDEX(PolicyHoldersInforce,A133)*INDEX(EscalatedExpense,A133)</f>
        <v>2.4541087195731746</v>
      </c>
      <c r="I133" s="26" cm="1">
        <f t="array" ref="I133">INDEX(PremiumsReceived,A133)-INDEX(ExpensesPaid,A133)-INDEX(DeathBenefitsPaid,A133)</f>
        <v>6.1277592100723224</v>
      </c>
      <c r="J133" s="26" cm="1">
        <f t="array" ref="J133">IF(A133=MaxT,INDEX(NetCF,A133),INDEX(NetCF,A133)+(INDEX(BEL,(A133+1))*INDEX(DiscountFactor,A133)))</f>
        <v>137.71171205599435</v>
      </c>
      <c r="K133" s="26"/>
    </row>
    <row r="134" spans="1:11" x14ac:dyDescent="0.2">
      <c r="A134" s="9">
        <v>133</v>
      </c>
      <c r="B134" s="24">
        <f t="shared" si="2"/>
        <v>33</v>
      </c>
      <c r="C134" s="25" cm="1">
        <f t="array" ref="C134">IF(A134=1,1,INDEX(PolicyHoldersInforce,(A134-1))-INDEX(Deaths,(A134-1))-INDEX(Lapses,(A134-1)))</f>
        <v>0.28561517974973705</v>
      </c>
      <c r="D134" s="25" cm="1">
        <f t="array" ref="D134">(INDEX(PolicyHoldersInforce,A134)-INDEX(Deaths,A134))*INDEX(LapseRateFactor,(DurationInforce+A134))</f>
        <v>2.4966627979210307E-3</v>
      </c>
      <c r="E134" s="25" cm="1">
        <f t="array" ref="E134">INDEX(PolicyHoldersInforce,A134)*INDEX(QxFactor,INDEX(Age,A134),QxIndex)</f>
        <v>8.4636810454499428E-6</v>
      </c>
      <c r="F134" s="26" cm="1">
        <f t="array" ref="F134">INDEX(Deaths,A134)*SumAssured</f>
        <v>4.2318405227249718</v>
      </c>
      <c r="G134" s="26" cm="1">
        <f t="array" ref="G134">INDEX(PolicyHoldersInforce,A134)*Premium</f>
        <v>12.738437016838272</v>
      </c>
      <c r="H134" s="26" cm="1">
        <f t="array" ref="H134">INDEX(PolicyHoldersInforce,A134)*INDEX(EscalatedExpense,A134)</f>
        <v>2.4424944160072046</v>
      </c>
      <c r="I134" s="26" cm="1">
        <f t="array" ref="I134">INDEX(PremiumsReceived,A134)-INDEX(ExpensesPaid,A134)-INDEX(DeathBenefitsPaid,A134)</f>
        <v>6.0641020781060968</v>
      </c>
      <c r="J134" s="26" cm="1">
        <f t="array" ref="J134">IF(A134=MaxT,INDEX(NetCF,A134),INDEX(NetCF,A134)+(INDEX(BEL,(A134+1))*INDEX(DiscountFactor,A134)))</f>
        <v>132.22444438998727</v>
      </c>
      <c r="K134" s="26"/>
    </row>
    <row r="135" spans="1:11" x14ac:dyDescent="0.2">
      <c r="A135" s="9">
        <v>134</v>
      </c>
      <c r="B135" s="24">
        <f t="shared" si="2"/>
        <v>33</v>
      </c>
      <c r="C135" s="25" cm="1">
        <f t="array" ref="C135">IF(A135=1,1,INDEX(PolicyHoldersInforce,(A135-1))-INDEX(Deaths,(A135-1))-INDEX(Lapses,(A135-1)))</f>
        <v>0.28311005327077055</v>
      </c>
      <c r="D135" s="25" cm="1">
        <f t="array" ref="D135">(INDEX(PolicyHoldersInforce,A135)-INDEX(Deaths,A135))*INDEX(LapseRateFactor,(DurationInforce+A135))</f>
        <v>2.474764605781513E-3</v>
      </c>
      <c r="E135" s="25" cm="1">
        <f t="array" ref="E135">INDEX(PolicyHoldersInforce,A135)*INDEX(QxFactor,INDEX(Age,A135),QxIndex)</f>
        <v>8.3894462253151674E-6</v>
      </c>
      <c r="F135" s="26" cm="1">
        <f t="array" ref="F135">INDEX(Deaths,A135)*SumAssured</f>
        <v>4.1947231126575835</v>
      </c>
      <c r="G135" s="26" cm="1">
        <f t="array" ref="G135">INDEX(PolicyHoldersInforce,A135)*Premium</f>
        <v>12.626708375876367</v>
      </c>
      <c r="H135" s="26" cm="1">
        <f t="array" ref="H135">INDEX(PolicyHoldersInforce,A135)*INDEX(EscalatedExpense,A135)</f>
        <v>2.4309350782405281</v>
      </c>
      <c r="I135" s="26" cm="1">
        <f t="array" ref="I135">INDEX(PremiumsReceived,A135)-INDEX(ExpensesPaid,A135)-INDEX(DeathBenefitsPaid,A135)</f>
        <v>6.0010501849782552</v>
      </c>
      <c r="J135" s="26" cm="1">
        <f t="array" ref="J135">IF(A135=MaxT,INDEX(NetCF,A135),INDEX(NetCF,A135)+(INDEX(BEL,(A135+1))*INDEX(DiscountFactor,A135)))</f>
        <v>126.77443415742523</v>
      </c>
      <c r="K135" s="26"/>
    </row>
    <row r="136" spans="1:11" x14ac:dyDescent="0.2">
      <c r="A136" s="9">
        <v>135</v>
      </c>
      <c r="B136" s="24">
        <f t="shared" si="2"/>
        <v>33</v>
      </c>
      <c r="C136" s="25" cm="1">
        <f t="array" ref="C136">IF(A136=1,1,INDEX(PolicyHoldersInforce,(A136-1))-INDEX(Deaths,(A136-1))-INDEX(Lapses,(A136-1)))</f>
        <v>0.28062689921876371</v>
      </c>
      <c r="D136" s="25" cm="1">
        <f t="array" ref="D136">(INDEX(PolicyHoldersInforce,A136)-INDEX(Deaths,A136))*INDEX(LapseRateFactor,(DurationInforce+A136))</f>
        <v>2.453058482358435E-3</v>
      </c>
      <c r="E136" s="25" cm="1">
        <f t="array" ref="E136">INDEX(PolicyHoldersInforce,A136)*INDEX(QxFactor,INDEX(Age,A136),QxIndex)</f>
        <v>8.3158625176798868E-6</v>
      </c>
      <c r="F136" s="26" cm="1">
        <f t="array" ref="F136">INDEX(Deaths,A136)*SumAssured</f>
        <v>4.1579312588399437</v>
      </c>
      <c r="G136" s="26" cm="1">
        <f t="array" ref="G136">INDEX(PolicyHoldersInforce,A136)*Premium</f>
        <v>12.515959705156861</v>
      </c>
      <c r="H136" s="26" cm="1">
        <f t="array" ref="H136">INDEX(PolicyHoldersInforce,A136)*INDEX(EscalatedExpense,A136)</f>
        <v>2.4194304461422571</v>
      </c>
      <c r="I136" s="26" cm="1">
        <f t="array" ref="I136">INDEX(PremiumsReceived,A136)-INDEX(ExpensesPaid,A136)-INDEX(DeathBenefitsPaid,A136)</f>
        <v>5.9385980001746601</v>
      </c>
      <c r="J136" s="26" cm="1">
        <f t="array" ref="J136">IF(A136=MaxT,INDEX(NetCF,A136),INDEX(NetCF,A136)+(INDEX(BEL,(A136+1))*INDEX(DiscountFactor,A136)))</f>
        <v>121.36125452588045</v>
      </c>
      <c r="K136" s="26"/>
    </row>
    <row r="137" spans="1:11" x14ac:dyDescent="0.2">
      <c r="A137" s="9">
        <v>136</v>
      </c>
      <c r="B137" s="24">
        <f t="shared" si="2"/>
        <v>33</v>
      </c>
      <c r="C137" s="25" cm="1">
        <f t="array" ref="C137">IF(A137=1,1,INDEX(PolicyHoldersInforce,(A137-1))-INDEX(Deaths,(A137-1))-INDEX(Lapses,(A137-1)))</f>
        <v>0.27816552487388757</v>
      </c>
      <c r="D137" s="25" cm="1">
        <f t="array" ref="D137">(INDEX(PolicyHoldersInforce,A137)-INDEX(Deaths,A137))*INDEX(LapseRateFactor,(DurationInforce+A137))</f>
        <v>2.4315427430199516E-3</v>
      </c>
      <c r="E137" s="25" cm="1">
        <f t="array" ref="E137">INDEX(PolicyHoldersInforce,A137)*INDEX(QxFactor,INDEX(Age,A137),QxIndex)</f>
        <v>8.2429242116460872E-6</v>
      </c>
      <c r="F137" s="26" cm="1">
        <f t="array" ref="F137">INDEX(Deaths,A137)*SumAssured</f>
        <v>4.1214621058230438</v>
      </c>
      <c r="G137" s="26" cm="1">
        <f t="array" ref="G137">INDEX(PolicyHoldersInforce,A137)*Premium</f>
        <v>12.406182409375386</v>
      </c>
      <c r="H137" s="26" cm="1">
        <f t="array" ref="H137">INDEX(PolicyHoldersInforce,A137)*INDEX(EscalatedExpense,A137)</f>
        <v>2.407980260812598</v>
      </c>
      <c r="I137" s="26" cm="1">
        <f t="array" ref="I137">INDEX(PremiumsReceived,A137)-INDEX(ExpensesPaid,A137)-INDEX(DeathBenefitsPaid,A137)</f>
        <v>5.876740042739744</v>
      </c>
      <c r="J137" s="26" cm="1">
        <f t="array" ref="J137">IF(A137=MaxT,INDEX(NetCF,A137),INDEX(NetCF,A137)+(INDEX(BEL,(A137+1))*INDEX(DiscountFactor,A137)))</f>
        <v>115.98448214273088</v>
      </c>
      <c r="K137" s="26"/>
    </row>
    <row r="138" spans="1:11" x14ac:dyDescent="0.2">
      <c r="A138" s="9">
        <v>137</v>
      </c>
      <c r="B138" s="24">
        <f t="shared" si="2"/>
        <v>33</v>
      </c>
      <c r="C138" s="25" cm="1">
        <f t="array" ref="C138">IF(A138=1,1,INDEX(PolicyHoldersInforce,(A138-1))-INDEX(Deaths,(A138-1))-INDEX(Lapses,(A138-1)))</f>
        <v>0.275725739206656</v>
      </c>
      <c r="D138" s="25" cm="1">
        <f t="array" ref="D138">(INDEX(PolicyHoldersInforce,A138)-INDEX(Deaths,A138))*INDEX(LapseRateFactor,(DurationInforce+A138))</f>
        <v>2.410215717910098E-3</v>
      </c>
      <c r="E138" s="25" cm="1">
        <f t="array" ref="E138">INDEX(PolicyHoldersInforce,A138)*INDEX(QxFactor,INDEX(Age,A138),QxIndex)</f>
        <v>8.170625646405956E-6</v>
      </c>
      <c r="F138" s="26" cm="1">
        <f t="array" ref="F138">INDEX(Deaths,A138)*SumAssured</f>
        <v>4.0853128232029778</v>
      </c>
      <c r="G138" s="26" cm="1">
        <f t="array" ref="G138">INDEX(PolicyHoldersInforce,A138)*Premium</f>
        <v>12.297367968616857</v>
      </c>
      <c r="H138" s="26" cm="1">
        <f t="array" ref="H138">INDEX(PolicyHoldersInforce,A138)*INDEX(EscalatedExpense,A138)</f>
        <v>2.3965842645770268</v>
      </c>
      <c r="I138" s="26" cm="1">
        <f t="array" ref="I138">INDEX(PremiumsReceived,A138)-INDEX(ExpensesPaid,A138)-INDEX(DeathBenefitsPaid,A138)</f>
        <v>5.8154708808368536</v>
      </c>
      <c r="J138" s="26" cm="1">
        <f t="array" ref="J138">IF(A138=MaxT,INDEX(NetCF,A138),INDEX(NetCF,A138)+(INDEX(BEL,(A138+1))*INDEX(DiscountFactor,A138)))</f>
        <v>110.6436971022986</v>
      </c>
      <c r="K138" s="26"/>
    </row>
    <row r="139" spans="1:11" x14ac:dyDescent="0.2">
      <c r="A139" s="9">
        <v>138</v>
      </c>
      <c r="B139" s="24">
        <f t="shared" si="2"/>
        <v>33</v>
      </c>
      <c r="C139" s="25" cm="1">
        <f t="array" ref="C139">IF(A139=1,1,INDEX(PolicyHoldersInforce,(A139-1))-INDEX(Deaths,(A139-1))-INDEX(Lapses,(A139-1)))</f>
        <v>0.27330735286309948</v>
      </c>
      <c r="D139" s="25" cm="1">
        <f t="array" ref="D139">(INDEX(PolicyHoldersInforce,A139)-INDEX(Deaths,A139))*INDEX(LapseRateFactor,(DurationInforce+A139))</f>
        <v>2.3890757518191907E-3</v>
      </c>
      <c r="E139" s="25" cm="1">
        <f t="array" ref="E139">INDEX(PolicyHoldersInforce,A139)*INDEX(QxFactor,INDEX(Age,A139),QxIndex)</f>
        <v>8.0989612108025362E-6</v>
      </c>
      <c r="F139" s="26" cm="1">
        <f t="array" ref="F139">INDEX(Deaths,A139)*SumAssured</f>
        <v>4.0494806054012678</v>
      </c>
      <c r="G139" s="26" cm="1">
        <f t="array" ref="G139">INDEX(PolicyHoldersInforce,A139)*Premium</f>
        <v>12.189507937694238</v>
      </c>
      <c r="H139" s="26" cm="1">
        <f t="array" ref="H139">INDEX(PolicyHoldersInforce,A139)*INDEX(EscalatedExpense,A139)</f>
        <v>2.3852422009804859</v>
      </c>
      <c r="I139" s="26" cm="1">
        <f t="array" ref="I139">INDEX(PremiumsReceived,A139)-INDEX(ExpensesPaid,A139)-INDEX(DeathBenefitsPaid,A139)</f>
        <v>5.7547851313124845</v>
      </c>
      <c r="J139" s="26" cm="1">
        <f t="array" ref="J139">IF(A139=MaxT,INDEX(NetCF,A139),INDEX(NetCF,A139)+(INDEX(BEL,(A139+1))*INDEX(DiscountFactor,A139)))</f>
        <v>105.33848291326993</v>
      </c>
      <c r="K139" s="26"/>
    </row>
    <row r="140" spans="1:11" x14ac:dyDescent="0.2">
      <c r="A140" s="9">
        <v>139</v>
      </c>
      <c r="B140" s="24">
        <f t="shared" si="2"/>
        <v>33</v>
      </c>
      <c r="C140" s="25" cm="1">
        <f t="array" ref="C140">IF(A140=1,1,INDEX(PolicyHoldersInforce,(A140-1))-INDEX(Deaths,(A140-1))-INDEX(Lapses,(A140-1)))</f>
        <v>0.27091017815006951</v>
      </c>
      <c r="D140" s="25" cm="1">
        <f t="array" ref="D140">(INDEX(PolicyHoldersInforce,A140)-INDEX(Deaths,A140))*INDEX(LapseRateFactor,(DurationInforce+A140))</f>
        <v>2.3681212040553672E-3</v>
      </c>
      <c r="E140" s="25" cm="1">
        <f t="array" ref="E140">INDEX(PolicyHoldersInforce,A140)*INDEX(QxFactor,INDEX(Age,A140),QxIndex)</f>
        <v>8.0279253428942496E-6</v>
      </c>
      <c r="F140" s="26" cm="1">
        <f t="array" ref="F140">INDEX(Deaths,A140)*SumAssured</f>
        <v>4.0139626714471248</v>
      </c>
      <c r="G140" s="26" cm="1">
        <f t="array" ref="G140">INDEX(PolicyHoldersInforce,A140)*Premium</f>
        <v>12.0825939454931</v>
      </c>
      <c r="H140" s="26" cm="1">
        <f t="array" ref="H140">INDEX(PolicyHoldersInforce,A140)*INDEX(EscalatedExpense,A140)</f>
        <v>2.3739538147816197</v>
      </c>
      <c r="I140" s="26" cm="1">
        <f t="array" ref="I140">INDEX(PremiumsReceived,A140)-INDEX(ExpensesPaid,A140)-INDEX(DeathBenefitsPaid,A140)</f>
        <v>5.694677459264355</v>
      </c>
      <c r="J140" s="26" cm="1">
        <f t="array" ref="J140">IF(A140=MaxT,INDEX(NetCF,A140),INDEX(NetCF,A140)+(INDEX(BEL,(A140+1))*INDEX(DiscountFactor,A140)))</f>
        <v>100.06842646639495</v>
      </c>
      <c r="K140" s="26"/>
    </row>
    <row r="141" spans="1:11" x14ac:dyDescent="0.2">
      <c r="A141" s="9">
        <v>140</v>
      </c>
      <c r="B141" s="24">
        <f t="shared" si="2"/>
        <v>33</v>
      </c>
      <c r="C141" s="25" cm="1">
        <f t="array" ref="C141">IF(A141=1,1,INDEX(PolicyHoldersInforce,(A141-1))-INDEX(Deaths,(A141-1))-INDEX(Lapses,(A141-1)))</f>
        <v>0.26853402902067125</v>
      </c>
      <c r="D141" s="25" cm="1">
        <f t="array" ref="D141">(INDEX(PolicyHoldersInforce,A141)-INDEX(Deaths,A141))*INDEX(LapseRateFactor,(DurationInforce+A141))</f>
        <v>2.3473504483172468E-3</v>
      </c>
      <c r="E141" s="25" cm="1">
        <f t="array" ref="E141">INDEX(PolicyHoldersInforce,A141)*INDEX(QxFactor,INDEX(Age,A141),QxIndex)</f>
        <v>7.9575125295232238E-6</v>
      </c>
      <c r="F141" s="26" cm="1">
        <f t="array" ref="F141">INDEX(Deaths,A141)*SumAssured</f>
        <v>3.9787562647616119</v>
      </c>
      <c r="G141" s="26" cm="1">
        <f t="array" ref="G141">INDEX(PolicyHoldersInforce,A141)*Premium</f>
        <v>11.976617694321938</v>
      </c>
      <c r="H141" s="26" cm="1">
        <f t="array" ref="H141">INDEX(PolicyHoldersInforce,A141)*INDEX(EscalatedExpense,A141)</f>
        <v>2.3627188519470228</v>
      </c>
      <c r="I141" s="26" cm="1">
        <f t="array" ref="I141">INDEX(PremiumsReceived,A141)-INDEX(ExpensesPaid,A141)-INDEX(DeathBenefitsPaid,A141)</f>
        <v>5.6351425776133031</v>
      </c>
      <c r="J141" s="26" cm="1">
        <f t="array" ref="J141">IF(A141=MaxT,INDEX(NetCF,A141),INDEX(NetCF,A141)+(INDEX(BEL,(A141+1))*INDEX(DiscountFactor,A141)))</f>
        <v>94.833118002463806</v>
      </c>
      <c r="K141" s="26"/>
    </row>
    <row r="142" spans="1:11" x14ac:dyDescent="0.2">
      <c r="A142" s="9">
        <v>141</v>
      </c>
      <c r="B142" s="24">
        <f t="shared" si="2"/>
        <v>33</v>
      </c>
      <c r="C142" s="25" cm="1">
        <f t="array" ref="C142">IF(A142=1,1,INDEX(PolicyHoldersInforce,(A142-1))-INDEX(Deaths,(A142-1))-INDEX(Lapses,(A142-1)))</f>
        <v>0.26617872105982449</v>
      </c>
      <c r="D142" s="25" cm="1">
        <f t="array" ref="D142">(INDEX(PolicyHoldersInforce,A142)-INDEX(Deaths,A142))*INDEX(LapseRateFactor,(DurationInforce+A142))</f>
        <v>2.3267618725677161E-3</v>
      </c>
      <c r="E142" s="25" cm="1">
        <f t="array" ref="E142">INDEX(PolicyHoldersInforce,A142)*INDEX(QxFactor,INDEX(Age,A142),QxIndex)</f>
        <v>7.8877173058874096E-6</v>
      </c>
      <c r="F142" s="26" cm="1">
        <f t="array" ref="F142">INDEX(Deaths,A142)*SumAssured</f>
        <v>3.943858652943705</v>
      </c>
      <c r="G142" s="26" cm="1">
        <f t="array" ref="G142">INDEX(PolicyHoldersInforce,A142)*Premium</f>
        <v>11.871570959268173</v>
      </c>
      <c r="H142" s="26" cm="1">
        <f t="array" ref="H142">INDEX(PolicyHoldersInforce,A142)*INDEX(EscalatedExpense,A142)</f>
        <v>2.3515370596455294</v>
      </c>
      <c r="I142" s="26" cm="1">
        <f t="array" ref="I142">INDEX(PremiumsReceived,A142)-INDEX(ExpensesPaid,A142)-INDEX(DeathBenefitsPaid,A142)</f>
        <v>5.5761752466789378</v>
      </c>
      <c r="J142" s="26" cm="1">
        <f t="array" ref="J142">IF(A142=MaxT,INDEX(NetCF,A142),INDEX(NetCF,A142)+(INDEX(BEL,(A142+1))*INDEX(DiscountFactor,A142)))</f>
        <v>89.632151080557179</v>
      </c>
      <c r="K142" s="26"/>
    </row>
    <row r="143" spans="1:11" x14ac:dyDescent="0.2">
      <c r="A143" s="9">
        <v>142</v>
      </c>
      <c r="B143" s="24">
        <f t="shared" si="2"/>
        <v>33</v>
      </c>
      <c r="C143" s="25" cm="1">
        <f t="array" ref="C143">IF(A143=1,1,INDEX(PolicyHoldersInforce,(A143-1))-INDEX(Deaths,(A143-1))-INDEX(Lapses,(A143-1)))</f>
        <v>0.26384407146995092</v>
      </c>
      <c r="D143" s="25" cm="1">
        <f t="array" ref="D143">(INDEX(PolicyHoldersInforce,A143)-INDEX(Deaths,A143))*INDEX(LapseRateFactor,(DurationInforce+A143))</f>
        <v>2.3063538789088135E-3</v>
      </c>
      <c r="E143" s="25" cm="1">
        <f t="array" ref="E143">INDEX(PolicyHoldersInforce,A143)*INDEX(QxFactor,INDEX(Age,A143),QxIndex)</f>
        <v>7.8185342551164586E-6</v>
      </c>
      <c r="F143" s="26" cm="1">
        <f t="array" ref="F143">INDEX(Deaths,A143)*SumAssured</f>
        <v>3.9092671275582291</v>
      </c>
      <c r="G143" s="26" cm="1">
        <f t="array" ref="G143">INDEX(PolicyHoldersInforce,A143)*Premium</f>
        <v>11.767445587559811</v>
      </c>
      <c r="H143" s="26" cm="1">
        <f t="array" ref="H143">INDEX(PolicyHoldersInforce,A143)*INDEX(EscalatedExpense,A143)</f>
        <v>2.340408186242521</v>
      </c>
      <c r="I143" s="26" cm="1">
        <f t="array" ref="I143">INDEX(PremiumsReceived,A143)-INDEX(ExpensesPaid,A143)-INDEX(DeathBenefitsPaid,A143)</f>
        <v>5.5177702737590604</v>
      </c>
      <c r="J143" s="26" cm="1">
        <f t="array" ref="J143">IF(A143=MaxT,INDEX(NetCF,A143),INDEX(NetCF,A143)+(INDEX(BEL,(A143+1))*INDEX(DiscountFactor,A143)))</f>
        <v>84.465122546568892</v>
      </c>
      <c r="K143" s="26"/>
    </row>
    <row r="144" spans="1:11" x14ac:dyDescent="0.2">
      <c r="A144" s="9">
        <v>143</v>
      </c>
      <c r="B144" s="24">
        <f t="shared" si="2"/>
        <v>33</v>
      </c>
      <c r="C144" s="25" cm="1">
        <f t="array" ref="C144">IF(A144=1,1,INDEX(PolicyHoldersInforce,(A144-1))-INDEX(Deaths,(A144-1))-INDEX(Lapses,(A144-1)))</f>
        <v>0.26152989905678697</v>
      </c>
      <c r="D144" s="25" cm="1">
        <f t="array" ref="D144">(INDEX(PolicyHoldersInforce,A144)-INDEX(Deaths,A144))*INDEX(LapseRateFactor,(DurationInforce+A144))</f>
        <v>2.2861248834577168E-3</v>
      </c>
      <c r="E144" s="25" cm="1">
        <f t="array" ref="E144">INDEX(PolicyHoldersInforce,A144)*INDEX(QxFactor,INDEX(Age,A144),QxIndex)</f>
        <v>7.7499580078513064E-6</v>
      </c>
      <c r="F144" s="26" cm="1">
        <f t="array" ref="F144">INDEX(Deaths,A144)*SumAssured</f>
        <v>3.8749790039256533</v>
      </c>
      <c r="G144" s="26" cm="1">
        <f t="array" ref="G144">INDEX(PolicyHoldersInforce,A144)*Premium</f>
        <v>11.664233497932699</v>
      </c>
      <c r="H144" s="26" cm="1">
        <f t="array" ref="H144">INDEX(PolicyHoldersInforce,A144)*INDEX(EscalatedExpense,A144)</f>
        <v>2.3293319812942626</v>
      </c>
      <c r="I144" s="26" cm="1">
        <f t="array" ref="I144">INDEX(PremiumsReceived,A144)-INDEX(ExpensesPaid,A144)-INDEX(DeathBenefitsPaid,A144)</f>
        <v>5.4599225127127822</v>
      </c>
      <c r="J144" s="26" cm="1">
        <f t="array" ref="J144">IF(A144=MaxT,INDEX(NetCF,A144),INDEX(NetCF,A144)+(INDEX(BEL,(A144+1))*INDEX(DiscountFactor,A144)))</f>
        <v>79.331632501997689</v>
      </c>
      <c r="K144" s="26"/>
    </row>
    <row r="145" spans="1:11" x14ac:dyDescent="0.2">
      <c r="A145" s="9">
        <v>144</v>
      </c>
      <c r="B145" s="24">
        <f t="shared" si="2"/>
        <v>34</v>
      </c>
      <c r="C145" s="25" cm="1">
        <f t="array" ref="C145">IF(A145=1,1,INDEX(PolicyHoldersInforce,(A145-1))-INDEX(Deaths,(A145-1))-INDEX(Lapses,(A145-1)))</f>
        <v>0.25923602421532144</v>
      </c>
      <c r="D145" s="25" cm="1">
        <f t="array" ref="D145">(INDEX(PolicyHoldersInforce,A145)-INDEX(Deaths,A145))*INDEX(LapseRateFactor,(DurationInforce+A145))</f>
        <v>2.2660701406792814E-3</v>
      </c>
      <c r="E145" s="25" cm="1">
        <f t="array" ref="E145">INDEX(PolicyHoldersInforce,A145)*INDEX(QxFactor,INDEX(Age,A145),QxIndex)</f>
        <v>8.0452508995785232E-6</v>
      </c>
      <c r="F145" s="26" cm="1">
        <f t="array" ref="F145">INDEX(Deaths,A145)*SumAssured</f>
        <v>4.0226254497892615</v>
      </c>
      <c r="G145" s="26" cm="1">
        <f t="array" ref="G145">INDEX(PolicyHoldersInforce,A145)*Premium</f>
        <v>11.561926680003337</v>
      </c>
      <c r="H145" s="26" cm="1">
        <f t="array" ref="H145">INDEX(PolicyHoldersInforce,A145)*INDEX(EscalatedExpense,A145)</f>
        <v>2.31830819554227</v>
      </c>
      <c r="I145" s="26" cm="1">
        <f t="array" ref="I145">INDEX(PremiumsReceived,A145)-INDEX(ExpensesPaid,A145)-INDEX(DeathBenefitsPaid,A145)</f>
        <v>5.220993034671805</v>
      </c>
      <c r="J145" s="26" cm="1">
        <f t="array" ref="J145">IF(A145=MaxT,INDEX(NetCF,A145),INDEX(NetCF,A145)+(INDEX(BEL,(A145+1))*INDEX(DiscountFactor,A145)))</f>
        <v>74.231284273006111</v>
      </c>
      <c r="K145" s="26"/>
    </row>
    <row r="146" spans="1:11" x14ac:dyDescent="0.2">
      <c r="A146" s="9">
        <v>145</v>
      </c>
      <c r="B146" s="24">
        <f t="shared" si="2"/>
        <v>34</v>
      </c>
      <c r="C146" s="25" cm="1">
        <f t="array" ref="C146">IF(A146=1,1,INDEX(PolicyHoldersInforce,(A146-1))-INDEX(Deaths,(A146-1))-INDEX(Lapses,(A146-1)))</f>
        <v>0.25696190882374259</v>
      </c>
      <c r="D146" s="25" cm="1">
        <f t="array" ref="D146">(INDEX(PolicyHoldersInforce,A146)-INDEX(Deaths,A146))*INDEX(LapseRateFactor,(DurationInforce+A146))</f>
        <v>2.2461913256075165E-3</v>
      </c>
      <c r="E146" s="25" cm="1">
        <f t="array" ref="E146">INDEX(PolicyHoldersInforce,A146)*INDEX(QxFactor,INDEX(Age,A146),QxIndex)</f>
        <v>7.9746749487428922E-6</v>
      </c>
      <c r="F146" s="26" cm="1">
        <f t="array" ref="F146">INDEX(Deaths,A146)*SumAssured</f>
        <v>3.9873374743714463</v>
      </c>
      <c r="G146" s="26" cm="1">
        <f t="array" ref="G146">INDEX(PolicyHoldersInforce,A146)*Premium</f>
        <v>11.460501133538919</v>
      </c>
      <c r="H146" s="26" cm="1">
        <f t="array" ref="H146">INDEX(PolicyHoldersInforce,A146)*INDEX(EscalatedExpense,A146)</f>
        <v>2.3073333475391986</v>
      </c>
      <c r="I146" s="26" cm="1">
        <f t="array" ref="I146">INDEX(PremiumsReceived,A146)-INDEX(ExpensesPaid,A146)-INDEX(DeathBenefitsPaid,A146)</f>
        <v>5.165830311628274</v>
      </c>
      <c r="J146" s="26" cm="1">
        <f t="array" ref="J146">IF(A146=MaxT,INDEX(NetCF,A146),INDEX(NetCF,A146)+(INDEX(BEL,(A146+1))*INDEX(DiscountFactor,A146)))</f>
        <v>69.346202320465949</v>
      </c>
      <c r="K146" s="26"/>
    </row>
    <row r="147" spans="1:11" x14ac:dyDescent="0.2">
      <c r="A147" s="9">
        <v>146</v>
      </c>
      <c r="B147" s="24">
        <f t="shared" si="2"/>
        <v>34</v>
      </c>
      <c r="C147" s="25" cm="1">
        <f t="array" ref="C147">IF(A147=1,1,INDEX(PolicyHoldersInforce,(A147-1))-INDEX(Deaths,(A147-1))-INDEX(Lapses,(A147-1)))</f>
        <v>0.25470774282318637</v>
      </c>
      <c r="D147" s="25" cm="1">
        <f t="array" ref="D147">(INDEX(PolicyHoldersInforce,A147)-INDEX(Deaths,A147))*INDEX(LapseRateFactor,(DurationInforce+A147))</f>
        <v>2.2264868949387596E-3</v>
      </c>
      <c r="E147" s="25" cm="1">
        <f t="array" ref="E147">INDEX(PolicyHoldersInforce,A147)*INDEX(QxFactor,INDEX(Age,A147),QxIndex)</f>
        <v>7.9047181165523518E-6</v>
      </c>
      <c r="F147" s="26" cm="1">
        <f t="array" ref="F147">INDEX(Deaths,A147)*SumAssured</f>
        <v>3.9523590582761758</v>
      </c>
      <c r="G147" s="26" cm="1">
        <f t="array" ref="G147">INDEX(PolicyHoldersInforce,A147)*Premium</f>
        <v>11.359965329914113</v>
      </c>
      <c r="H147" s="26" cm="1">
        <f t="array" ref="H147">INDEX(PolicyHoldersInforce,A147)*INDEX(EscalatedExpense,A147)</f>
        <v>2.2964104543577197</v>
      </c>
      <c r="I147" s="26" cm="1">
        <f t="array" ref="I147">INDEX(PremiumsReceived,A147)-INDEX(ExpensesPaid,A147)-INDEX(DeathBenefitsPaid,A147)</f>
        <v>5.1111958172802172</v>
      </c>
      <c r="J147" s="26" cm="1">
        <f t="array" ref="J147">IF(A147=MaxT,INDEX(NetCF,A147),INDEX(NetCF,A147)+(INDEX(BEL,(A147+1))*INDEX(DiscountFactor,A147)))</f>
        <v>64.492773214893219</v>
      </c>
      <c r="K147" s="26"/>
    </row>
    <row r="148" spans="1:11" x14ac:dyDescent="0.2">
      <c r="A148" s="9">
        <v>147</v>
      </c>
      <c r="B148" s="24">
        <f t="shared" si="2"/>
        <v>34</v>
      </c>
      <c r="C148" s="25" cm="1">
        <f t="array" ref="C148">IF(A148=1,1,INDEX(PolicyHoldersInforce,(A148-1))-INDEX(Deaths,(A148-1))-INDEX(Lapses,(A148-1)))</f>
        <v>0.25247335121013104</v>
      </c>
      <c r="D148" s="25" cm="1">
        <f t="array" ref="D148">(INDEX(PolicyHoldersInforce,A148)-INDEX(Deaths,A148))*INDEX(LapseRateFactor,(DurationInforce+A148))</f>
        <v>2.2069553189077861E-3</v>
      </c>
      <c r="E148" s="25" cm="1">
        <f t="array" ref="E148">INDEX(PolicyHoldersInforce,A148)*INDEX(QxFactor,INDEX(Age,A148),QxIndex)</f>
        <v>7.8353749718665151E-6</v>
      </c>
      <c r="F148" s="26" cm="1">
        <f t="array" ref="F148">INDEX(Deaths,A148)*SumAssured</f>
        <v>3.9176874859332576</v>
      </c>
      <c r="G148" s="26" cm="1">
        <f t="array" ref="G148">INDEX(PolicyHoldersInforce,A148)*Premium</f>
        <v>11.260311463971844</v>
      </c>
      <c r="H148" s="26" cm="1">
        <f t="array" ref="H148">INDEX(PolicyHoldersInforce,A148)*INDEX(EscalatedExpense,A148)</f>
        <v>2.2855392700442194</v>
      </c>
      <c r="I148" s="26" cm="1">
        <f t="array" ref="I148">INDEX(PremiumsReceived,A148)-INDEX(ExpensesPaid,A148)-INDEX(DeathBenefitsPaid,A148)</f>
        <v>5.0570847079943668</v>
      </c>
      <c r="J148" s="26" cm="1">
        <f t="array" ref="J148">IF(A148=MaxT,INDEX(NetCF,A148),INDEX(NetCF,A148)+(INDEX(BEL,(A148+1))*INDEX(DiscountFactor,A148)))</f>
        <v>59.670620228245724</v>
      </c>
      <c r="K148" s="26"/>
    </row>
    <row r="149" spans="1:11" x14ac:dyDescent="0.2">
      <c r="A149" s="9">
        <v>148</v>
      </c>
      <c r="B149" s="24">
        <f t="shared" si="2"/>
        <v>34</v>
      </c>
      <c r="C149" s="25" cm="1">
        <f t="array" ref="C149">IF(A149=1,1,INDEX(PolicyHoldersInforce,(A149-1))-INDEX(Deaths,(A149-1))-INDEX(Lapses,(A149-1)))</f>
        <v>0.25025856051625139</v>
      </c>
      <c r="D149" s="25" cm="1">
        <f t="array" ref="D149">(INDEX(PolicyHoldersInforce,A149)-INDEX(Deaths,A149))*INDEX(LapseRateFactor,(DurationInforce+A149))</f>
        <v>2.1875950811690434E-3</v>
      </c>
      <c r="E149" s="25" cm="1">
        <f t="array" ref="E149">INDEX(PolicyHoldersInforce,A149)*INDEX(QxFactor,INDEX(Age,A149),QxIndex)</f>
        <v>7.7666401311889971E-6</v>
      </c>
      <c r="F149" s="26" cm="1">
        <f t="array" ref="F149">INDEX(Deaths,A149)*SumAssured</f>
        <v>3.8833200655944986</v>
      </c>
      <c r="G149" s="26" cm="1">
        <f t="array" ref="G149">INDEX(PolicyHoldersInforce,A149)*Premium</f>
        <v>11.161531799024813</v>
      </c>
      <c r="H149" s="26" cm="1">
        <f t="array" ref="H149">INDEX(PolicyHoldersInforce,A149)*INDEX(EscalatedExpense,A149)</f>
        <v>2.2747195498094315</v>
      </c>
      <c r="I149" s="26" cm="1">
        <f t="array" ref="I149">INDEX(PremiumsReceived,A149)-INDEX(ExpensesPaid,A149)-INDEX(DeathBenefitsPaid,A149)</f>
        <v>5.0034921836208834</v>
      </c>
      <c r="J149" s="26" cm="1">
        <f t="array" ref="J149">IF(A149=MaxT,INDEX(NetCF,A149),INDEX(NetCF,A149)+(INDEX(BEL,(A149+1))*INDEX(DiscountFactor,A149)))</f>
        <v>54.879369665948339</v>
      </c>
      <c r="K149" s="26"/>
    </row>
    <row r="150" spans="1:11" x14ac:dyDescent="0.2">
      <c r="A150" s="9">
        <v>149</v>
      </c>
      <c r="B150" s="24">
        <f t="shared" si="2"/>
        <v>34</v>
      </c>
      <c r="C150" s="25" cm="1">
        <f t="array" ref="C150">IF(A150=1,1,INDEX(PolicyHoldersInforce,(A150-1))-INDEX(Deaths,(A150-1))-INDEX(Lapses,(A150-1)))</f>
        <v>0.24806319879495117</v>
      </c>
      <c r="D150" s="25" cm="1">
        <f t="array" ref="D150">(INDEX(PolicyHoldersInforce,A150)-INDEX(Deaths,A150))*INDEX(LapseRateFactor,(DurationInforce+A150))</f>
        <v>2.1684046786789308E-3</v>
      </c>
      <c r="E150" s="25" cm="1">
        <f t="array" ref="E150">INDEX(PolicyHoldersInforce,A150)*INDEX(QxFactor,INDEX(Age,A150),QxIndex)</f>
        <v>7.6985082582494522E-6</v>
      </c>
      <c r="F150" s="26" cm="1">
        <f t="array" ref="F150">INDEX(Deaths,A150)*SumAssured</f>
        <v>3.8492541291247262</v>
      </c>
      <c r="G150" s="26" cm="1">
        <f t="array" ref="G150">INDEX(PolicyHoldersInforce,A150)*Premium</f>
        <v>11.063618666254822</v>
      </c>
      <c r="H150" s="26" cm="1">
        <f t="array" ref="H150">INDEX(PolicyHoldersInforce,A150)*INDEX(EscalatedExpense,A150)</f>
        <v>2.2639510500229174</v>
      </c>
      <c r="I150" s="26" cm="1">
        <f t="array" ref="I150">INDEX(PremiumsReceived,A150)-INDEX(ExpensesPaid,A150)-INDEX(DeathBenefitsPaid,A150)</f>
        <v>4.9504134871071779</v>
      </c>
      <c r="J150" s="26" cm="1">
        <f t="array" ref="J150">IF(A150=MaxT,INDEX(NetCF,A150),INDEX(NetCF,A150)+(INDEX(BEL,(A150+1))*INDEX(DiscountFactor,A150)))</f>
        <v>50.118650837963536</v>
      </c>
      <c r="K150" s="26"/>
    </row>
    <row r="151" spans="1:11" x14ac:dyDescent="0.2">
      <c r="A151" s="9">
        <v>150</v>
      </c>
      <c r="B151" s="24">
        <f t="shared" si="2"/>
        <v>34</v>
      </c>
      <c r="C151" s="25" cm="1">
        <f t="array" ref="C151">IF(A151=1,1,INDEX(PolicyHoldersInforce,(A151-1))-INDEX(Deaths,(A151-1))-INDEX(Lapses,(A151-1)))</f>
        <v>0.245887095608014</v>
      </c>
      <c r="D151" s="25" cm="1">
        <f t="array" ref="D151">(INDEX(PolicyHoldersInforce,A151)-INDEX(Deaths,A151))*INDEX(LapseRateFactor,(DurationInforce+A151))</f>
        <v>2.1493826215791059E-3</v>
      </c>
      <c r="E151" s="25" cm="1">
        <f t="array" ref="E151">INDEX(PolicyHoldersInforce,A151)*INDEX(QxFactor,INDEX(Age,A151),QxIndex)</f>
        <v>7.6309740635892985E-6</v>
      </c>
      <c r="F151" s="26" cm="1">
        <f t="array" ref="F151">INDEX(Deaths,A151)*SumAssured</f>
        <v>3.8154870317946492</v>
      </c>
      <c r="G151" s="26" cm="1">
        <f t="array" ref="G151">INDEX(PolicyHoldersInforce,A151)*Premium</f>
        <v>10.966564464117425</v>
      </c>
      <c r="H151" s="26" cm="1">
        <f t="array" ref="H151">INDEX(PolicyHoldersInforce,A151)*INDEX(EscalatedExpense,A151)</f>
        <v>2.2532335282075833</v>
      </c>
      <c r="I151" s="26" cm="1">
        <f t="array" ref="I151">INDEX(PremiumsReceived,A151)-INDEX(ExpensesPaid,A151)-INDEX(DeathBenefitsPaid,A151)</f>
        <v>4.8978439041151915</v>
      </c>
      <c r="J151" s="26" cm="1">
        <f t="array" ref="J151">IF(A151=MaxT,INDEX(NetCF,A151),INDEX(NetCF,A151)+(INDEX(BEL,(A151+1))*INDEX(DiscountFactor,A151)))</f>
        <v>45.388096030109068</v>
      </c>
      <c r="K151" s="26"/>
    </row>
    <row r="152" spans="1:11" x14ac:dyDescent="0.2">
      <c r="A152" s="9">
        <v>151</v>
      </c>
      <c r="B152" s="24">
        <f t="shared" si="2"/>
        <v>34</v>
      </c>
      <c r="C152" s="25" cm="1">
        <f t="array" ref="C152">IF(A152=1,1,INDEX(PolicyHoldersInforce,(A152-1))-INDEX(Deaths,(A152-1))-INDEX(Lapses,(A152-1)))</f>
        <v>0.24373008201237131</v>
      </c>
      <c r="D152" s="25" cm="1">
        <f t="array" ref="D152">(INDEX(PolicyHoldersInforce,A152)-INDEX(Deaths,A152))*INDEX(LapseRateFactor,(DurationInforce+A152))</f>
        <v>2.1305274330808239E-3</v>
      </c>
      <c r="E152" s="25" cm="1">
        <f t="array" ref="E152">INDEX(PolicyHoldersInforce,A152)*INDEX(QxFactor,INDEX(Age,A152),QxIndex)</f>
        <v>7.5640323041510592E-6</v>
      </c>
      <c r="F152" s="26" cm="1">
        <f t="array" ref="F152">INDEX(Deaths,A152)*SumAssured</f>
        <v>3.7820161520755295</v>
      </c>
      <c r="G152" s="26" cm="1">
        <f t="array" ref="G152">INDEX(PolicyHoldersInforce,A152)*Premium</f>
        <v>10.870361657751761</v>
      </c>
      <c r="H152" s="26" cm="1">
        <f t="array" ref="H152">INDEX(PolicyHoldersInforce,A152)*INDEX(EscalatedExpense,A152)</f>
        <v>2.2425667430342187</v>
      </c>
      <c r="I152" s="26" cm="1">
        <f t="array" ref="I152">INDEX(PremiumsReceived,A152)-INDEX(ExpensesPaid,A152)-INDEX(DeathBenefitsPaid,A152)</f>
        <v>4.8457787626420128</v>
      </c>
      <c r="J152" s="26" cm="1">
        <f t="array" ref="J152">IF(A152=MaxT,INDEX(NetCF,A152),INDEX(NetCF,A152)+(INDEX(BEL,(A152+1))*INDEX(DiscountFactor,A152)))</f>
        <v>40.687340475620644</v>
      </c>
      <c r="K152" s="26"/>
    </row>
    <row r="153" spans="1:11" x14ac:dyDescent="0.2">
      <c r="A153" s="9">
        <v>152</v>
      </c>
      <c r="B153" s="24">
        <f t="shared" si="2"/>
        <v>34</v>
      </c>
      <c r="C153" s="25" cm="1">
        <f t="array" ref="C153">IF(A153=1,1,INDEX(PolicyHoldersInforce,(A153-1))-INDEX(Deaths,(A153-1))-INDEX(Lapses,(A153-1)))</f>
        <v>0.24159199054698635</v>
      </c>
      <c r="D153" s="25" cm="1">
        <f t="array" ref="D153">(INDEX(PolicyHoldersInforce,A153)-INDEX(Deaths,A153))*INDEX(LapseRateFactor,(DurationInforce+A153))</f>
        <v>2.1118376493502811E-3</v>
      </c>
      <c r="E153" s="25" cm="1">
        <f t="array" ref="E153">INDEX(PolicyHoldersInforce,A153)*INDEX(QxFactor,INDEX(Age,A153),QxIndex)</f>
        <v>7.4976777828713245E-6</v>
      </c>
      <c r="F153" s="26" cm="1">
        <f t="array" ref="F153">INDEX(Deaths,A153)*SumAssured</f>
        <v>3.7488388914356623</v>
      </c>
      <c r="G153" s="26" cm="1">
        <f t="array" ref="G153">INDEX(PolicyHoldersInforce,A153)*Premium</f>
        <v>10.775002778395592</v>
      </c>
      <c r="H153" s="26" cm="1">
        <f t="array" ref="H153">INDEX(PolicyHoldersInforce,A153)*INDEX(EscalatedExpense,A153)</f>
        <v>2.2319504543160633</v>
      </c>
      <c r="I153" s="26" cm="1">
        <f t="array" ref="I153">INDEX(PremiumsReceived,A153)-INDEX(ExpensesPaid,A153)-INDEX(DeathBenefitsPaid,A153)</f>
        <v>4.7942134326438666</v>
      </c>
      <c r="J153" s="26" cm="1">
        <f t="array" ref="J153">IF(A153=MaxT,INDEX(NetCF,A153),INDEX(NetCF,A153)+(INDEX(BEL,(A153+1))*INDEX(DiscountFactor,A153)))</f>
        <v>36.016022326957419</v>
      </c>
      <c r="K153" s="26"/>
    </row>
    <row r="154" spans="1:11" x14ac:dyDescent="0.2">
      <c r="A154" s="9">
        <v>153</v>
      </c>
      <c r="B154" s="24">
        <f t="shared" si="2"/>
        <v>34</v>
      </c>
      <c r="C154" s="25" cm="1">
        <f t="array" ref="C154">IF(A154=1,1,INDEX(PolicyHoldersInforce,(A154-1))-INDEX(Deaths,(A154-1))-INDEX(Lapses,(A154-1)))</f>
        <v>0.2394726552198532</v>
      </c>
      <c r="D154" s="25" cm="1">
        <f t="array" ref="D154">(INDEX(PolicyHoldersInforce,A154)-INDEX(Deaths,A154))*INDEX(LapseRateFactor,(DurationInforce+A154))</f>
        <v>2.0933118193949729E-3</v>
      </c>
      <c r="E154" s="25" cm="1">
        <f t="array" ref="E154">INDEX(PolicyHoldersInforce,A154)*INDEX(QxFactor,INDEX(Age,A154),QxIndex)</f>
        <v>7.4319053482772638E-6</v>
      </c>
      <c r="F154" s="26" cm="1">
        <f t="array" ref="F154">INDEX(Deaths,A154)*SumAssured</f>
        <v>3.7159526741386317</v>
      </c>
      <c r="G154" s="26" cm="1">
        <f t="array" ref="G154">INDEX(PolicyHoldersInforce,A154)*Premium</f>
        <v>10.680480422805452</v>
      </c>
      <c r="H154" s="26" cm="1">
        <f t="array" ref="H154">INDEX(PolicyHoldersInforce,A154)*INDEX(EscalatedExpense,A154)</f>
        <v>2.2213844230034003</v>
      </c>
      <c r="I154" s="26" cm="1">
        <f t="array" ref="I154">INDEX(PremiumsReceived,A154)-INDEX(ExpensesPaid,A154)-INDEX(DeathBenefitsPaid,A154)</f>
        <v>4.7431433256634206</v>
      </c>
      <c r="J154" s="26" cm="1">
        <f t="array" ref="J154">IF(A154=MaxT,INDEX(NetCF,A154),INDEX(NetCF,A154)+(INDEX(BEL,(A154+1))*INDEX(DiscountFactor,A154)))</f>
        <v>31.373782627848104</v>
      </c>
      <c r="K154" s="26"/>
    </row>
    <row r="155" spans="1:11" x14ac:dyDescent="0.2">
      <c r="A155" s="9">
        <v>154</v>
      </c>
      <c r="B155" s="24">
        <f t="shared" si="2"/>
        <v>34</v>
      </c>
      <c r="C155" s="25" cm="1">
        <f t="array" ref="C155">IF(A155=1,1,INDEX(PolicyHoldersInforce,(A155-1))-INDEX(Deaths,(A155-1))-INDEX(Lapses,(A155-1)))</f>
        <v>0.23737191149510994</v>
      </c>
      <c r="D155" s="25" cm="1">
        <f t="array" ref="D155">(INDEX(PolicyHoldersInforce,A155)-INDEX(Deaths,A155))*INDEX(LapseRateFactor,(DurationInforce+A155))</f>
        <v>2.0749485049510433E-3</v>
      </c>
      <c r="E155" s="25" cm="1">
        <f t="array" ref="E155">INDEX(PolicyHoldersInforce,A155)*INDEX(QxFactor,INDEX(Age,A155),QxIndex)</f>
        <v>7.366709894086697E-6</v>
      </c>
      <c r="F155" s="26" cm="1">
        <f t="array" ref="F155">INDEX(Deaths,A155)*SumAssured</f>
        <v>3.6833549470433486</v>
      </c>
      <c r="G155" s="26" cm="1">
        <f t="array" ref="G155">INDEX(PolicyHoldersInforce,A155)*Premium</f>
        <v>10.586787252681903</v>
      </c>
      <c r="H155" s="26" cm="1">
        <f t="array" ref="H155">INDEX(PolicyHoldersInforce,A155)*INDEX(EscalatedExpense,A155)</f>
        <v>2.2108684111781702</v>
      </c>
      <c r="I155" s="26" cm="1">
        <f t="array" ref="I155">INDEX(PremiumsReceived,A155)-INDEX(ExpensesPaid,A155)-INDEX(DeathBenefitsPaid,A155)</f>
        <v>4.6925638944603847</v>
      </c>
      <c r="J155" s="26" cm="1">
        <f t="array" ref="J155">IF(A155=MaxT,INDEX(NetCF,A155),INDEX(NetCF,A155)+(INDEX(BEL,(A155+1))*INDEX(DiscountFactor,A155)))</f>
        <v>26.760265285575478</v>
      </c>
      <c r="K155" s="26"/>
    </row>
    <row r="156" spans="1:11" x14ac:dyDescent="0.2">
      <c r="A156" s="9">
        <v>155</v>
      </c>
      <c r="B156" s="24">
        <f t="shared" si="2"/>
        <v>34</v>
      </c>
      <c r="C156" s="25" cm="1">
        <f t="array" ref="C156">IF(A156=1,1,INDEX(PolicyHoldersInforce,(A156-1))-INDEX(Deaths,(A156-1))-INDEX(Lapses,(A156-1)))</f>
        <v>0.2352895962802648</v>
      </c>
      <c r="D156" s="25" cm="1">
        <f t="array" ref="D156">(INDEX(PolicyHoldersInforce,A156)-INDEX(Deaths,A156))*INDEX(LapseRateFactor,(DurationInforce+A156))</f>
        <v>2.0567462803716251E-3</v>
      </c>
      <c r="E156" s="25" cm="1">
        <f t="array" ref="E156">INDEX(PolicyHoldersInforce,A156)*INDEX(QxFactor,INDEX(Age,A156),QxIndex)</f>
        <v>7.3020863588116606E-6</v>
      </c>
      <c r="F156" s="26" cm="1">
        <f t="array" ref="F156">INDEX(Deaths,A156)*SumAssured</f>
        <v>3.6510431794058302</v>
      </c>
      <c r="G156" s="26" cm="1">
        <f t="array" ref="G156">INDEX(PolicyHoldersInforce,A156)*Premium</f>
        <v>10.49391599409981</v>
      </c>
      <c r="H156" s="26" cm="1">
        <f t="array" ref="H156">INDEX(PolicyHoldersInforce,A156)*INDEX(EscalatedExpense,A156)</f>
        <v>2.2004021820486157</v>
      </c>
      <c r="I156" s="26" cm="1">
        <f t="array" ref="I156">INDEX(PremiumsReceived,A156)-INDEX(ExpensesPaid,A156)-INDEX(DeathBenefitsPaid,A156)</f>
        <v>4.6424706326453649</v>
      </c>
      <c r="J156" s="26" cm="1">
        <f t="array" ref="J156">IF(A156=MaxT,INDEX(NetCF,A156),INDEX(NetCF,A156)+(INDEX(BEL,(A156+1))*INDEX(DiscountFactor,A156)))</f>
        <v>22.175117043497238</v>
      </c>
      <c r="K156" s="26"/>
    </row>
    <row r="157" spans="1:11" x14ac:dyDescent="0.2">
      <c r="A157" s="9">
        <v>156</v>
      </c>
      <c r="B157" s="24">
        <f t="shared" si="2"/>
        <v>35</v>
      </c>
      <c r="C157" s="25" cm="1">
        <f t="array" ref="C157">IF(A157=1,1,INDEX(PolicyHoldersInforce,(A157-1))-INDEX(Deaths,(A157-1))-INDEX(Lapses,(A157-1)))</f>
        <v>0.23322554791353436</v>
      </c>
      <c r="D157" s="25" cm="1">
        <f t="array" ref="D157">(INDEX(PolicyHoldersInforce,A157)-INDEX(Deaths,A157))*INDEX(LapseRateFactor,(DurationInforce+A157))</f>
        <v>2.0387005203338993E-3</v>
      </c>
      <c r="E157" s="25" cm="1">
        <f t="array" ref="E157">INDEX(PolicyHoldersInforce,A157)*INDEX(QxFactor,INDEX(Age,A157),QxIndex)</f>
        <v>7.6054885698547882E-6</v>
      </c>
      <c r="F157" s="26" cm="1">
        <f t="array" ref="F157">INDEX(Deaths,A157)*SumAssured</f>
        <v>3.8027442849273942</v>
      </c>
      <c r="G157" s="26" cm="1">
        <f t="array" ref="G157">INDEX(PolicyHoldersInforce,A157)*Premium</f>
        <v>10.401859436943633</v>
      </c>
      <c r="H157" s="26" cm="1">
        <f t="array" ref="H157">INDEX(PolicyHoldersInforce,A157)*INDEX(EscalatedExpense,A157)</f>
        <v>2.1899854999439485</v>
      </c>
      <c r="I157" s="26" cm="1">
        <f t="array" ref="I157">INDEX(PremiumsReceived,A157)-INDEX(ExpensesPaid,A157)-INDEX(DeathBenefitsPaid,A157)</f>
        <v>4.4091296520722896</v>
      </c>
      <c r="J157" s="26" cm="1">
        <f t="array" ref="J157">IF(A157=MaxT,INDEX(NetCF,A157),INDEX(NetCF,A157)+(INDEX(BEL,(A157+1))*INDEX(DiscountFactor,A157)))</f>
        <v>17.617987453800978</v>
      </c>
      <c r="K157" s="26"/>
    </row>
    <row r="158" spans="1:11" x14ac:dyDescent="0.2">
      <c r="A158" s="9">
        <v>157</v>
      </c>
      <c r="B158" s="24">
        <f t="shared" si="2"/>
        <v>35</v>
      </c>
      <c r="C158" s="25" cm="1">
        <f t="array" ref="C158">IF(A158=1,1,INDEX(PolicyHoldersInforce,(A158-1))-INDEX(Deaths,(A158-1))-INDEX(Lapses,(A158-1)))</f>
        <v>0.23117924190463063</v>
      </c>
      <c r="D158" s="25" cm="1">
        <f t="array" ref="D158">(INDEX(PolicyHoldersInforce,A158)-INDEX(Deaths,A158))*INDEX(LapseRateFactor,(DurationInforce+A158))</f>
        <v>2.0208130926381088E-3</v>
      </c>
      <c r="E158" s="25" cm="1">
        <f t="array" ref="E158">INDEX(PolicyHoldersInforce,A158)*INDEX(QxFactor,INDEX(Age,A158),QxIndex)</f>
        <v>7.5387585006133496E-6</v>
      </c>
      <c r="F158" s="26" cm="1">
        <f t="array" ref="F158">INDEX(Deaths,A158)*SumAssured</f>
        <v>3.7693792503066748</v>
      </c>
      <c r="G158" s="26" cm="1">
        <f t="array" ref="G158">INDEX(PolicyHoldersInforce,A158)*Premium</f>
        <v>10.310594188946526</v>
      </c>
      <c r="H158" s="26" cm="1">
        <f t="array" ref="H158">INDEX(PolicyHoldersInforce,A158)*INDEX(EscalatedExpense,A158)</f>
        <v>2.1796146961020133</v>
      </c>
      <c r="I158" s="26" cm="1">
        <f t="array" ref="I158">INDEX(PremiumsReceived,A158)-INDEX(ExpensesPaid,A158)-INDEX(DeathBenefitsPaid,A158)</f>
        <v>4.3616002425378388</v>
      </c>
      <c r="J158" s="26" cm="1">
        <f t="array" ref="J158">IF(A158=MaxT,INDEX(NetCF,A158),INDEX(NetCF,A158)+(INDEX(BEL,(A158+1))*INDEX(DiscountFactor,A158)))</f>
        <v>13.273152584989031</v>
      </c>
      <c r="K158" s="26"/>
    </row>
    <row r="159" spans="1:11" x14ac:dyDescent="0.2">
      <c r="A159" s="9">
        <v>158</v>
      </c>
      <c r="B159" s="24">
        <f t="shared" si="2"/>
        <v>35</v>
      </c>
      <c r="C159" s="25" cm="1">
        <f t="array" ref="C159">IF(A159=1,1,INDEX(PolicyHoldersInforce,(A159-1))-INDEX(Deaths,(A159-1))-INDEX(Lapses,(A159-1)))</f>
        <v>0.2291508900534919</v>
      </c>
      <c r="D159" s="25" cm="1">
        <f t="array" ref="D159">(INDEX(PolicyHoldersInforce,A159)-INDEX(Deaths,A159))*INDEX(LapseRateFactor,(DurationInforce+A159))</f>
        <v>2.0030826080864339E-3</v>
      </c>
      <c r="E159" s="25" cm="1">
        <f t="array" ref="E159">INDEX(PolicyHoldersInforce,A159)*INDEX(QxFactor,INDEX(Age,A159),QxIndex)</f>
        <v>7.4726139167224E-6</v>
      </c>
      <c r="F159" s="26" cm="1">
        <f t="array" ref="F159">INDEX(Deaths,A159)*SumAssured</f>
        <v>3.7363069583612001</v>
      </c>
      <c r="G159" s="26" cm="1">
        <f t="array" ref="G159">INDEX(PolicyHoldersInforce,A159)*Premium</f>
        <v>10.220129696385738</v>
      </c>
      <c r="H159" s="26" cm="1">
        <f t="array" ref="H159">INDEX(PolicyHoldersInforce,A159)*INDEX(EscalatedExpense,A159)</f>
        <v>2.1692930038054898</v>
      </c>
      <c r="I159" s="26" cm="1">
        <f t="array" ref="I159">INDEX(PremiumsReceived,A159)-INDEX(ExpensesPaid,A159)-INDEX(DeathBenefitsPaid,A159)</f>
        <v>4.3145297342190476</v>
      </c>
      <c r="J159" s="26" cm="1">
        <f t="array" ref="J159">IF(A159=MaxT,INDEX(NetCF,A159),INDEX(NetCF,A159)+(INDEX(BEL,(A159+1))*INDEX(DiscountFactor,A159)))</f>
        <v>8.9549297740937757</v>
      </c>
      <c r="K159" s="26"/>
    </row>
    <row r="160" spans="1:11" x14ac:dyDescent="0.2">
      <c r="A160" s="9">
        <v>159</v>
      </c>
      <c r="B160" s="24">
        <f t="shared" si="2"/>
        <v>35</v>
      </c>
      <c r="C160" s="25" cm="1">
        <f t="array" ref="C160">IF(A160=1,1,INDEX(PolicyHoldersInforce,(A160-1))-INDEX(Deaths,(A160-1))-INDEX(Lapses,(A160-1)))</f>
        <v>0.22714033483148874</v>
      </c>
      <c r="D160" s="25" cm="1">
        <f t="array" ref="D160">(INDEX(PolicyHoldersInforce,A160)-INDEX(Deaths,A160))*INDEX(LapseRateFactor,(DurationInforce+A160))</f>
        <v>1.9855076896697884E-3</v>
      </c>
      <c r="E160" s="25" cm="1">
        <f t="array" ref="E160">INDEX(PolicyHoldersInforce,A160)*INDEX(QxFactor,INDEX(Age,A160),QxIndex)</f>
        <v>7.4070496811710021E-6</v>
      </c>
      <c r="F160" s="26" cm="1">
        <f t="array" ref="F160">INDEX(Deaths,A160)*SumAssured</f>
        <v>3.703524840585501</v>
      </c>
      <c r="G160" s="26" cm="1">
        <f t="array" ref="G160">INDEX(PolicyHoldersInforce,A160)*Premium</f>
        <v>10.130458933484398</v>
      </c>
      <c r="H160" s="26" cm="1">
        <f t="array" ref="H160">INDEX(PolicyHoldersInforce,A160)*INDEX(EscalatedExpense,A160)</f>
        <v>2.1590201904837922</v>
      </c>
      <c r="I160" s="26" cm="1">
        <f t="array" ref="I160">INDEX(PremiumsReceived,A160)-INDEX(ExpensesPaid,A160)-INDEX(DeathBenefitsPaid,A160)</f>
        <v>4.2679139024151045</v>
      </c>
      <c r="J160" s="26" cm="1">
        <f t="array" ref="J160">IF(A160=MaxT,INDEX(NetCF,A160),INDEX(NetCF,A160)+(INDEX(BEL,(A160+1))*INDEX(DiscountFactor,A160)))</f>
        <v>4.6629874217122378</v>
      </c>
      <c r="K160" s="26"/>
    </row>
    <row r="161" spans="1:11" x14ac:dyDescent="0.2">
      <c r="A161" s="9">
        <v>160</v>
      </c>
      <c r="B161" s="24">
        <f t="shared" si="2"/>
        <v>35</v>
      </c>
      <c r="C161" s="25" cm="1">
        <f t="array" ref="C161">IF(A161=1,1,INDEX(PolicyHoldersInforce,(A161-1))-INDEX(Deaths,(A161-1))-INDEX(Lapses,(A161-1)))</f>
        <v>0.22514742009213778</v>
      </c>
      <c r="D161" s="25" cm="1">
        <f t="array" ref="D161">(INDEX(PolicyHoldersInforce,A161)-INDEX(Deaths,A161))*INDEX(LapseRateFactor,(DurationInforce+A161))</f>
        <v>1.9680869724608735E-3</v>
      </c>
      <c r="E161" s="25" cm="1">
        <f t="array" ref="E161">INDEX(PolicyHoldersInforce,A161)*INDEX(QxFactor,INDEX(Age,A161),QxIndex)</f>
        <v>7.3420607020200208E-6</v>
      </c>
      <c r="F161" s="26" cm="1">
        <f t="array" ref="F161">INDEX(Deaths,A161)*SumAssured</f>
        <v>3.6710303510100104</v>
      </c>
      <c r="G161" s="26" cm="1">
        <f t="array" ref="G161">INDEX(PolicyHoldersInforce,A161)*Premium</f>
        <v>10.041574936109345</v>
      </c>
      <c r="H161" s="26" cm="1">
        <f t="array" ref="H161">INDEX(PolicyHoldersInforce,A161)*INDEX(EscalatedExpense,A161)</f>
        <v>2.1487960246676914</v>
      </c>
      <c r="I161" s="26" cm="1">
        <f t="array" ref="I161">INDEX(PremiumsReceived,A161)-INDEX(ExpensesPaid,A161)-INDEX(DeathBenefitsPaid,A161)</f>
        <v>4.221748560431644</v>
      </c>
      <c r="J161" s="26" cm="1">
        <f t="array" ref="J161">IF(A161=MaxT,INDEX(NetCF,A161),INDEX(NetCF,A161)+(INDEX(BEL,(A161+1))*INDEX(DiscountFactor,A161)))</f>
        <v>0.39699655962933988</v>
      </c>
      <c r="K161" s="26"/>
    </row>
    <row r="162" spans="1:11" x14ac:dyDescent="0.2">
      <c r="A162" s="9">
        <v>161</v>
      </c>
      <c r="B162" s="24">
        <f t="shared" si="2"/>
        <v>35</v>
      </c>
      <c r="C162" s="25" cm="1">
        <f t="array" ref="C162">IF(A162=1,1,INDEX(PolicyHoldersInforce,(A162-1))-INDEX(Deaths,(A162-1))-INDEX(Lapses,(A162-1)))</f>
        <v>0.22317199105897489</v>
      </c>
      <c r="D162" s="25" cm="1">
        <f t="array" ref="D162">(INDEX(PolicyHoldersInforce,A162)-INDEX(Deaths,A162))*INDEX(LapseRateFactor,(DurationInforce+A162))</f>
        <v>1.9508191035081765E-3</v>
      </c>
      <c r="E162" s="25" cm="1">
        <f t="array" ref="E162">INDEX(PolicyHoldersInforce,A162)*INDEX(QxFactor,INDEX(Age,A162),QxIndex)</f>
        <v>7.27764193200667E-6</v>
      </c>
      <c r="F162" s="26" cm="1">
        <f t="array" ref="F162">INDEX(Deaths,A162)*SumAssured</f>
        <v>3.638820966003335</v>
      </c>
      <c r="G162" s="26" cm="1">
        <f t="array" ref="G162">INDEX(PolicyHoldersInforce,A162)*Premium</f>
        <v>9.9534708012302815</v>
      </c>
      <c r="H162" s="26" cm="1">
        <f t="array" ref="H162">INDEX(PolicyHoldersInforce,A162)*INDEX(EscalatedExpense,A162)</f>
        <v>2.1386202759840915</v>
      </c>
      <c r="I162" s="26" cm="1">
        <f t="array" ref="I162">INDEX(PremiumsReceived,A162)-INDEX(ExpensesPaid,A162)-INDEX(DeathBenefitsPaid,A162)</f>
        <v>4.1760295592428545</v>
      </c>
      <c r="J162" s="26" cm="1">
        <f t="array" ref="J162">IF(A162=MaxT,INDEX(NetCF,A162),INDEX(NetCF,A162)+(INDEX(BEL,(A162+1))*INDEX(DiscountFactor,A162)))</f>
        <v>-3.8433691745661065</v>
      </c>
      <c r="K162" s="26"/>
    </row>
    <row r="163" spans="1:11" x14ac:dyDescent="0.2">
      <c r="A163" s="9">
        <v>162</v>
      </c>
      <c r="B163" s="24">
        <f t="shared" si="2"/>
        <v>35</v>
      </c>
      <c r="C163" s="25" cm="1">
        <f t="array" ref="C163">IF(A163=1,1,INDEX(PolicyHoldersInforce,(A163-1))-INDEX(Deaths,(A163-1))-INDEX(Lapses,(A163-1)))</f>
        <v>0.22121389431353472</v>
      </c>
      <c r="D163" s="25" cm="1">
        <f t="array" ref="D163">(INDEX(PolicyHoldersInforce,A163)-INDEX(Deaths,A163))*INDEX(LapseRateFactor,(DurationInforce+A163))</f>
        <v>1.933702741730894E-3</v>
      </c>
      <c r="E163" s="25" cm="1">
        <f t="array" ref="E163">INDEX(PolicyHoldersInforce,A163)*INDEX(QxFactor,INDEX(Age,A163),QxIndex)</f>
        <v>7.213788368152524E-6</v>
      </c>
      <c r="F163" s="26" cm="1">
        <f t="array" ref="F163">INDEX(Deaths,A163)*SumAssured</f>
        <v>3.6068941840762618</v>
      </c>
      <c r="G163" s="26" cm="1">
        <f t="array" ref="G163">INDEX(PolicyHoldersInforce,A163)*Premium</f>
        <v>9.866139686383649</v>
      </c>
      <c r="H163" s="26" cm="1">
        <f t="array" ref="H163">INDEX(PolicyHoldersInforce,A163)*INDEX(EscalatedExpense,A163)</f>
        <v>2.1284927151508426</v>
      </c>
      <c r="I163" s="26" cm="1">
        <f t="array" ref="I163">INDEX(PremiumsReceived,A163)-INDEX(ExpensesPaid,A163)-INDEX(DeathBenefitsPaid,A163)</f>
        <v>4.1307527871565437</v>
      </c>
      <c r="J163" s="26" cm="1">
        <f t="array" ref="J163">IF(A163=MaxT,INDEX(NetCF,A163),INDEX(NetCF,A163)+(INDEX(BEL,(A163+1))*INDEX(DiscountFactor,A163)))</f>
        <v>-8.0584335626494248</v>
      </c>
      <c r="K163" s="26"/>
    </row>
    <row r="164" spans="1:11" x14ac:dyDescent="0.2">
      <c r="A164" s="9">
        <v>163</v>
      </c>
      <c r="B164" s="24">
        <f t="shared" si="2"/>
        <v>35</v>
      </c>
      <c r="C164" s="25" cm="1">
        <f t="array" ref="C164">IF(A164=1,1,INDEX(PolicyHoldersInforce,(A164-1))-INDEX(Deaths,(A164-1))-INDEX(Lapses,(A164-1)))</f>
        <v>0.21927297778343569</v>
      </c>
      <c r="D164" s="25" cm="1">
        <f t="array" ref="D164">(INDEX(PolicyHoldersInforce,A164)-INDEX(Deaths,A164))*INDEX(LapseRateFactor,(DurationInforce+A164))</f>
        <v>1.9167365578147797E-3</v>
      </c>
      <c r="E164" s="25" cm="1">
        <f t="array" ref="E164">INDEX(PolicyHoldersInforce,A164)*INDEX(QxFactor,INDEX(Age,A164),QxIndex)</f>
        <v>7.1504950513749683E-6</v>
      </c>
      <c r="F164" s="26" cm="1">
        <f t="array" ref="F164">INDEX(Deaths,A164)*SumAssured</f>
        <v>3.5752475256874843</v>
      </c>
      <c r="G164" s="26" cm="1">
        <f t="array" ref="G164">INDEX(PolicyHoldersInforce,A164)*Premium</f>
        <v>9.7795748091412324</v>
      </c>
      <c r="H164" s="26" cm="1">
        <f t="array" ref="H164">INDEX(PolicyHoldersInforce,A164)*INDEX(EscalatedExpense,A164)</f>
        <v>2.1184131139715738</v>
      </c>
      <c r="I164" s="26" cm="1">
        <f t="array" ref="I164">INDEX(PremiumsReceived,A164)-INDEX(ExpensesPaid,A164)-INDEX(DeathBenefitsPaid,A164)</f>
        <v>4.0859141694821748</v>
      </c>
      <c r="J164" s="26" cm="1">
        <f t="array" ref="J164">IF(A164=MaxT,INDEX(NetCF,A164),INDEX(NetCF,A164)+(INDEX(BEL,(A164+1))*INDEX(DiscountFactor,A164)))</f>
        <v>-12.248517830714038</v>
      </c>
      <c r="K164" s="26"/>
    </row>
    <row r="165" spans="1:11" x14ac:dyDescent="0.2">
      <c r="A165" s="9">
        <v>164</v>
      </c>
      <c r="B165" s="24">
        <f t="shared" si="2"/>
        <v>35</v>
      </c>
      <c r="C165" s="25" cm="1">
        <f t="array" ref="C165">IF(A165=1,1,INDEX(PolicyHoldersInforce,(A165-1))-INDEX(Deaths,(A165-1))-INDEX(Lapses,(A165-1)))</f>
        <v>0.21734909073056954</v>
      </c>
      <c r="D165" s="25" cm="1">
        <f t="array" ref="D165">(INDEX(PolicyHoldersInforce,A165)-INDEX(Deaths,A165))*INDEX(LapseRateFactor,(DurationInforce+A165))</f>
        <v>1.8999192341089051E-3</v>
      </c>
      <c r="E165" s="25" cm="1">
        <f t="array" ref="E165">INDEX(PolicyHoldersInforce,A165)*INDEX(QxFactor,INDEX(Age,A165),QxIndex)</f>
        <v>7.0877570661020607E-6</v>
      </c>
      <c r="F165" s="26" cm="1">
        <f t="array" ref="F165">INDEX(Deaths,A165)*SumAssured</f>
        <v>3.5438785330510303</v>
      </c>
      <c r="G165" s="26" cm="1">
        <f t="array" ref="G165">INDEX(PolicyHoldersInforce,A165)*Premium</f>
        <v>9.6937694465834028</v>
      </c>
      <c r="H165" s="26" cm="1">
        <f t="array" ref="H165">INDEX(PolicyHoldersInforce,A165)*INDEX(EscalatedExpense,A165)</f>
        <v>2.1083812453305519</v>
      </c>
      <c r="I165" s="26" cm="1">
        <f t="array" ref="I165">INDEX(PremiumsReceived,A165)-INDEX(ExpensesPaid,A165)-INDEX(DeathBenefitsPaid,A165)</f>
        <v>4.0415096682018206</v>
      </c>
      <c r="J165" s="26" cm="1">
        <f t="array" ref="J165">IF(A165=MaxT,INDEX(NetCF,A165),INDEX(NetCF,A165)+(INDEX(BEL,(A165+1))*INDEX(DiscountFactor,A165)))</f>
        <v>-16.413940673913324</v>
      </c>
      <c r="K165" s="26"/>
    </row>
    <row r="166" spans="1:11" x14ac:dyDescent="0.2">
      <c r="A166" s="9">
        <v>165</v>
      </c>
      <c r="B166" s="24">
        <f t="shared" si="2"/>
        <v>35</v>
      </c>
      <c r="C166" s="25" cm="1">
        <f t="array" ref="C166">IF(A166=1,1,INDEX(PolicyHoldersInforce,(A166-1))-INDEX(Deaths,(A166-1))-INDEX(Lapses,(A166-1)))</f>
        <v>0.21544208373939455</v>
      </c>
      <c r="D166" s="25" cm="1">
        <f t="array" ref="D166">(INDEX(PolicyHoldersInforce,A166)-INDEX(Deaths,A166))*INDEX(LapseRateFactor,(DurationInforce+A166))</f>
        <v>1.883249464523327E-3</v>
      </c>
      <c r="E166" s="25" cm="1">
        <f t="array" ref="E166">INDEX(PolicyHoldersInforce,A166)*INDEX(QxFactor,INDEX(Age,A166),QxIndex)</f>
        <v>7.0255695398907744E-6</v>
      </c>
      <c r="F166" s="26" cm="1">
        <f t="array" ref="F166">INDEX(Deaths,A166)*SumAssured</f>
        <v>3.5127847699453874</v>
      </c>
      <c r="G166" s="26" cm="1">
        <f t="array" ref="G166">INDEX(PolicyHoldersInforce,A166)*Premium</f>
        <v>9.6087169347769965</v>
      </c>
      <c r="H166" s="26" cm="1">
        <f t="array" ref="H166">INDEX(PolicyHoldersInforce,A166)*INDEX(EscalatedExpense,A166)</f>
        <v>2.0983968831875619</v>
      </c>
      <c r="I166" s="26" cm="1">
        <f t="array" ref="I166">INDEX(PremiumsReceived,A166)-INDEX(ExpensesPaid,A166)-INDEX(DeathBenefitsPaid,A166)</f>
        <v>3.9975352816440477</v>
      </c>
      <c r="J166" s="26" cm="1">
        <f t="array" ref="J166">IF(A166=MaxT,INDEX(NetCF,A166),INDEX(NetCF,A166)+(INDEX(BEL,(A166+1))*INDEX(DiscountFactor,A166)))</f>
        <v>-20.55501828099225</v>
      </c>
      <c r="K166" s="26"/>
    </row>
    <row r="167" spans="1:11" x14ac:dyDescent="0.2">
      <c r="A167" s="9">
        <v>166</v>
      </c>
      <c r="B167" s="24">
        <f t="shared" si="2"/>
        <v>35</v>
      </c>
      <c r="C167" s="25" cm="1">
        <f t="array" ref="C167">IF(A167=1,1,INDEX(PolicyHoldersInforce,(A167-1))-INDEX(Deaths,(A167-1))-INDEX(Lapses,(A167-1)))</f>
        <v>0.21355180870533133</v>
      </c>
      <c r="D167" s="25" cm="1">
        <f t="array" ref="D167">(INDEX(PolicyHoldersInforce,A167)-INDEX(Deaths,A167))*INDEX(LapseRateFactor,(DurationInforce+A167))</f>
        <v>1.8667259544276509E-3</v>
      </c>
      <c r="E167" s="25" cm="1">
        <f t="array" ref="E167">INDEX(PolicyHoldersInforce,A167)*INDEX(QxFactor,INDEX(Age,A167),QxIndex)</f>
        <v>6.9639276430485824E-6</v>
      </c>
      <c r="F167" s="26" cm="1">
        <f t="array" ref="F167">INDEX(Deaths,A167)*SumAssured</f>
        <v>3.4819638215242912</v>
      </c>
      <c r="G167" s="26" cm="1">
        <f t="array" ref="G167">INDEX(PolicyHoldersInforce,A167)*Premium</f>
        <v>9.5244106682577776</v>
      </c>
      <c r="H167" s="26" cm="1">
        <f t="array" ref="H167">INDEX(PolicyHoldersInforce,A167)*INDEX(EscalatedExpense,A167)</f>
        <v>2.0884598025728169</v>
      </c>
      <c r="I167" s="26" cm="1">
        <f t="array" ref="I167">INDEX(PremiumsReceived,A167)-INDEX(ExpensesPaid,A167)-INDEX(DeathBenefitsPaid,A167)</f>
        <v>3.953987044160669</v>
      </c>
      <c r="J167" s="26" cm="1">
        <f t="array" ref="J167">IF(A167=MaxT,INDEX(NetCF,A167),INDEX(NetCF,A167)+(INDEX(BEL,(A167+1))*INDEX(DiscountFactor,A167)))</f>
        <v>-24.672064358610722</v>
      </c>
      <c r="K167" s="26"/>
    </row>
    <row r="168" spans="1:11" x14ac:dyDescent="0.2">
      <c r="A168" s="9">
        <v>167</v>
      </c>
      <c r="B168" s="24">
        <f t="shared" si="2"/>
        <v>35</v>
      </c>
      <c r="C168" s="25" cm="1">
        <f t="array" ref="C168">IF(A168=1,1,INDEX(PolicyHoldersInforce,(A168-1))-INDEX(Deaths,(A168-1))-INDEX(Lapses,(A168-1)))</f>
        <v>0.21167811882326062</v>
      </c>
      <c r="D168" s="25" cm="1">
        <f t="array" ref="D168">(INDEX(PolicyHoldersInforce,A168)-INDEX(Deaths,A168))*INDEX(LapseRateFactor,(DurationInforce+A168))</f>
        <v>1.8503474205504872E-3</v>
      </c>
      <c r="E168" s="25" cm="1">
        <f t="array" ref="E168">INDEX(PolicyHoldersInforce,A168)*INDEX(QxFactor,INDEX(Age,A168),QxIndex)</f>
        <v>6.9028265882583735E-6</v>
      </c>
      <c r="F168" s="26" cm="1">
        <f t="array" ref="F168">INDEX(Deaths,A168)*SumAssured</f>
        <v>3.4514132941291868</v>
      </c>
      <c r="G168" s="26" cm="1">
        <f t="array" ref="G168">INDEX(PolicyHoldersInforce,A168)*Premium</f>
        <v>9.4408440995174239</v>
      </c>
      <c r="H168" s="26" cm="1">
        <f t="array" ref="H168">INDEX(PolicyHoldersInforce,A168)*INDEX(EscalatedExpense,A168)</f>
        <v>2.0785697795818874</v>
      </c>
      <c r="I168" s="26" cm="1">
        <f t="array" ref="I168">INDEX(PremiumsReceived,A168)-INDEX(ExpensesPaid,A168)-INDEX(DeathBenefitsPaid,A168)</f>
        <v>3.9108610258063501</v>
      </c>
      <c r="J168" s="26" cm="1">
        <f t="array" ref="J168">IF(A168=MaxT,INDEX(NetCF,A168),INDEX(NetCF,A168)+(INDEX(BEL,(A168+1))*INDEX(DiscountFactor,A168)))</f>
        <v>-28.765390155460491</v>
      </c>
      <c r="K168" s="26"/>
    </row>
    <row r="169" spans="1:11" x14ac:dyDescent="0.2">
      <c r="A169" s="9">
        <v>168</v>
      </c>
      <c r="B169" s="24">
        <f t="shared" si="2"/>
        <v>36</v>
      </c>
      <c r="C169" s="25" cm="1">
        <f t="array" ref="C169">IF(A169=1,1,INDEX(PolicyHoldersInforce,(A169-1))-INDEX(Deaths,(A169-1))-INDEX(Lapses,(A169-1)))</f>
        <v>0.20982086857612189</v>
      </c>
      <c r="D169" s="25" cm="1">
        <f t="array" ref="D169">(INDEX(PolicyHoldersInforce,A169)-INDEX(Deaths,A169))*INDEX(LapseRateFactor,(DurationInforce+A169))</f>
        <v>1.8341093447272845E-3</v>
      </c>
      <c r="E169" s="25" cm="1">
        <f t="array" ref="E169">INDEX(PolicyHoldersInforce,A169)*INDEX(QxFactor,INDEX(Age,A169),QxIndex)</f>
        <v>7.2136065137926433E-6</v>
      </c>
      <c r="F169" s="26" cm="1">
        <f t="array" ref="F169">INDEX(Deaths,A169)*SumAssured</f>
        <v>3.6068032568963218</v>
      </c>
      <c r="G169" s="26" cm="1">
        <f t="array" ref="G169">INDEX(PolicyHoldersInforce,A169)*Premium</f>
        <v>9.358010738495036</v>
      </c>
      <c r="H169" s="26" cm="1">
        <f t="array" ref="H169">INDEX(PolicyHoldersInforce,A169)*INDEX(EscalatedExpense,A169)</f>
        <v>2.0687265913706554</v>
      </c>
      <c r="I169" s="26" cm="1">
        <f t="array" ref="I169">INDEX(PremiumsReceived,A169)-INDEX(ExpensesPaid,A169)-INDEX(DeathBenefitsPaid,A169)</f>
        <v>3.6824808902280588</v>
      </c>
      <c r="J169" s="26" cm="1">
        <f t="array" ref="J169">IF(A169=MaxT,INDEX(NetCF,A169),INDEX(NetCF,A169)+(INDEX(BEL,(A169+1))*INDEX(DiscountFactor,A169)))</f>
        <v>-32.835304486177506</v>
      </c>
      <c r="K169" s="26"/>
    </row>
    <row r="170" spans="1:11" x14ac:dyDescent="0.2">
      <c r="A170" s="9">
        <v>169</v>
      </c>
      <c r="B170" s="24">
        <f t="shared" si="2"/>
        <v>36</v>
      </c>
      <c r="C170" s="25" cm="1">
        <f t="array" ref="C170">IF(A170=1,1,INDEX(PolicyHoldersInforce,(A170-1))-INDEX(Deaths,(A170-1))-INDEX(Lapses,(A170-1)))</f>
        <v>0.20797954562488083</v>
      </c>
      <c r="D170" s="25" cm="1">
        <f t="array" ref="D170">(INDEX(PolicyHoldersInforce,A170)-INDEX(Deaths,A170))*INDEX(LapseRateFactor,(DurationInforce+A170))</f>
        <v>1.8180137692278111E-3</v>
      </c>
      <c r="E170" s="25" cm="1">
        <f t="array" ref="E170">INDEX(PolicyHoldersInforce,A170)*INDEX(QxFactor,INDEX(Age,A170),QxIndex)</f>
        <v>7.1503021374205209E-6</v>
      </c>
      <c r="F170" s="26" cm="1">
        <f t="array" ref="F170">INDEX(Deaths,A170)*SumAssured</f>
        <v>3.5751510687102606</v>
      </c>
      <c r="G170" s="26" cm="1">
        <f t="array" ref="G170">INDEX(PolicyHoldersInforce,A170)*Premium</f>
        <v>9.275887734869686</v>
      </c>
      <c r="H170" s="26" cm="1">
        <f t="array" ref="H170">INDEX(PolicyHoldersInforce,A170)*INDEX(EscalatedExpense,A170)</f>
        <v>2.058926372098747</v>
      </c>
      <c r="I170" s="26" cm="1">
        <f t="array" ref="I170">INDEX(PremiumsReceived,A170)-INDEX(ExpensesPaid,A170)-INDEX(DeathBenefitsPaid,A170)</f>
        <v>3.6418102940606785</v>
      </c>
      <c r="J170" s="26" cm="1">
        <f t="array" ref="J170">IF(A170=MaxT,INDEX(NetCF,A170),INDEX(NetCF,A170)+(INDEX(BEL,(A170+1))*INDEX(DiscountFactor,A170)))</f>
        <v>-36.695537543259562</v>
      </c>
      <c r="K170" s="26"/>
    </row>
    <row r="171" spans="1:11" x14ac:dyDescent="0.2">
      <c r="A171" s="9">
        <v>170</v>
      </c>
      <c r="B171" s="24">
        <f t="shared" si="2"/>
        <v>36</v>
      </c>
      <c r="C171" s="25" cm="1">
        <f t="array" ref="C171">IF(A171=1,1,INDEX(PolicyHoldersInforce,(A171-1))-INDEX(Deaths,(A171-1))-INDEX(Lapses,(A171-1)))</f>
        <v>0.20615438155351562</v>
      </c>
      <c r="D171" s="25" cm="1">
        <f t="array" ref="D171">(INDEX(PolicyHoldersInforce,A171)-INDEX(Deaths,A171))*INDEX(LapseRateFactor,(DurationInforce+A171))</f>
        <v>1.8020594435133649E-3</v>
      </c>
      <c r="E171" s="25" cm="1">
        <f t="array" ref="E171">INDEX(PolicyHoldersInforce,A171)*INDEX(QxFactor,INDEX(Age,A171),QxIndex)</f>
        <v>7.0875533006471011E-6</v>
      </c>
      <c r="F171" s="26" cm="1">
        <f t="array" ref="F171">INDEX(Deaths,A171)*SumAssured</f>
        <v>3.5437766503235504</v>
      </c>
      <c r="G171" s="26" cm="1">
        <f t="array" ref="G171">INDEX(PolicyHoldersInforce,A171)*Premium</f>
        <v>9.1944854172867974</v>
      </c>
      <c r="H171" s="26" cm="1">
        <f t="array" ref="H171">INDEX(PolicyHoldersInforce,A171)*INDEX(EscalatedExpense,A171)</f>
        <v>2.0491725795988365</v>
      </c>
      <c r="I171" s="26" cm="1">
        <f t="array" ref="I171">INDEX(PremiumsReceived,A171)-INDEX(ExpensesPaid,A171)-INDEX(DeathBenefitsPaid,A171)</f>
        <v>3.6015361873644101</v>
      </c>
      <c r="J171" s="26" cm="1">
        <f t="array" ref="J171">IF(A171=MaxT,INDEX(NetCF,A171),INDEX(NetCF,A171)+(INDEX(BEL,(A171+1))*INDEX(DiscountFactor,A171)))</f>
        <v>-40.533691917590225</v>
      </c>
      <c r="K171" s="26"/>
    </row>
    <row r="172" spans="1:11" x14ac:dyDescent="0.2">
      <c r="A172" s="9">
        <v>171</v>
      </c>
      <c r="B172" s="24">
        <f t="shared" si="2"/>
        <v>36</v>
      </c>
      <c r="C172" s="25" cm="1">
        <f t="array" ref="C172">IF(A172=1,1,INDEX(PolicyHoldersInforce,(A172-1))-INDEX(Deaths,(A172-1))-INDEX(Lapses,(A172-1)))</f>
        <v>0.20434523455670162</v>
      </c>
      <c r="D172" s="25" cm="1">
        <f t="array" ref="D172">(INDEX(PolicyHoldersInforce,A172)-INDEX(Deaths,A172))*INDEX(LapseRateFactor,(DurationInforce+A172))</f>
        <v>1.7862451280195844E-3</v>
      </c>
      <c r="E172" s="25" cm="1">
        <f t="array" ref="E172">INDEX(PolicyHoldersInforce,A172)*INDEX(QxFactor,INDEX(Age,A172),QxIndex)</f>
        <v>7.0253551282289398E-6</v>
      </c>
      <c r="F172" s="26" cm="1">
        <f t="array" ref="F172">INDEX(Deaths,A172)*SumAssured</f>
        <v>3.5126775641144699</v>
      </c>
      <c r="G172" s="26" cm="1">
        <f t="array" ref="G172">INDEX(PolicyHoldersInforce,A172)*Premium</f>
        <v>9.1137974612288932</v>
      </c>
      <c r="H172" s="26" cm="1">
        <f t="array" ref="H172">INDEX(PolicyHoldersInforce,A172)*INDEX(EscalatedExpense,A172)</f>
        <v>2.0394649939324565</v>
      </c>
      <c r="I172" s="26" cm="1">
        <f t="array" ref="I172">INDEX(PremiumsReceived,A172)-INDEX(ExpensesPaid,A172)-INDEX(DeathBenefitsPaid,A172)</f>
        <v>3.5616549031819664</v>
      </c>
      <c r="J172" s="26" cm="1">
        <f t="array" ref="J172">IF(A172=MaxT,INDEX(NetCF,A172),INDEX(NetCF,A172)+(INDEX(BEL,(A172+1))*INDEX(DiscountFactor,A172)))</f>
        <v>-44.350058559468451</v>
      </c>
      <c r="K172" s="26"/>
    </row>
    <row r="173" spans="1:11" x14ac:dyDescent="0.2">
      <c r="A173" s="9">
        <v>172</v>
      </c>
      <c r="B173" s="24">
        <f t="shared" si="2"/>
        <v>36</v>
      </c>
      <c r="C173" s="25" cm="1">
        <f t="array" ref="C173">IF(A173=1,1,INDEX(PolicyHoldersInforce,(A173-1))-INDEX(Deaths,(A173-1))-INDEX(Lapses,(A173-1)))</f>
        <v>0.2025519640735538</v>
      </c>
      <c r="D173" s="25" cm="1">
        <f t="array" ref="D173">(INDEX(PolicyHoldersInforce,A173)-INDEX(Deaths,A173))*INDEX(LapseRateFactor,(DurationInforce+A173))</f>
        <v>1.7705695940601403E-3</v>
      </c>
      <c r="E173" s="25" cm="1">
        <f t="array" ref="E173">INDEX(PolicyHoldersInforce,A173)*INDEX(QxFactor,INDEX(Age,A173),QxIndex)</f>
        <v>6.9637027877062239E-6</v>
      </c>
      <c r="F173" s="26" cm="1">
        <f t="array" ref="F173">INDEX(Deaths,A173)*SumAssured</f>
        <v>3.4818513938531117</v>
      </c>
      <c r="G173" s="26" cm="1">
        <f t="array" ref="G173">INDEX(PolicyHoldersInforce,A173)*Premium</f>
        <v>9.0338175976804997</v>
      </c>
      <c r="H173" s="26" cm="1">
        <f t="array" ref="H173">INDEX(PolicyHoldersInforce,A173)*INDEX(EscalatedExpense,A173)</f>
        <v>2.0298033962030662</v>
      </c>
      <c r="I173" s="26" cm="1">
        <f t="array" ref="I173">INDEX(PremiumsReceived,A173)-INDEX(ExpensesPaid,A173)-INDEX(DeathBenefitsPaid,A173)</f>
        <v>3.5221628076243219</v>
      </c>
      <c r="J173" s="26" cm="1">
        <f t="array" ref="J173">IF(A173=MaxT,INDEX(NetCF,A173),INDEX(NetCF,A173)+(INDEX(BEL,(A173+1))*INDEX(DiscountFactor,A173)))</f>
        <v>-48.144926150602096</v>
      </c>
      <c r="K173" s="26"/>
    </row>
    <row r="174" spans="1:11" x14ac:dyDescent="0.2">
      <c r="A174" s="9">
        <v>173</v>
      </c>
      <c r="B174" s="24">
        <f t="shared" si="2"/>
        <v>36</v>
      </c>
      <c r="C174" s="25" cm="1">
        <f t="array" ref="C174">IF(A174=1,1,INDEX(PolicyHoldersInforce,(A174-1))-INDEX(Deaths,(A174-1))-INDEX(Lapses,(A174-1)))</f>
        <v>0.20077443077670595</v>
      </c>
      <c r="D174" s="25" cm="1">
        <f t="array" ref="D174">(INDEX(PolicyHoldersInforce,A174)-INDEX(Deaths,A174))*INDEX(LapseRateFactor,(DurationInforce+A174))</f>
        <v>1.755031623731275E-3</v>
      </c>
      <c r="E174" s="25" cm="1">
        <f t="array" ref="E174">INDEX(PolicyHoldersInforce,A174)*INDEX(QxFactor,INDEX(Age,A174),QxIndex)</f>
        <v>6.9025914890273081E-6</v>
      </c>
      <c r="F174" s="26" cm="1">
        <f t="array" ref="F174">INDEX(Deaths,A174)*SumAssured</f>
        <v>3.4512957445136538</v>
      </c>
      <c r="G174" s="26" cm="1">
        <f t="array" ref="G174">INDEX(PolicyHoldersInforce,A174)*Premium</f>
        <v>8.954539612641085</v>
      </c>
      <c r="H174" s="26" cm="1">
        <f t="array" ref="H174">INDEX(PolicyHoldersInforce,A174)*INDEX(EscalatedExpense,A174)</f>
        <v>2.0201875685511035</v>
      </c>
      <c r="I174" s="26" cm="1">
        <f t="array" ref="I174">INDEX(PremiumsReceived,A174)-INDEX(ExpensesPaid,A174)-INDEX(DeathBenefitsPaid,A174)</f>
        <v>3.4830562995763281</v>
      </c>
      <c r="J174" s="26" cm="1">
        <f t="array" ref="J174">IF(A174=MaxT,INDEX(NetCF,A174),INDEX(NetCF,A174)+(INDEX(BEL,(A174+1))*INDEX(DiscountFactor,A174)))</f>
        <v>-51.918581126294661</v>
      </c>
      <c r="K174" s="26"/>
    </row>
    <row r="175" spans="1:11" x14ac:dyDescent="0.2">
      <c r="A175" s="9">
        <v>174</v>
      </c>
      <c r="B175" s="24">
        <f t="shared" si="2"/>
        <v>36</v>
      </c>
      <c r="C175" s="25" cm="1">
        <f t="array" ref="C175">IF(A175=1,1,INDEX(PolicyHoldersInforce,(A175-1))-INDEX(Deaths,(A175-1))-INDEX(Lapses,(A175-1)))</f>
        <v>0.19901249656148565</v>
      </c>
      <c r="D175" s="25" cm="1">
        <f t="array" ref="D175">(INDEX(PolicyHoldersInforce,A175)-INDEX(Deaths,A175))*INDEX(LapseRateFactor,(DurationInforce+A175))</f>
        <v>1.7396300098171762E-3</v>
      </c>
      <c r="E175" s="25" cm="1">
        <f t="array" ref="E175">INDEX(PolicyHoldersInforce,A175)*INDEX(QxFactor,INDEX(Age,A175),QxIndex)</f>
        <v>6.8420164841765572E-6</v>
      </c>
      <c r="F175" s="26" cm="1">
        <f t="array" ref="F175">INDEX(Deaths,A175)*SumAssured</f>
        <v>3.4210082420882788</v>
      </c>
      <c r="G175" s="26" cm="1">
        <f t="array" ref="G175">INDEX(PolicyHoldersInforce,A175)*Premium</f>
        <v>8.8759573466422594</v>
      </c>
      <c r="H175" s="26" cm="1">
        <f t="array" ref="H175">INDEX(PolicyHoldersInforce,A175)*INDEX(EscalatedExpense,A175)</f>
        <v>2.0106172941490792</v>
      </c>
      <c r="I175" s="26" cm="1">
        <f t="array" ref="I175">INDEX(PremiumsReceived,A175)-INDEX(ExpensesPaid,A175)-INDEX(DeathBenefitsPaid,A175)</f>
        <v>3.4443318104049014</v>
      </c>
      <c r="J175" s="26" cm="1">
        <f t="array" ref="J175">IF(A175=MaxT,INDEX(NetCF,A175),INDEX(NetCF,A175)+(INDEX(BEL,(A175+1))*INDEX(DiscountFactor,A175)))</f>
        <v>-55.671307697444213</v>
      </c>
      <c r="K175" s="26"/>
    </row>
    <row r="176" spans="1:11" x14ac:dyDescent="0.2">
      <c r="A176" s="9">
        <v>175</v>
      </c>
      <c r="B176" s="24">
        <f t="shared" si="2"/>
        <v>36</v>
      </c>
      <c r="C176" s="25" cm="1">
        <f t="array" ref="C176">IF(A176=1,1,INDEX(PolicyHoldersInforce,(A176-1))-INDEX(Deaths,(A176-1))-INDEX(Lapses,(A176-1)))</f>
        <v>0.1972660245351843</v>
      </c>
      <c r="D176" s="25" cm="1">
        <f t="array" ref="D176">(INDEX(PolicyHoldersInforce,A176)-INDEX(Deaths,A176))*INDEX(LapseRateFactor,(DurationInforce+A176))</f>
        <v>1.724363555696184E-3</v>
      </c>
      <c r="E176" s="25" cm="1">
        <f t="array" ref="E176">INDEX(PolicyHoldersInforce,A176)*INDEX(QxFactor,INDEX(Age,A176),QxIndex)</f>
        <v>6.7819730668054512E-6</v>
      </c>
      <c r="F176" s="26" cm="1">
        <f t="array" ref="F176">INDEX(Deaths,A176)*SumAssured</f>
        <v>3.3909865334027258</v>
      </c>
      <c r="G176" s="26" cm="1">
        <f t="array" ref="G176">INDEX(PolicyHoldersInforce,A176)*Premium</f>
        <v>8.79806469426922</v>
      </c>
      <c r="H176" s="26" cm="1">
        <f t="array" ref="H176">INDEX(PolicyHoldersInforce,A176)*INDEX(EscalatedExpense,A176)</f>
        <v>2.0010923571966837</v>
      </c>
      <c r="I176" s="26" cm="1">
        <f t="array" ref="I176">INDEX(PremiumsReceived,A176)-INDEX(ExpensesPaid,A176)-INDEX(DeathBenefitsPaid,A176)</f>
        <v>3.4059858036698105</v>
      </c>
      <c r="J176" s="26" cm="1">
        <f t="array" ref="J176">IF(A176=MaxT,INDEX(NetCF,A176),INDEX(NetCF,A176)+(INDEX(BEL,(A176+1))*INDEX(DiscountFactor,A176)))</f>
        <v>-59.403387872356163</v>
      </c>
      <c r="K176" s="26"/>
    </row>
    <row r="177" spans="1:11" x14ac:dyDescent="0.2">
      <c r="A177" s="9">
        <v>176</v>
      </c>
      <c r="B177" s="24">
        <f t="shared" si="2"/>
        <v>36</v>
      </c>
      <c r="C177" s="25" cm="1">
        <f t="array" ref="C177">IF(A177=1,1,INDEX(PolicyHoldersInforce,(A177-1))-INDEX(Deaths,(A177-1))-INDEX(Lapses,(A177-1)))</f>
        <v>0.1955348790064213</v>
      </c>
      <c r="D177" s="25" cm="1">
        <f t="array" ref="D177">(INDEX(PolicyHoldersInforce,A177)-INDEX(Deaths,A177))*INDEX(LapseRateFactor,(DurationInforce+A177))</f>
        <v>1.7092310752478191E-3</v>
      </c>
      <c r="E177" s="25" cm="1">
        <f t="array" ref="E177">INDEX(PolicyHoldersInforce,A177)*INDEX(QxFactor,INDEX(Age,A177),QxIndex)</f>
        <v>6.7224565718669261E-6</v>
      </c>
      <c r="F177" s="26" cm="1">
        <f t="array" ref="F177">INDEX(Deaths,A177)*SumAssured</f>
        <v>3.3612282859334632</v>
      </c>
      <c r="G177" s="26" cm="1">
        <f t="array" ref="G177">INDEX(PolicyHoldersInforce,A177)*Premium</f>
        <v>8.72085560368639</v>
      </c>
      <c r="H177" s="26" cm="1">
        <f t="array" ref="H177">INDEX(PolicyHoldersInforce,A177)*INDEX(EscalatedExpense,A177)</f>
        <v>1.9916125429159226</v>
      </c>
      <c r="I177" s="26" cm="1">
        <f t="array" ref="I177">INDEX(PremiumsReceived,A177)-INDEX(ExpensesPaid,A177)-INDEX(DeathBenefitsPaid,A177)</f>
        <v>3.368014774837004</v>
      </c>
      <c r="J177" s="26" cm="1">
        <f t="array" ref="J177">IF(A177=MaxT,INDEX(NetCF,A177),INDEX(NetCF,A177)+(INDEX(BEL,(A177+1))*INDEX(DiscountFactor,A177)))</f>
        <v>-63.115101478371557</v>
      </c>
      <c r="K177" s="26"/>
    </row>
    <row r="178" spans="1:11" x14ac:dyDescent="0.2">
      <c r="A178" s="9">
        <v>177</v>
      </c>
      <c r="B178" s="24">
        <f t="shared" si="2"/>
        <v>36</v>
      </c>
      <c r="C178" s="25" cm="1">
        <f t="array" ref="C178">IF(A178=1,1,INDEX(PolicyHoldersInforce,(A178-1))-INDEX(Deaths,(A178-1))-INDEX(Lapses,(A178-1)))</f>
        <v>0.19381892547460161</v>
      </c>
      <c r="D178" s="25" cm="1">
        <f t="array" ref="D178">(INDEX(PolicyHoldersInforce,A178)-INDEX(Deaths,A178))*INDEX(LapseRateFactor,(DurationInforce+A178))</f>
        <v>1.6942313927606292E-3</v>
      </c>
      <c r="E178" s="25" cm="1">
        <f t="array" ref="E178">INDEX(PolicyHoldersInforce,A178)*INDEX(QxFactor,INDEX(Age,A178),QxIndex)</f>
        <v>6.663462375252926E-6</v>
      </c>
      <c r="F178" s="26" cm="1">
        <f t="array" ref="F178">INDEX(Deaths,A178)*SumAssured</f>
        <v>3.3317311876264628</v>
      </c>
      <c r="G178" s="26" cm="1">
        <f t="array" ref="G178">INDEX(PolicyHoldersInforce,A178)*Premium</f>
        <v>8.6443240761672318</v>
      </c>
      <c r="H178" s="26" cm="1">
        <f t="array" ref="H178">INDEX(PolicyHoldersInforce,A178)*INDEX(EscalatedExpense,A178)</f>
        <v>1.9821776375462741</v>
      </c>
      <c r="I178" s="26" cm="1">
        <f t="array" ref="I178">INDEX(PremiumsReceived,A178)-INDEX(ExpensesPaid,A178)-INDEX(DeathBenefitsPaid,A178)</f>
        <v>3.3304152509944953</v>
      </c>
      <c r="J178" s="26" cm="1">
        <f t="array" ref="J178">IF(A178=MaxT,INDEX(NetCF,A178),INDEX(NetCF,A178)+(INDEX(BEL,(A178+1))*INDEX(DiscountFactor,A178)))</f>
        <v>-66.806726183312634</v>
      </c>
      <c r="K178" s="26"/>
    </row>
    <row r="179" spans="1:11" x14ac:dyDescent="0.2">
      <c r="A179" s="9">
        <v>178</v>
      </c>
      <c r="B179" s="24">
        <f t="shared" si="2"/>
        <v>36</v>
      </c>
      <c r="C179" s="25" cm="1">
        <f t="array" ref="C179">IF(A179=1,1,INDEX(PolicyHoldersInforce,(A179-1))-INDEX(Deaths,(A179-1))-INDEX(Lapses,(A179-1)))</f>
        <v>0.19211803061946575</v>
      </c>
      <c r="D179" s="25" cm="1">
        <f t="array" ref="D179">(INDEX(PolicyHoldersInforce,A179)-INDEX(Deaths,A179))*INDEX(LapseRateFactor,(DurationInforce+A179))</f>
        <v>1.6793633428408403E-3</v>
      </c>
      <c r="E179" s="25" cm="1">
        <f t="array" ref="E179">INDEX(PolicyHoldersInforce,A179)*INDEX(QxFactor,INDEX(Age,A179),QxIndex)</f>
        <v>6.6049858934351359E-6</v>
      </c>
      <c r="F179" s="26" cm="1">
        <f t="array" ref="F179">INDEX(Deaths,A179)*SumAssured</f>
        <v>3.3024929467175679</v>
      </c>
      <c r="G179" s="26" cm="1">
        <f t="array" ref="G179">INDEX(PolicyHoldersInforce,A179)*Premium</f>
        <v>8.568464165628173</v>
      </c>
      <c r="H179" s="26" cm="1">
        <f t="array" ref="H179">INDEX(PolicyHoldersInforce,A179)*INDEX(EscalatedExpense,A179)</f>
        <v>1.9727874283398692</v>
      </c>
      <c r="I179" s="26" cm="1">
        <f t="array" ref="I179">INDEX(PremiumsReceived,A179)-INDEX(ExpensesPaid,A179)-INDEX(DeathBenefitsPaid,A179)</f>
        <v>3.2931837905707364</v>
      </c>
      <c r="J179" s="26" cm="1">
        <f t="array" ref="J179">IF(A179=MaxT,INDEX(NetCF,A179),INDEX(NetCF,A179)+(INDEX(BEL,(A179+1))*INDEX(DiscountFactor,A179)))</f>
        <v>-70.478537516747238</v>
      </c>
      <c r="K179" s="26"/>
    </row>
    <row r="180" spans="1:11" x14ac:dyDescent="0.2">
      <c r="A180" s="9">
        <v>179</v>
      </c>
      <c r="B180" s="24">
        <f t="shared" si="2"/>
        <v>36</v>
      </c>
      <c r="C180" s="25" cm="1">
        <f t="array" ref="C180">IF(A180=1,1,INDEX(PolicyHoldersInforce,(A180-1))-INDEX(Deaths,(A180-1))-INDEX(Lapses,(A180-1)))</f>
        <v>0.19043206229073148</v>
      </c>
      <c r="D180" s="25" cm="1">
        <f t="array" ref="D180">(INDEX(PolicyHoldersInforce,A180)-INDEX(Deaths,A180))*INDEX(LapseRateFactor,(DurationInforce+A180))</f>
        <v>1.6646257703218136E-3</v>
      </c>
      <c r="E180" s="25" cm="1">
        <f t="array" ref="E180">INDEX(PolicyHoldersInforce,A180)*INDEX(QxFactor,INDEX(Age,A180),QxIndex)</f>
        <v>6.5470225831088645E-6</v>
      </c>
      <c r="F180" s="26" cm="1">
        <f t="array" ref="F180">INDEX(Deaths,A180)*SumAssured</f>
        <v>3.2735112915544322</v>
      </c>
      <c r="G180" s="26" cm="1">
        <f t="array" ref="G180">INDEX(PolicyHoldersInforce,A180)*Premium</f>
        <v>8.4932699781666248</v>
      </c>
      <c r="H180" s="26" cm="1">
        <f t="array" ref="H180">INDEX(PolicyHoldersInforce,A180)*INDEX(EscalatedExpense,A180)</f>
        <v>1.9634417035566907</v>
      </c>
      <c r="I180" s="26" cm="1">
        <f t="array" ref="I180">INDEX(PremiumsReceived,A180)-INDEX(ExpensesPaid,A180)-INDEX(DeathBenefitsPaid,A180)</f>
        <v>3.2563169830555019</v>
      </c>
      <c r="J180" s="26" cm="1">
        <f t="array" ref="J180">IF(A180=MaxT,INDEX(NetCF,A180),INDEX(NetCF,A180)+(INDEX(BEL,(A180+1))*INDEX(DiscountFactor,A180)))</f>
        <v>-74.130808891073741</v>
      </c>
      <c r="K180" s="26"/>
    </row>
    <row r="181" spans="1:11" x14ac:dyDescent="0.2">
      <c r="A181" s="9">
        <v>180</v>
      </c>
      <c r="B181" s="24">
        <f t="shared" si="2"/>
        <v>37</v>
      </c>
      <c r="C181" s="25" cm="1">
        <f t="array" ref="C181">IF(A181=1,1,INDEX(PolicyHoldersInforce,(A181-1))-INDEX(Deaths,(A181-1))-INDEX(Lapses,(A181-1)))</f>
        <v>0.18876088949782657</v>
      </c>
      <c r="D181" s="25" cm="1">
        <f t="array" ref="D181">(INDEX(PolicyHoldersInforce,A181)-INDEX(Deaths,A181))*INDEX(LapseRateFactor,(DurationInforce+A181))</f>
        <v>1.6500142466241024E-3</v>
      </c>
      <c r="E181" s="25" cm="1">
        <f t="array" ref="E181">INDEX(PolicyHoldersInforce,A181)*INDEX(QxFactor,INDEX(Age,A181),QxIndex)</f>
        <v>6.8651909478486722E-6</v>
      </c>
      <c r="F181" s="26" cm="1">
        <f t="array" ref="F181">INDEX(Deaths,A181)*SumAssured</f>
        <v>3.4325954739243363</v>
      </c>
      <c r="G181" s="26" cm="1">
        <f t="array" ref="G181">INDEX(PolicyHoldersInforce,A181)*Premium</f>
        <v>8.4187356716030646</v>
      </c>
      <c r="H181" s="26" cm="1">
        <f t="array" ref="H181">INDEX(PolicyHoldersInforce,A181)*INDEX(EscalatedExpense,A181)</f>
        <v>1.9541402524598044</v>
      </c>
      <c r="I181" s="26" cm="1">
        <f t="array" ref="I181">INDEX(PremiumsReceived,A181)-INDEX(ExpensesPaid,A181)-INDEX(DeathBenefitsPaid,A181)</f>
        <v>3.0319999452189235</v>
      </c>
      <c r="J181" s="26" cm="1">
        <f t="array" ref="J181">IF(A181=MaxT,INDEX(NetCF,A181),INDEX(NetCF,A181)+(INDEX(BEL,(A181+1))*INDEX(DiscountFactor,A181)))</f>
        <v>-77.763811622428136</v>
      </c>
      <c r="K181" s="26"/>
    </row>
    <row r="182" spans="1:11" x14ac:dyDescent="0.2">
      <c r="A182" s="9">
        <v>181</v>
      </c>
      <c r="B182" s="24">
        <f t="shared" si="2"/>
        <v>37</v>
      </c>
      <c r="C182" s="25" cm="1">
        <f t="array" ref="C182">IF(A182=1,1,INDEX(PolicyHoldersInforce,(A182-1))-INDEX(Deaths,(A182-1))-INDEX(Lapses,(A182-1)))</f>
        <v>0.18710401006025462</v>
      </c>
      <c r="D182" s="25" cm="1">
        <f t="array" ref="D182">(INDEX(PolicyHoldersInforce,A182)-INDEX(Deaths,A182))*INDEX(LapseRateFactor,(DurationInforce+A182))</f>
        <v>1.6355309779543827E-3</v>
      </c>
      <c r="E182" s="25" cm="1">
        <f t="array" ref="E182">INDEX(PolicyHoldersInforce,A182)*INDEX(QxFactor,INDEX(Age,A182),QxIndex)</f>
        <v>6.8049306166605925E-6</v>
      </c>
      <c r="F182" s="26" cm="1">
        <f t="array" ref="F182">INDEX(Deaths,A182)*SumAssured</f>
        <v>3.4024653083302963</v>
      </c>
      <c r="G182" s="26" cm="1">
        <f t="array" ref="G182">INDEX(PolicyHoldersInforce,A182)*Premium</f>
        <v>8.3448388486873561</v>
      </c>
      <c r="H182" s="26" cm="1">
        <f t="array" ref="H182">INDEX(PolicyHoldersInforce,A182)*INDEX(EscalatedExpense,A182)</f>
        <v>1.9448789949756569</v>
      </c>
      <c r="I182" s="26" cm="1">
        <f t="array" ref="I182">INDEX(PremiumsReceived,A182)-INDEX(ExpensesPaid,A182)-INDEX(DeathBenefitsPaid,A182)</f>
        <v>2.9974945453814033</v>
      </c>
      <c r="J182" s="26" cm="1">
        <f t="array" ref="J182">IF(A182=MaxT,INDEX(NetCF,A182),INDEX(NetCF,A182)+(INDEX(BEL,(A182+1))*INDEX(DiscountFactor,A182)))</f>
        <v>-81.189089265920515</v>
      </c>
      <c r="K182" s="26"/>
    </row>
    <row r="183" spans="1:11" x14ac:dyDescent="0.2">
      <c r="A183" s="9">
        <v>182</v>
      </c>
      <c r="B183" s="24">
        <f t="shared" si="2"/>
        <v>37</v>
      </c>
      <c r="C183" s="25" cm="1">
        <f t="array" ref="C183">IF(A183=1,1,INDEX(PolicyHoldersInforce,(A183-1))-INDEX(Deaths,(A183-1))-INDEX(Lapses,(A183-1)))</f>
        <v>0.18546167415168358</v>
      </c>
      <c r="D183" s="25" cm="1">
        <f t="array" ref="D183">(INDEX(PolicyHoldersInforce,A183)-INDEX(Deaths,A183))*INDEX(LapseRateFactor,(DurationInforce+A183))</f>
        <v>1.6211748385332675E-3</v>
      </c>
      <c r="E183" s="25" cm="1">
        <f t="array" ref="E183">INDEX(PolicyHoldersInforce,A183)*INDEX(QxFactor,INDEX(Age,A183),QxIndex)</f>
        <v>6.745199230339812E-6</v>
      </c>
      <c r="F183" s="26" cm="1">
        <f t="array" ref="F183">INDEX(Deaths,A183)*SumAssured</f>
        <v>3.3725996151699058</v>
      </c>
      <c r="G183" s="26" cm="1">
        <f t="array" ref="G183">INDEX(PolicyHoldersInforce,A183)*Premium</f>
        <v>8.2715906671650874</v>
      </c>
      <c r="H183" s="26" cm="1">
        <f t="array" ref="H183">INDEX(PolicyHoldersInforce,A183)*INDEX(EscalatedExpense,A183)</f>
        <v>1.9356616293718809</v>
      </c>
      <c r="I183" s="26" cm="1">
        <f t="array" ref="I183">INDEX(PremiumsReceived,A183)-INDEX(ExpensesPaid,A183)-INDEX(DeathBenefitsPaid,A183)</f>
        <v>2.9633294226233011</v>
      </c>
      <c r="J183" s="26" cm="1">
        <f t="array" ref="J183">IF(A183=MaxT,INDEX(NetCF,A183),INDEX(NetCF,A183)+(INDEX(BEL,(A183+1))*INDEX(DiscountFactor,A183)))</f>
        <v>-84.596366264926914</v>
      </c>
      <c r="K183" s="26"/>
    </row>
    <row r="184" spans="1:11" x14ac:dyDescent="0.2">
      <c r="A184" s="9">
        <v>183</v>
      </c>
      <c r="B184" s="24">
        <f t="shared" si="2"/>
        <v>37</v>
      </c>
      <c r="C184" s="25" cm="1">
        <f t="array" ref="C184">IF(A184=1,1,INDEX(PolicyHoldersInforce,(A184-1))-INDEX(Deaths,(A184-1))-INDEX(Lapses,(A184-1)))</f>
        <v>0.18383375411391997</v>
      </c>
      <c r="D184" s="25" cm="1">
        <f t="array" ref="D184">(INDEX(PolicyHoldersInforce,A184)-INDEX(Deaths,A184))*INDEX(LapseRateFactor,(DurationInforce+A184))</f>
        <v>1.60694471246308E-3</v>
      </c>
      <c r="E184" s="25" cm="1">
        <f t="array" ref="E184">INDEX(PolicyHoldersInforce,A184)*INDEX(QxFactor,INDEX(Age,A184),QxIndex)</f>
        <v>6.6859921459866483E-6</v>
      </c>
      <c r="F184" s="26" cm="1">
        <f t="array" ref="F184">INDEX(Deaths,A184)*SumAssured</f>
        <v>3.3429960729933241</v>
      </c>
      <c r="G184" s="26" cm="1">
        <f t="array" ref="G184">INDEX(PolicyHoldersInforce,A184)*Premium</f>
        <v>8.1989854334808303</v>
      </c>
      <c r="H184" s="26" cm="1">
        <f t="array" ref="H184">INDEX(PolicyHoldersInforce,A184)*INDEX(EscalatedExpense,A184)</f>
        <v>1.9264879476316725</v>
      </c>
      <c r="I184" s="26" cm="1">
        <f t="array" ref="I184">INDEX(PremiumsReceived,A184)-INDEX(ExpensesPaid,A184)-INDEX(DeathBenefitsPaid,A184)</f>
        <v>2.9295014128558337</v>
      </c>
      <c r="J184" s="26" cm="1">
        <f t="array" ref="J184">IF(A184=MaxT,INDEX(NetCF,A184),INDEX(NetCF,A184)+(INDEX(BEL,(A184+1))*INDEX(DiscountFactor,A184)))</f>
        <v>-87.985896933795416</v>
      </c>
      <c r="K184" s="26"/>
    </row>
    <row r="185" spans="1:11" x14ac:dyDescent="0.2">
      <c r="A185" s="9">
        <v>184</v>
      </c>
      <c r="B185" s="24">
        <f t="shared" si="2"/>
        <v>37</v>
      </c>
      <c r="C185" s="25" cm="1">
        <f t="array" ref="C185">IF(A185=1,1,INDEX(PolicyHoldersInforce,(A185-1))-INDEX(Deaths,(A185-1))-INDEX(Lapses,(A185-1)))</f>
        <v>0.1822201234093109</v>
      </c>
      <c r="D185" s="25" cm="1">
        <f t="array" ref="D185">(INDEX(PolicyHoldersInforce,A185)-INDEX(Deaths,A185))*INDEX(LapseRateFactor,(DurationInforce+A185))</f>
        <v>1.592839493641118E-3</v>
      </c>
      <c r="E185" s="25" cm="1">
        <f t="array" ref="E185">INDEX(PolicyHoldersInforce,A185)*INDEX(QxFactor,INDEX(Age,A185),QxIndex)</f>
        <v>6.6273047614552225E-6</v>
      </c>
      <c r="F185" s="26" cm="1">
        <f t="array" ref="F185">INDEX(Deaths,A185)*SumAssured</f>
        <v>3.313652380727611</v>
      </c>
      <c r="G185" s="26" cm="1">
        <f t="array" ref="G185">INDEX(PolicyHoldersInforce,A185)*Premium</f>
        <v>8.1270175040552672</v>
      </c>
      <c r="H185" s="26" cm="1">
        <f t="array" ref="H185">INDEX(PolicyHoldersInforce,A185)*INDEX(EscalatedExpense,A185)</f>
        <v>1.9173577427240851</v>
      </c>
      <c r="I185" s="26" cm="1">
        <f t="array" ref="I185">INDEX(PremiumsReceived,A185)-INDEX(ExpensesPaid,A185)-INDEX(DeathBenefitsPaid,A185)</f>
        <v>2.8960073806035713</v>
      </c>
      <c r="J185" s="26" cm="1">
        <f t="array" ref="J185">IF(A185=MaxT,INDEX(NetCF,A185),INDEX(NetCF,A185)+(INDEX(BEL,(A185+1))*INDEX(DiscountFactor,A185)))</f>
        <v>-91.357933645271871</v>
      </c>
      <c r="K185" s="26"/>
    </row>
    <row r="186" spans="1:11" x14ac:dyDescent="0.2">
      <c r="A186" s="9">
        <v>185</v>
      </c>
      <c r="B186" s="24">
        <f t="shared" si="2"/>
        <v>37</v>
      </c>
      <c r="C186" s="25" cm="1">
        <f t="array" ref="C186">IF(A186=1,1,INDEX(PolicyHoldersInforce,(A186-1))-INDEX(Deaths,(A186-1))-INDEX(Lapses,(A186-1)))</f>
        <v>0.18062065661090834</v>
      </c>
      <c r="D186" s="25" cm="1">
        <f t="array" ref="D186">(INDEX(PolicyHoldersInforce,A186)-INDEX(Deaths,A186))*INDEX(LapseRateFactor,(DurationInforce+A186))</f>
        <v>1.5788580856736752E-3</v>
      </c>
      <c r="E186" s="25" cm="1">
        <f t="array" ref="E186">INDEX(PolicyHoldersInforce,A186)*INDEX(QxFactor,INDEX(Age,A186),QxIndex)</f>
        <v>6.5691325149957452E-6</v>
      </c>
      <c r="F186" s="26" cm="1">
        <f t="array" ref="F186">INDEX(Deaths,A186)*SumAssured</f>
        <v>3.2845662574978727</v>
      </c>
      <c r="G186" s="26" cm="1">
        <f t="array" ref="G186">INDEX(PolicyHoldersInforce,A186)*Premium</f>
        <v>8.0556812848465125</v>
      </c>
      <c r="H186" s="26" cm="1">
        <f t="array" ref="H186">INDEX(PolicyHoldersInforce,A186)*INDEX(EscalatedExpense,A186)</f>
        <v>1.9082708085993532</v>
      </c>
      <c r="I186" s="26" cm="1">
        <f t="array" ref="I186">INDEX(PremiumsReceived,A186)-INDEX(ExpensesPaid,A186)-INDEX(DeathBenefitsPaid,A186)</f>
        <v>2.8628442187492871</v>
      </c>
      <c r="J186" s="26" cm="1">
        <f t="array" ref="J186">IF(A186=MaxT,INDEX(NetCF,A186),INDEX(NetCF,A186)+(INDEX(BEL,(A186+1))*INDEX(DiscountFactor,A186)))</f>
        <v>-94.712726849801754</v>
      </c>
      <c r="K186" s="26"/>
    </row>
    <row r="187" spans="1:11" x14ac:dyDescent="0.2">
      <c r="A187" s="9">
        <v>186</v>
      </c>
      <c r="B187" s="24">
        <f t="shared" si="2"/>
        <v>37</v>
      </c>
      <c r="C187" s="25" cm="1">
        <f t="array" ref="C187">IF(A187=1,1,INDEX(PolicyHoldersInforce,(A187-1))-INDEX(Deaths,(A187-1))-INDEX(Lapses,(A187-1)))</f>
        <v>0.17903522939271968</v>
      </c>
      <c r="D187" s="25" cm="1">
        <f t="array" ref="D187">(INDEX(PolicyHoldersInforce,A187)-INDEX(Deaths,A187))*INDEX(LapseRateFactor,(DurationInforce+A187))</f>
        <v>1.5649994017908201E-3</v>
      </c>
      <c r="E187" s="25" cm="1">
        <f t="array" ref="E187">INDEX(PolicyHoldersInforce,A187)*INDEX(QxFactor,INDEX(Age,A187),QxIndex)</f>
        <v>6.5114708848999243E-6</v>
      </c>
      <c r="F187" s="26" cm="1">
        <f t="array" ref="F187">INDEX(Deaths,A187)*SumAssured</f>
        <v>3.255735442449962</v>
      </c>
      <c r="G187" s="26" cm="1">
        <f t="array" ref="G187">INDEX(PolicyHoldersInforce,A187)*Premium</f>
        <v>7.9849712309152983</v>
      </c>
      <c r="H187" s="26" cm="1">
        <f t="array" ref="H187">INDEX(PolicyHoldersInforce,A187)*INDEX(EscalatedExpense,A187)</f>
        <v>1.8992269401842412</v>
      </c>
      <c r="I187" s="26" cm="1">
        <f t="array" ref="I187">INDEX(PremiumsReceived,A187)-INDEX(ExpensesPaid,A187)-INDEX(DeathBenefitsPaid,A187)</f>
        <v>2.830008848281095</v>
      </c>
      <c r="J187" s="26" cm="1">
        <f t="array" ref="J187">IF(A187=MaxT,INDEX(NetCF,A187),INDEX(NetCF,A187)+(INDEX(BEL,(A187+1))*INDEX(DiscountFactor,A187)))</f>
        <v>-98.050525094669439</v>
      </c>
      <c r="K187" s="26"/>
    </row>
    <row r="188" spans="1:11" x14ac:dyDescent="0.2">
      <c r="A188" s="9">
        <v>187</v>
      </c>
      <c r="B188" s="24">
        <f t="shared" si="2"/>
        <v>37</v>
      </c>
      <c r="C188" s="25" cm="1">
        <f t="array" ref="C188">IF(A188=1,1,INDEX(PolicyHoldersInforce,(A188-1))-INDEX(Deaths,(A188-1))-INDEX(Lapses,(A188-1)))</f>
        <v>0.17746371852004397</v>
      </c>
      <c r="D188" s="25" cm="1">
        <f t="array" ref="D188">(INDEX(PolicyHoldersInforce,A188)-INDEX(Deaths,A188))*INDEX(LapseRateFactor,(DurationInforce+A188))</f>
        <v>1.5512623647619211E-3</v>
      </c>
      <c r="E188" s="25" cm="1">
        <f t="array" ref="E188">INDEX(PolicyHoldersInforce,A188)*INDEX(QxFactor,INDEX(Age,A188),QxIndex)</f>
        <v>6.4543153891495022E-6</v>
      </c>
      <c r="F188" s="26" cm="1">
        <f t="array" ref="F188">INDEX(Deaths,A188)*SumAssured</f>
        <v>3.2271576945747511</v>
      </c>
      <c r="G188" s="26" cm="1">
        <f t="array" ref="G188">INDEX(PolicyHoldersInforce,A188)*Premium</f>
        <v>7.9148818459939614</v>
      </c>
      <c r="H188" s="26" cm="1">
        <f t="array" ref="H188">INDEX(PolicyHoldersInforce,A188)*INDEX(EscalatedExpense,A188)</f>
        <v>1.8902259333774196</v>
      </c>
      <c r="I188" s="26" cm="1">
        <f t="array" ref="I188">INDEX(PremiumsReceived,A188)-INDEX(ExpensesPaid,A188)-INDEX(DeathBenefitsPaid,A188)</f>
        <v>2.7974982180417904</v>
      </c>
      <c r="J188" s="26" cm="1">
        <f t="array" ref="J188">IF(A188=MaxT,INDEX(NetCF,A188),INDEX(NetCF,A188)+(INDEX(BEL,(A188+1))*INDEX(DiscountFactor,A188)))</f>
        <v>-101.37157504297666</v>
      </c>
      <c r="K188" s="26"/>
    </row>
    <row r="189" spans="1:11" x14ac:dyDescent="0.2">
      <c r="A189" s="9">
        <v>188</v>
      </c>
      <c r="B189" s="24">
        <f t="shared" si="2"/>
        <v>37</v>
      </c>
      <c r="C189" s="25" cm="1">
        <f t="array" ref="C189">IF(A189=1,1,INDEX(PolicyHoldersInforce,(A189-1))-INDEX(Deaths,(A189-1))-INDEX(Lapses,(A189-1)))</f>
        <v>0.17590600183989291</v>
      </c>
      <c r="D189" s="25" cm="1">
        <f t="array" ref="D189">(INDEX(PolicyHoldersInforce,A189)-INDEX(Deaths,A189))*INDEX(LapseRateFactor,(DurationInforce+A189))</f>
        <v>1.5376459068119131E-3</v>
      </c>
      <c r="E189" s="25" cm="1">
        <f t="array" ref="E189">INDEX(PolicyHoldersInforce,A189)*INDEX(QxFactor,INDEX(Age,A189),QxIndex)</f>
        <v>6.3976615850678622E-6</v>
      </c>
      <c r="F189" s="26" cm="1">
        <f t="array" ref="F189">INDEX(Deaths,A189)*SumAssured</f>
        <v>3.198830792533931</v>
      </c>
      <c r="G189" s="26" cm="1">
        <f t="array" ref="G189">INDEX(PolicyHoldersInforce,A189)*Premium</f>
        <v>7.845407682059224</v>
      </c>
      <c r="H189" s="26" cm="1">
        <f t="array" ref="H189">INDEX(PolicyHoldersInforce,A189)*INDEX(EscalatedExpense,A189)</f>
        <v>1.8812675850448555</v>
      </c>
      <c r="I189" s="26" cm="1">
        <f t="array" ref="I189">INDEX(PremiumsReceived,A189)-INDEX(ExpensesPaid,A189)-INDEX(DeathBenefitsPaid,A189)</f>
        <v>2.7653093044804375</v>
      </c>
      <c r="J189" s="26" cm="1">
        <f t="array" ref="J189">IF(A189=MaxT,INDEX(NetCF,A189),INDEX(NetCF,A189)+(INDEX(BEL,(A189+1))*INDEX(DiscountFactor,A189)))</f>
        <v>-104.67612149246139</v>
      </c>
      <c r="K189" s="26"/>
    </row>
    <row r="190" spans="1:11" x14ac:dyDescent="0.2">
      <c r="A190" s="9">
        <v>189</v>
      </c>
      <c r="B190" s="24">
        <f t="shared" si="2"/>
        <v>37</v>
      </c>
      <c r="C190" s="25" cm="1">
        <f t="array" ref="C190">IF(A190=1,1,INDEX(PolicyHoldersInforce,(A190-1))-INDEX(Deaths,(A190-1))-INDEX(Lapses,(A190-1)))</f>
        <v>0.17436195827149595</v>
      </c>
      <c r="D190" s="25" cm="1">
        <f t="array" ref="D190">(INDEX(PolicyHoldersInforce,A190)-INDEX(Deaths,A190))*INDEX(LapseRateFactor,(DurationInforce+A190))</f>
        <v>1.5241489695383013E-3</v>
      </c>
      <c r="E190" s="25" cm="1">
        <f t="array" ref="E190">INDEX(PolicyHoldersInforce,A190)*INDEX(QxFactor,INDEX(Age,A190),QxIndex)</f>
        <v>6.3415050689747074E-6</v>
      </c>
      <c r="F190" s="26" cm="1">
        <f t="array" ref="F190">INDEX(Deaths,A190)*SumAssured</f>
        <v>3.1707525344873537</v>
      </c>
      <c r="G190" s="26" cm="1">
        <f t="array" ref="G190">INDEX(PolicyHoldersInforce,A190)*Premium</f>
        <v>7.77654333890872</v>
      </c>
      <c r="H190" s="26" cm="1">
        <f t="array" ref="H190">INDEX(PolicyHoldersInforce,A190)*INDEX(EscalatedExpense,A190)</f>
        <v>1.8723516930152284</v>
      </c>
      <c r="I190" s="26" cm="1">
        <f t="array" ref="I190">INDEX(PremiumsReceived,A190)-INDEX(ExpensesPaid,A190)-INDEX(DeathBenefitsPaid,A190)</f>
        <v>2.7334391114061378</v>
      </c>
      <c r="J190" s="26" cm="1">
        <f t="array" ref="J190">IF(A190=MaxT,INDEX(NetCF,A190),INDEX(NetCF,A190)+(INDEX(BEL,(A190+1))*INDEX(DiscountFactor,A190)))</f>
        <v>-107.96440739415875</v>
      </c>
      <c r="K190" s="26"/>
    </row>
    <row r="191" spans="1:11" x14ac:dyDescent="0.2">
      <c r="A191" s="9">
        <v>190</v>
      </c>
      <c r="B191" s="24">
        <f t="shared" si="2"/>
        <v>37</v>
      </c>
      <c r="C191" s="25" cm="1">
        <f t="array" ref="C191">IF(A191=1,1,INDEX(PolicyHoldersInforce,(A191-1))-INDEX(Deaths,(A191-1))-INDEX(Lapses,(A191-1)))</f>
        <v>0.17283146779688865</v>
      </c>
      <c r="D191" s="25" cm="1">
        <f t="array" ref="D191">(INDEX(PolicyHoldersInforce,A191)-INDEX(Deaths,A191))*INDEX(LapseRateFactor,(DurationInforce+A191))</f>
        <v>1.5107705038288908E-3</v>
      </c>
      <c r="E191" s="25" cm="1">
        <f t="array" ref="E191">INDEX(PolicyHoldersInforce,A191)*INDEX(QxFactor,INDEX(Age,A191),QxIndex)</f>
        <v>6.2858414758437615E-6</v>
      </c>
      <c r="F191" s="26" cm="1">
        <f t="array" ref="F191">INDEX(Deaths,A191)*SumAssured</f>
        <v>3.1429207379218806</v>
      </c>
      <c r="G191" s="26" cm="1">
        <f t="array" ref="G191">INDEX(PolicyHoldersInforce,A191)*Premium</f>
        <v>7.7082834637412345</v>
      </c>
      <c r="H191" s="26" cm="1">
        <f t="array" ref="H191">INDEX(PolicyHoldersInforce,A191)*INDEX(EscalatedExpense,A191)</f>
        <v>1.8634780560753694</v>
      </c>
      <c r="I191" s="26" cm="1">
        <f t="array" ref="I191">INDEX(PremiumsReceived,A191)-INDEX(ExpensesPaid,A191)-INDEX(DeathBenefitsPaid,A191)</f>
        <v>2.701884669743984</v>
      </c>
      <c r="J191" s="26" cm="1">
        <f t="array" ref="J191">IF(A191=MaxT,INDEX(NetCF,A191),INDEX(NetCF,A191)+(INDEX(BEL,(A191+1))*INDEX(DiscountFactor,A191)))</f>
        <v>-111.23667387090532</v>
      </c>
      <c r="K191" s="26"/>
    </row>
    <row r="192" spans="1:11" x14ac:dyDescent="0.2">
      <c r="A192" s="9">
        <v>191</v>
      </c>
      <c r="B192" s="24">
        <f t="shared" si="2"/>
        <v>37</v>
      </c>
      <c r="C192" s="25" cm="1">
        <f t="array" ref="C192">IF(A192=1,1,INDEX(PolicyHoldersInforce,(A192-1))-INDEX(Deaths,(A192-1))-INDEX(Lapses,(A192-1)))</f>
        <v>0.17131441145158391</v>
      </c>
      <c r="D192" s="25" cm="1">
        <f t="array" ref="D192">(INDEX(PolicyHoldersInforce,A192)-INDEX(Deaths,A192))*INDEX(LapseRateFactor,(DurationInforce+A192))</f>
        <v>1.4975094697802398E-3</v>
      </c>
      <c r="E192" s="25" cm="1">
        <f t="array" ref="E192">INDEX(PolicyHoldersInforce,A192)*INDEX(QxFactor,INDEX(Age,A192),QxIndex)</f>
        <v>6.2306664789634755E-6</v>
      </c>
      <c r="F192" s="26" cm="1">
        <f t="array" ref="F192">INDEX(Deaths,A192)*SumAssured</f>
        <v>3.1153332394817377</v>
      </c>
      <c r="G192" s="26" cm="1">
        <f t="array" ref="G192">INDEX(PolicyHoldersInforce,A192)*Premium</f>
        <v>7.6406227507406426</v>
      </c>
      <c r="H192" s="26" cm="1">
        <f t="array" ref="H192">INDEX(PolicyHoldersInforce,A192)*INDEX(EscalatedExpense,A192)</f>
        <v>1.8546464739657189</v>
      </c>
      <c r="I192" s="26" cm="1">
        <f t="array" ref="I192">INDEX(PremiumsReceived,A192)-INDEX(ExpensesPaid,A192)-INDEX(DeathBenefitsPaid,A192)</f>
        <v>2.670643037293186</v>
      </c>
      <c r="J192" s="26" cm="1">
        <f t="array" ref="J192">IF(A192=MaxT,INDEX(NetCF,A192),INDEX(NetCF,A192)+(INDEX(BEL,(A192+1))*INDEX(DiscountFactor,A192)))</f>
        <v>-114.49316023568822</v>
      </c>
      <c r="K192" s="26"/>
    </row>
    <row r="193" spans="1:11" x14ac:dyDescent="0.2">
      <c r="A193" s="9">
        <v>192</v>
      </c>
      <c r="B193" s="24">
        <f t="shared" si="2"/>
        <v>38</v>
      </c>
      <c r="C193" s="25" cm="1">
        <f t="array" ref="C193">IF(A193=1,1,INDEX(PolicyHoldersInforce,(A193-1))-INDEX(Deaths,(A193-1))-INDEX(Lapses,(A193-1)))</f>
        <v>0.16981067131532471</v>
      </c>
      <c r="D193" s="25" cm="1">
        <f t="array" ref="D193">(INDEX(PolicyHoldersInforce,A193)-INDEX(Deaths,A193))*INDEX(LapseRateFactor,(DurationInforce+A193))</f>
        <v>1.4843615163348128E-3</v>
      </c>
      <c r="E193" s="25" cm="1">
        <f t="array" ref="E193">INDEX(PolicyHoldersInforce,A193)*INDEX(QxFactor,INDEX(Age,A193),QxIndex)</f>
        <v>6.5558007478153033E-6</v>
      </c>
      <c r="F193" s="26" cm="1">
        <f t="array" ref="F193">INDEX(Deaths,A193)*SumAssured</f>
        <v>3.2779003739076518</v>
      </c>
      <c r="G193" s="26" cm="1">
        <f t="array" ref="G193">INDEX(PolicyHoldersInforce,A193)*Premium</f>
        <v>7.573555940663482</v>
      </c>
      <c r="H193" s="26" cm="1">
        <f t="array" ref="H193">INDEX(PolicyHoldersInforce,A193)*INDEX(EscalatedExpense,A193)</f>
        <v>1.8458567473758076</v>
      </c>
      <c r="I193" s="26" cm="1">
        <f t="array" ref="I193">INDEX(PremiumsReceived,A193)-INDEX(ExpensesPaid,A193)-INDEX(DeathBenefitsPaid,A193)</f>
        <v>2.4497988193800224</v>
      </c>
      <c r="J193" s="26" cm="1">
        <f t="array" ref="J193">IF(A193=MaxT,INDEX(NetCF,A193),INDEX(NetCF,A193)+(INDEX(BEL,(A193+1))*INDEX(DiscountFactor,A193)))</f>
        <v>-117.73410400984055</v>
      </c>
      <c r="K193" s="26"/>
    </row>
    <row r="194" spans="1:11" x14ac:dyDescent="0.2">
      <c r="A194" s="9">
        <v>193</v>
      </c>
      <c r="B194" s="24">
        <f t="shared" ref="B194:B257" si="3">FLOOR(AgeAtInception+((DurationInforce+A194)/12),1)</f>
        <v>38</v>
      </c>
      <c r="C194" s="25" cm="1">
        <f t="array" ref="C194">IF(A194=1,1,INDEX(PolicyHoldersInforce,(A194-1))-INDEX(Deaths,(A194-1))-INDEX(Lapses,(A194-1)))</f>
        <v>0.16831975399824206</v>
      </c>
      <c r="D194" s="25" cm="1">
        <f t="array" ref="D194">(INDEX(PolicyHoldersInforce,A194)-INDEX(Deaths,A194))*INDEX(LapseRateFactor,(DurationInforce+A194))</f>
        <v>1.4713290003428988E-3</v>
      </c>
      <c r="E194" s="25" cm="1">
        <f t="array" ref="E194">INDEX(PolicyHoldersInforce,A194)*INDEX(QxFactor,INDEX(Age,A194),QxIndex)</f>
        <v>6.4982416039372878E-6</v>
      </c>
      <c r="F194" s="26" cm="1">
        <f t="array" ref="F194">INDEX(Deaths,A194)*SumAssured</f>
        <v>3.2491208019686439</v>
      </c>
      <c r="G194" s="26" cm="1">
        <f t="array" ref="G194">INDEX(PolicyHoldersInforce,A194)*Premium</f>
        <v>7.5070610283215959</v>
      </c>
      <c r="H194" s="26" cm="1">
        <f t="array" ref="H194">INDEX(PolicyHoldersInforce,A194)*INDEX(EscalatedExpense,A194)</f>
        <v>1.8371045686273066</v>
      </c>
      <c r="I194" s="26" cm="1">
        <f t="array" ref="I194">INDEX(PremiumsReceived,A194)-INDEX(ExpensesPaid,A194)-INDEX(DeathBenefitsPaid,A194)</f>
        <v>2.4208356577256449</v>
      </c>
      <c r="J194" s="26" cm="1">
        <f t="array" ref="J194">IF(A194=MaxT,INDEX(NetCF,A194),INDEX(NetCF,A194)+(INDEX(BEL,(A194+1))*INDEX(DiscountFactor,A194)))</f>
        <v>-120.76890405338207</v>
      </c>
      <c r="K194" s="26"/>
    </row>
    <row r="195" spans="1:11" x14ac:dyDescent="0.2">
      <c r="A195" s="9">
        <v>194</v>
      </c>
      <c r="B195" s="24">
        <f t="shared" si="3"/>
        <v>38</v>
      </c>
      <c r="C195" s="25" cm="1">
        <f t="array" ref="C195">IF(A195=1,1,INDEX(PolicyHoldersInforce,(A195-1))-INDEX(Deaths,(A195-1))-INDEX(Lapses,(A195-1)))</f>
        <v>0.16684192675629525</v>
      </c>
      <c r="D195" s="25" cm="1">
        <f t="array" ref="D195">(INDEX(PolicyHoldersInforce,A195)-INDEX(Deaths,A195))*INDEX(LapseRateFactor,(DurationInforce+A195))</f>
        <v>1.4584109082775086E-3</v>
      </c>
      <c r="E195" s="25" cm="1">
        <f t="array" ref="E195">INDEX(PolicyHoldersInforce,A195)*INDEX(QxFactor,INDEX(Age,A195),QxIndex)</f>
        <v>6.4411878224354981E-6</v>
      </c>
      <c r="F195" s="26" cm="1">
        <f t="array" ref="F195">INDEX(Deaths,A195)*SumAssured</f>
        <v>3.2205939112177489</v>
      </c>
      <c r="G195" s="26" cm="1">
        <f t="array" ref="G195">INDEX(PolicyHoldersInforce,A195)*Premium</f>
        <v>7.4411499333307685</v>
      </c>
      <c r="H195" s="26" cm="1">
        <f t="array" ref="H195">INDEX(PolicyHoldersInforce,A195)*INDEX(EscalatedExpense,A195)</f>
        <v>1.8283938885665882</v>
      </c>
      <c r="I195" s="26" cm="1">
        <f t="array" ref="I195">INDEX(PremiumsReceived,A195)-INDEX(ExpensesPaid,A195)-INDEX(DeathBenefitsPaid,A195)</f>
        <v>2.3921621335464311</v>
      </c>
      <c r="J195" s="26" cm="1">
        <f t="array" ref="J195">IF(A195=MaxT,INDEX(NetCF,A195),INDEX(NetCF,A195)+(INDEX(BEL,(A195+1))*INDEX(DiscountFactor,A195)))</f>
        <v>-123.78937199828299</v>
      </c>
      <c r="K195" s="26"/>
    </row>
    <row r="196" spans="1:11" x14ac:dyDescent="0.2">
      <c r="A196" s="9">
        <v>195</v>
      </c>
      <c r="B196" s="24">
        <f t="shared" si="3"/>
        <v>38</v>
      </c>
      <c r="C196" s="25" cm="1">
        <f t="array" ref="C196">IF(A196=1,1,INDEX(PolicyHoldersInforce,(A196-1))-INDEX(Deaths,(A196-1))-INDEX(Lapses,(A196-1)))</f>
        <v>0.1653770746601953</v>
      </c>
      <c r="D196" s="25" cm="1">
        <f t="array" ref="D196">(INDEX(PolicyHoldersInforce,A196)-INDEX(Deaths,A196))*INDEX(LapseRateFactor,(DurationInforce+A196))</f>
        <v>1.4456062355102976E-3</v>
      </c>
      <c r="E196" s="25" cm="1">
        <f t="array" ref="E196">INDEX(PolicyHoldersInforce,A196)*INDEX(QxFactor,INDEX(Age,A196),QxIndex)</f>
        <v>6.3846349662889117E-6</v>
      </c>
      <c r="F196" s="26" cm="1">
        <f t="array" ref="F196">INDEX(Deaths,A196)*SumAssured</f>
        <v>3.1923174831444561</v>
      </c>
      <c r="G196" s="26" cm="1">
        <f t="array" ref="G196">INDEX(PolicyHoldersInforce,A196)*Premium</f>
        <v>7.3758175298447108</v>
      </c>
      <c r="H196" s="26" cm="1">
        <f t="array" ref="H196">INDEX(PolicyHoldersInforce,A196)*INDEX(EscalatedExpense,A196)</f>
        <v>1.8197245104265189</v>
      </c>
      <c r="I196" s="26" cm="1">
        <f t="array" ref="I196">INDEX(PremiumsReceived,A196)-INDEX(ExpensesPaid,A196)-INDEX(DeathBenefitsPaid,A196)</f>
        <v>2.363775536273736</v>
      </c>
      <c r="J196" s="26" cm="1">
        <f t="array" ref="J196">IF(A196=MaxT,INDEX(NetCF,A196),INDEX(NetCF,A196)+(INDEX(BEL,(A196+1))*INDEX(DiscountFactor,A196)))</f>
        <v>-126.79572912962867</v>
      </c>
      <c r="K196" s="26"/>
    </row>
    <row r="197" spans="1:11" x14ac:dyDescent="0.2">
      <c r="A197" s="9">
        <v>196</v>
      </c>
      <c r="B197" s="24">
        <f t="shared" si="3"/>
        <v>38</v>
      </c>
      <c r="C197" s="25" cm="1">
        <f t="array" ref="C197">IF(A197=1,1,INDEX(PolicyHoldersInforce,(A197-1))-INDEX(Deaths,(A197-1))-INDEX(Lapses,(A197-1)))</f>
        <v>0.16392508378971871</v>
      </c>
      <c r="D197" s="25" cm="1">
        <f t="array" ref="D197">(INDEX(PolicyHoldersInforce,A197)-INDEX(Deaths,A197))*INDEX(LapseRateFactor,(DurationInforce+A197))</f>
        <v>1.4329139862334383E-3</v>
      </c>
      <c r="E197" s="25" cm="1">
        <f t="array" ref="E197">INDEX(PolicyHoldersInforce,A197)*INDEX(QxFactor,INDEX(Age,A197),QxIndex)</f>
        <v>6.3285786374330204E-6</v>
      </c>
      <c r="F197" s="26" cm="1">
        <f t="array" ref="F197">INDEX(Deaths,A197)*SumAssured</f>
        <v>3.1642893187165102</v>
      </c>
      <c r="G197" s="26" cm="1">
        <f t="array" ref="G197">INDEX(PolicyHoldersInforce,A197)*Premium</f>
        <v>7.3110587370214546</v>
      </c>
      <c r="H197" s="26" cm="1">
        <f t="array" ref="H197">INDEX(PolicyHoldersInforce,A197)*INDEX(EscalatedExpense,A197)</f>
        <v>1.8110962383729472</v>
      </c>
      <c r="I197" s="26" cm="1">
        <f t="array" ref="I197">INDEX(PremiumsReceived,A197)-INDEX(ExpensesPaid,A197)-INDEX(DeathBenefitsPaid,A197)</f>
        <v>2.3356731799319972</v>
      </c>
      <c r="J197" s="26" cm="1">
        <f t="array" ref="J197">IF(A197=MaxT,INDEX(NetCF,A197),INDEX(NetCF,A197)+(INDEX(BEL,(A197+1))*INDEX(DiscountFactor,A197)))</f>
        <v>-129.78819508585835</v>
      </c>
      <c r="K197" s="26"/>
    </row>
    <row r="198" spans="1:11" x14ac:dyDescent="0.2">
      <c r="A198" s="9">
        <v>197</v>
      </c>
      <c r="B198" s="24">
        <f t="shared" si="3"/>
        <v>38</v>
      </c>
      <c r="C198" s="25" cm="1">
        <f t="array" ref="C198">IF(A198=1,1,INDEX(PolicyHoldersInforce,(A198-1))-INDEX(Deaths,(A198-1))-INDEX(Lapses,(A198-1)))</f>
        <v>0.16248584122484783</v>
      </c>
      <c r="D198" s="25" cm="1">
        <f t="array" ref="D198">(INDEX(PolicyHoldersInforce,A198)-INDEX(Deaths,A198))*INDEX(LapseRateFactor,(DurationInforce+A198))</f>
        <v>1.4203331733821758E-3</v>
      </c>
      <c r="E198" s="25" cm="1">
        <f t="array" ref="E198">INDEX(PolicyHoldersInforce,A198)*INDEX(QxFactor,INDEX(Age,A198),QxIndex)</f>
        <v>6.2730144764177959E-6</v>
      </c>
      <c r="F198" s="26" cm="1">
        <f t="array" ref="F198">INDEX(Deaths,A198)*SumAssured</f>
        <v>3.1365072382088979</v>
      </c>
      <c r="G198" s="26" cm="1">
        <f t="array" ref="G198">INDEX(PolicyHoldersInforce,A198)*Premium</f>
        <v>7.2468685186282134</v>
      </c>
      <c r="H198" s="26" cm="1">
        <f t="array" ref="H198">INDEX(PolicyHoldersInforce,A198)*INDEX(EscalatedExpense,A198)</f>
        <v>1.8025088775002736</v>
      </c>
      <c r="I198" s="26" cm="1">
        <f t="array" ref="I198">INDEX(PremiumsReceived,A198)-INDEX(ExpensesPaid,A198)-INDEX(DeathBenefitsPaid,A198)</f>
        <v>2.3078524029190417</v>
      </c>
      <c r="J198" s="26" cm="1">
        <f t="array" ref="J198">IF(A198=MaxT,INDEX(NetCF,A198),INDEX(NetCF,A198)+(INDEX(BEL,(A198+1))*INDEX(DiscountFactor,A198)))</f>
        <v>-132.7669878754628</v>
      </c>
      <c r="K198" s="26"/>
    </row>
    <row r="199" spans="1:11" x14ac:dyDescent="0.2">
      <c r="A199" s="9">
        <v>198</v>
      </c>
      <c r="B199" s="24">
        <f t="shared" si="3"/>
        <v>38</v>
      </c>
      <c r="C199" s="25" cm="1">
        <f t="array" ref="C199">IF(A199=1,1,INDEX(PolicyHoldersInforce,(A199-1))-INDEX(Deaths,(A199-1))-INDEX(Lapses,(A199-1)))</f>
        <v>0.16105923503698924</v>
      </c>
      <c r="D199" s="25" cm="1">
        <f t="array" ref="D199">(INDEX(PolicyHoldersInforce,A199)-INDEX(Deaths,A199))*INDEX(LapseRateFactor,(DurationInforce+A199))</f>
        <v>1.4078628185580659E-3</v>
      </c>
      <c r="E199" s="25" cm="1">
        <f t="array" ref="E199">INDEX(PolicyHoldersInforce,A199)*INDEX(QxFactor,INDEX(Age,A199),QxIndex)</f>
        <v>6.2179381620686558E-6</v>
      </c>
      <c r="F199" s="26" cm="1">
        <f t="array" ref="F199">INDEX(Deaths,A199)*SumAssured</f>
        <v>3.1089690810343278</v>
      </c>
      <c r="G199" s="26" cm="1">
        <f t="array" ref="G199">INDEX(PolicyHoldersInforce,A199)*Premium</f>
        <v>7.1832418826497202</v>
      </c>
      <c r="H199" s="26" cm="1">
        <f t="array" ref="H199">INDEX(PolicyHoldersInforce,A199)*INDEX(EscalatedExpense,A199)</f>
        <v>1.7939622338270482</v>
      </c>
      <c r="I199" s="26" cm="1">
        <f t="array" ref="I199">INDEX(PremiumsReceived,A199)-INDEX(ExpensesPaid,A199)-INDEX(DeathBenefitsPaid,A199)</f>
        <v>2.2803105677883444</v>
      </c>
      <c r="J199" s="26" cm="1">
        <f t="array" ref="J199">IF(A199=MaxT,INDEX(NetCF,A199),INDEX(NetCF,A199)+(INDEX(BEL,(A199+1))*INDEX(DiscountFactor,A199)))</f>
        <v>-135.73232389354251</v>
      </c>
      <c r="K199" s="26"/>
    </row>
    <row r="200" spans="1:11" x14ac:dyDescent="0.2">
      <c r="A200" s="9">
        <v>199</v>
      </c>
      <c r="B200" s="24">
        <f t="shared" si="3"/>
        <v>38</v>
      </c>
      <c r="C200" s="25" cm="1">
        <f t="array" ref="C200">IF(A200=1,1,INDEX(PolicyHoldersInforce,(A200-1))-INDEX(Deaths,(A200-1))-INDEX(Lapses,(A200-1)))</f>
        <v>0.1596451542802691</v>
      </c>
      <c r="D200" s="25" cm="1">
        <f t="array" ref="D200">(INDEX(PolicyHoldersInforce,A200)-INDEX(Deaths,A200))*INDEX(LapseRateFactor,(DurationInforce+A200))</f>
        <v>1.3955019519528847E-3</v>
      </c>
      <c r="E200" s="25" cm="1">
        <f t="array" ref="E200">INDEX(PolicyHoldersInforce,A200)*INDEX(QxFactor,INDEX(Age,A200),QxIndex)</f>
        <v>6.1633454111504132E-6</v>
      </c>
      <c r="F200" s="26" cm="1">
        <f t="array" ref="F200">INDEX(Deaths,A200)*SumAssured</f>
        <v>3.0816727055752065</v>
      </c>
      <c r="G200" s="26" cm="1">
        <f t="array" ref="G200">INDEX(PolicyHoldersInforce,A200)*Premium</f>
        <v>7.1201738809000021</v>
      </c>
      <c r="H200" s="26" cm="1">
        <f t="array" ref="H200">INDEX(PolicyHoldersInforce,A200)*INDEX(EscalatedExpense,A200)</f>
        <v>1.7854561142915892</v>
      </c>
      <c r="I200" s="26" cm="1">
        <f t="array" ref="I200">INDEX(PremiumsReceived,A200)-INDEX(ExpensesPaid,A200)-INDEX(DeathBenefitsPaid,A200)</f>
        <v>2.2530450610332062</v>
      </c>
      <c r="J200" s="26" cm="1">
        <f t="array" ref="J200">IF(A200=MaxT,INDEX(NetCF,A200),INDEX(NetCF,A200)+(INDEX(BEL,(A200+1))*INDEX(DiscountFactor,A200)))</f>
        <v>-138.6844179382276</v>
      </c>
      <c r="K200" s="26"/>
    </row>
    <row r="201" spans="1:11" x14ac:dyDescent="0.2">
      <c r="A201" s="9">
        <v>200</v>
      </c>
      <c r="B201" s="24">
        <f t="shared" si="3"/>
        <v>38</v>
      </c>
      <c r="C201" s="25" cm="1">
        <f t="array" ref="C201">IF(A201=1,1,INDEX(PolicyHoldersInforce,(A201-1))-INDEX(Deaths,(A201-1))-INDEX(Lapses,(A201-1)))</f>
        <v>0.15824348898290508</v>
      </c>
      <c r="D201" s="25" cm="1">
        <f t="array" ref="D201">(INDEX(PolicyHoldersInforce,A201)-INDEX(Deaths,A201))*INDEX(LapseRateFactor,(DurationInforce+A201))</f>
        <v>1.3832496122732092E-3</v>
      </c>
      <c r="E201" s="25" cm="1">
        <f t="array" ref="E201">INDEX(PolicyHoldersInforce,A201)*INDEX(QxFactor,INDEX(Age,A201),QxIndex)</f>
        <v>6.1092319780341723E-6</v>
      </c>
      <c r="F201" s="26" cm="1">
        <f t="array" ref="F201">INDEX(Deaths,A201)*SumAssured</f>
        <v>3.0546159890170861</v>
      </c>
      <c r="G201" s="26" cm="1">
        <f t="array" ref="G201">INDEX(PolicyHoldersInforce,A201)*Premium</f>
        <v>7.0576596086375671</v>
      </c>
      <c r="H201" s="26" cm="1">
        <f t="array" ref="H201">INDEX(PolicyHoldersInforce,A201)*INDEX(EscalatedExpense,A201)</f>
        <v>1.7769903267476221</v>
      </c>
      <c r="I201" s="26" cm="1">
        <f t="array" ref="I201">INDEX(PremiumsReceived,A201)-INDEX(ExpensesPaid,A201)-INDEX(DeathBenefitsPaid,A201)</f>
        <v>2.2260532928728587</v>
      </c>
      <c r="J201" s="26" cm="1">
        <f t="array" ref="J201">IF(A201=MaxT,INDEX(NetCF,A201),INDEX(NetCF,A201)+(INDEX(BEL,(A201+1))*INDEX(DiscountFactor,A201)))</f>
        <v>-141.62348322696087</v>
      </c>
      <c r="K201" s="26"/>
    </row>
    <row r="202" spans="1:11" x14ac:dyDescent="0.2">
      <c r="A202" s="9">
        <v>201</v>
      </c>
      <c r="B202" s="24">
        <f t="shared" si="3"/>
        <v>38</v>
      </c>
      <c r="C202" s="25" cm="1">
        <f t="array" ref="C202">IF(A202=1,1,INDEX(PolicyHoldersInforce,(A202-1))-INDEX(Deaths,(A202-1))-INDEX(Lapses,(A202-1)))</f>
        <v>0.15685413013865385</v>
      </c>
      <c r="D202" s="25" cm="1">
        <f t="array" ref="D202">(INDEX(PolicyHoldersInforce,A202)-INDEX(Deaths,A202))*INDEX(LapseRateFactor,(DurationInforce+A202))</f>
        <v>1.3711048466656553E-3</v>
      </c>
      <c r="E202" s="25" cm="1">
        <f t="array" ref="E202">INDEX(PolicyHoldersInforce,A202)*INDEX(QxFactor,INDEX(Age,A202),QxIndex)</f>
        <v>6.0555936543671483E-6</v>
      </c>
      <c r="F202" s="26" cm="1">
        <f t="array" ref="F202">INDEX(Deaths,A202)*SumAssured</f>
        <v>3.027796827183574</v>
      </c>
      <c r="G202" s="26" cm="1">
        <f t="array" ref="G202">INDEX(PolicyHoldersInforce,A202)*Premium</f>
        <v>6.9956942041839616</v>
      </c>
      <c r="H202" s="26" cm="1">
        <f t="array" ref="H202">INDEX(PolicyHoldersInforce,A202)*INDEX(EscalatedExpense,A202)</f>
        <v>1.7685646799599393</v>
      </c>
      <c r="I202" s="26" cm="1">
        <f t="array" ref="I202">INDEX(PremiumsReceived,A202)-INDEX(ExpensesPaid,A202)-INDEX(DeathBenefitsPaid,A202)</f>
        <v>2.1993326970404481</v>
      </c>
      <c r="J202" s="26" cm="1">
        <f t="array" ref="J202">IF(A202=MaxT,INDEX(NetCF,A202),INDEX(NetCF,A202)+(INDEX(BEL,(A202+1))*INDEX(DiscountFactor,A202)))</f>
        <v>-144.54973141264517</v>
      </c>
      <c r="K202" s="26"/>
    </row>
    <row r="203" spans="1:11" x14ac:dyDescent="0.2">
      <c r="A203" s="9">
        <v>202</v>
      </c>
      <c r="B203" s="24">
        <f t="shared" si="3"/>
        <v>38</v>
      </c>
      <c r="C203" s="25" cm="1">
        <f t="array" ref="C203">IF(A203=1,1,INDEX(PolicyHoldersInforce,(A203-1))-INDEX(Deaths,(A203-1))-INDEX(Lapses,(A203-1)))</f>
        <v>0.1554769696983338</v>
      </c>
      <c r="D203" s="25" cm="1">
        <f t="array" ref="D203">(INDEX(PolicyHoldersInforce,A203)-INDEX(Deaths,A203))*INDEX(LapseRateFactor,(DurationInforce+A203))</f>
        <v>1.3590667106427794E-3</v>
      </c>
      <c r="E203" s="25" cm="1">
        <f t="array" ref="E203">INDEX(PolicyHoldersInforce,A203)*INDEX(QxFactor,INDEX(Age,A203),QxIndex)</f>
        <v>6.0024262687453876E-6</v>
      </c>
      <c r="F203" s="26" cm="1">
        <f t="array" ref="F203">INDEX(Deaths,A203)*SumAssured</f>
        <v>3.0012131343726938</v>
      </c>
      <c r="G203" s="26" cm="1">
        <f t="array" ref="G203">INDEX(PolicyHoldersInforce,A203)*Premium</f>
        <v>6.9342728485456879</v>
      </c>
      <c r="H203" s="26" cm="1">
        <f t="array" ref="H203">INDEX(PolicyHoldersInforce,A203)*INDEX(EscalatedExpense,A203)</f>
        <v>1.7601789836000787</v>
      </c>
      <c r="I203" s="26" cm="1">
        <f t="array" ref="I203">INDEX(PremiumsReceived,A203)-INDEX(ExpensesPaid,A203)-INDEX(DeathBenefitsPaid,A203)</f>
        <v>2.1728807305729156</v>
      </c>
      <c r="J203" s="26" cm="1">
        <f t="array" ref="J203">IF(A203=MaxT,INDEX(NetCF,A203),INDEX(NetCF,A203)+(INDEX(BEL,(A203+1))*INDEX(DiscountFactor,A203)))</f>
        <v>-147.46337259965631</v>
      </c>
      <c r="K203" s="26"/>
    </row>
    <row r="204" spans="1:11" x14ac:dyDescent="0.2">
      <c r="A204" s="9">
        <v>203</v>
      </c>
      <c r="B204" s="24">
        <f t="shared" si="3"/>
        <v>38</v>
      </c>
      <c r="C204" s="25" cm="1">
        <f t="array" ref="C204">IF(A204=1,1,INDEX(PolicyHoldersInforce,(A204-1))-INDEX(Deaths,(A204-1))-INDEX(Lapses,(A204-1)))</f>
        <v>0.15411190056142227</v>
      </c>
      <c r="D204" s="25" cm="1">
        <f t="array" ref="D204">(INDEX(PolicyHoldersInforce,A204)-INDEX(Deaths,A204))*INDEX(LapseRateFactor,(DurationInforce+A204))</f>
        <v>1.3471342680096232E-3</v>
      </c>
      <c r="E204" s="25" cm="1">
        <f t="array" ref="E204">INDEX(PolicyHoldersInforce,A204)*INDEX(QxFactor,INDEX(Age,A204),QxIndex)</f>
        <v>5.9497256863893685E-6</v>
      </c>
      <c r="F204" s="26" cm="1">
        <f t="array" ref="F204">INDEX(Deaths,A204)*SumAssured</f>
        <v>2.9748628431946842</v>
      </c>
      <c r="G204" s="26" cm="1">
        <f t="array" ref="G204">INDEX(PolicyHoldersInforce,A204)*Premium</f>
        <v>6.8733907650394332</v>
      </c>
      <c r="H204" s="26" cm="1">
        <f t="array" ref="H204">INDEX(PolicyHoldersInforce,A204)*INDEX(EscalatedExpense,A204)</f>
        <v>1.7518330482420279</v>
      </c>
      <c r="I204" s="26" cm="1">
        <f t="array" ref="I204">INDEX(PremiumsReceived,A204)-INDEX(ExpensesPaid,A204)-INDEX(DeathBenefitsPaid,A204)</f>
        <v>2.1466948736027214</v>
      </c>
      <c r="J204" s="26" cm="1">
        <f t="array" ref="J204">IF(A204=MaxT,INDEX(NetCF,A204),INDEX(NetCF,A204)+(INDEX(BEL,(A204+1))*INDEX(DiscountFactor,A204)))</f>
        <v>-150.36461535972262</v>
      </c>
      <c r="K204" s="26"/>
    </row>
    <row r="205" spans="1:11" x14ac:dyDescent="0.2">
      <c r="A205" s="9">
        <v>204</v>
      </c>
      <c r="B205" s="24">
        <f t="shared" si="3"/>
        <v>39</v>
      </c>
      <c r="C205" s="25" cm="1">
        <f t="array" ref="C205">IF(A205=1,1,INDEX(PolicyHoldersInforce,(A205-1))-INDEX(Deaths,(A205-1))-INDEX(Lapses,(A205-1)))</f>
        <v>0.15275881656772627</v>
      </c>
      <c r="D205" s="25" cm="1">
        <f t="array" ref="D205">(INDEX(PolicyHoldersInforce,A205)-INDEX(Deaths,A205))*INDEX(LapseRateFactor,(DurationInforce+A205))</f>
        <v>1.3353032342320243E-3</v>
      </c>
      <c r="E205" s="25" cm="1">
        <f t="array" ref="E205">INDEX(PolicyHoldersInforce,A205)*INDEX(QxFactor,INDEX(Age,A205),QxIndex)</f>
        <v>6.2814626735597494E-6</v>
      </c>
      <c r="F205" s="26" cm="1">
        <f t="array" ref="F205">INDEX(Deaths,A205)*SumAssured</f>
        <v>3.1407313367798748</v>
      </c>
      <c r="G205" s="26" cm="1">
        <f t="array" ref="G205">INDEX(PolicyHoldersInforce,A205)*Premium</f>
        <v>6.8130432189205923</v>
      </c>
      <c r="H205" s="26" cm="1">
        <f t="array" ref="H205">INDEX(PolicyHoldersInforce,A205)*INDEX(EscalatedExpense,A205)</f>
        <v>1.7435266853579412</v>
      </c>
      <c r="I205" s="26" cm="1">
        <f t="array" ref="I205">INDEX(PremiumsReceived,A205)-INDEX(ExpensesPaid,A205)-INDEX(DeathBenefitsPaid,A205)</f>
        <v>1.9287851967827763</v>
      </c>
      <c r="J205" s="26" cm="1">
        <f t="array" ref="J205">IF(A205=MaxT,INDEX(NetCF,A205),INDEX(NetCF,A205)+(INDEX(BEL,(A205+1))*INDEX(DiscountFactor,A205)))</f>
        <v>-153.25366674767275</v>
      </c>
      <c r="K205" s="26"/>
    </row>
    <row r="206" spans="1:11" x14ac:dyDescent="0.2">
      <c r="A206" s="9">
        <v>205</v>
      </c>
      <c r="B206" s="24">
        <f t="shared" si="3"/>
        <v>39</v>
      </c>
      <c r="C206" s="25" cm="1">
        <f t="array" ref="C206">IF(A206=1,1,INDEX(PolicyHoldersInforce,(A206-1))-INDEX(Deaths,(A206-1))-INDEX(Lapses,(A206-1)))</f>
        <v>0.15141723187082068</v>
      </c>
      <c r="D206" s="25" cm="1">
        <f t="array" ref="D206">(INDEX(PolicyHoldersInforce,A206)-INDEX(Deaths,A206))*INDEX(LapseRateFactor,(DurationInforce+A206))</f>
        <v>1.3235761049898308E-3</v>
      </c>
      <c r="E206" s="25" cm="1">
        <f t="array" ref="E206">INDEX(PolicyHoldersInforce,A206)*INDEX(QxFactor,INDEX(Age,A206),QxIndex)</f>
        <v>6.226296533978567E-6</v>
      </c>
      <c r="F206" s="26" cm="1">
        <f t="array" ref="F206">INDEX(Deaths,A206)*SumAssured</f>
        <v>3.1131482669892834</v>
      </c>
      <c r="G206" s="26" cm="1">
        <f t="array" ref="G206">INDEX(PolicyHoldersInforce,A206)*Premium</f>
        <v>6.7532085414386023</v>
      </c>
      <c r="H206" s="26" cm="1">
        <f t="array" ref="H206">INDEX(PolicyHoldersInforce,A206)*INDEX(EscalatedExpense,A206)</f>
        <v>1.7352553453932371</v>
      </c>
      <c r="I206" s="26" cm="1">
        <f t="array" ref="I206">INDEX(PremiumsReceived,A206)-INDEX(ExpensesPaid,A206)-INDEX(DeathBenefitsPaid,A206)</f>
        <v>1.9048049290560818</v>
      </c>
      <c r="J206" s="26" cm="1">
        <f t="array" ref="J206">IF(A206=MaxT,INDEX(NetCF,A206),INDEX(NetCF,A206)+(INDEX(BEL,(A206+1))*INDEX(DiscountFactor,A206)))</f>
        <v>-155.93781037614909</v>
      </c>
      <c r="K206" s="26"/>
    </row>
    <row r="207" spans="1:11" x14ac:dyDescent="0.2">
      <c r="A207" s="9">
        <v>206</v>
      </c>
      <c r="B207" s="24">
        <f t="shared" si="3"/>
        <v>39</v>
      </c>
      <c r="C207" s="25" cm="1">
        <f t="array" ref="C207">IF(A207=1,1,INDEX(PolicyHoldersInforce,(A207-1))-INDEX(Deaths,(A207-1))-INDEX(Lapses,(A207-1)))</f>
        <v>0.15008742946929685</v>
      </c>
      <c r="D207" s="25" cm="1">
        <f t="array" ref="D207">(INDEX(PolicyHoldersInforce,A207)-INDEX(Deaths,A207))*INDEX(LapseRateFactor,(DurationInforce+A207))</f>
        <v>1.311951967754799E-3</v>
      </c>
      <c r="E207" s="25" cm="1">
        <f t="array" ref="E207">INDEX(PolicyHoldersInforce,A207)*INDEX(QxFactor,INDEX(Age,A207),QxIndex)</f>
        <v>6.1716148839365959E-6</v>
      </c>
      <c r="F207" s="26" cm="1">
        <f t="array" ref="F207">INDEX(Deaths,A207)*SumAssured</f>
        <v>3.0858074419682979</v>
      </c>
      <c r="G207" s="26" cm="1">
        <f t="array" ref="G207">INDEX(PolicyHoldersInforce,A207)*Premium</f>
        <v>6.6938993543306395</v>
      </c>
      <c r="H207" s="26" cm="1">
        <f t="array" ref="H207">INDEX(PolicyHoldersInforce,A207)*INDEX(EscalatedExpense,A207)</f>
        <v>1.727023244899536</v>
      </c>
      <c r="I207" s="26" cm="1">
        <f t="array" ref="I207">INDEX(PremiumsReceived,A207)-INDEX(ExpensesPaid,A207)-INDEX(DeathBenefitsPaid,A207)</f>
        <v>1.8810686674628054</v>
      </c>
      <c r="J207" s="26" cm="1">
        <f t="array" ref="J207">IF(A207=MaxT,INDEX(NetCF,A207),INDEX(NetCF,A207)+(INDEX(BEL,(A207+1))*INDEX(DiscountFactor,A207)))</f>
        <v>-158.61092221656924</v>
      </c>
      <c r="K207" s="26"/>
    </row>
    <row r="208" spans="1:11" x14ac:dyDescent="0.2">
      <c r="A208" s="9">
        <v>207</v>
      </c>
      <c r="B208" s="24">
        <f t="shared" si="3"/>
        <v>39</v>
      </c>
      <c r="C208" s="25" cm="1">
        <f t="array" ref="C208">IF(A208=1,1,INDEX(PolicyHoldersInforce,(A208-1))-INDEX(Deaths,(A208-1))-INDEX(Lapses,(A208-1)))</f>
        <v>0.1487693058866581</v>
      </c>
      <c r="D208" s="25" cm="1">
        <f t="array" ref="D208">(INDEX(PolicyHoldersInforce,A208)-INDEX(Deaths,A208))*INDEX(LapseRateFactor,(DurationInforce+A208))</f>
        <v>1.3004299180128477E-3</v>
      </c>
      <c r="E208" s="25" cm="1">
        <f t="array" ref="E208">INDEX(PolicyHoldersInforce,A208)*INDEX(QxFactor,INDEX(Age,A208),QxIndex)</f>
        <v>6.1174134684666527E-6</v>
      </c>
      <c r="F208" s="26" cm="1">
        <f t="array" ref="F208">INDEX(Deaths,A208)*SumAssured</f>
        <v>3.0587067342333265</v>
      </c>
      <c r="G208" s="26" cm="1">
        <f t="array" ref="G208">INDEX(PolicyHoldersInforce,A208)*Premium</f>
        <v>6.6351110425449518</v>
      </c>
      <c r="H208" s="26" cm="1">
        <f t="array" ref="H208">INDEX(PolicyHoldersInforce,A208)*INDEX(EscalatedExpense,A208)</f>
        <v>1.7188301977236755</v>
      </c>
      <c r="I208" s="26" cm="1">
        <f t="array" ref="I208">INDEX(PremiumsReceived,A208)-INDEX(ExpensesPaid,A208)-INDEX(DeathBenefitsPaid,A208)</f>
        <v>1.85757411058795</v>
      </c>
      <c r="J208" s="26" cm="1">
        <f t="array" ref="J208">IF(A208=MaxT,INDEX(NetCF,A208),INDEX(NetCF,A208)+(INDEX(BEL,(A208+1))*INDEX(DiscountFactor,A208)))</f>
        <v>-161.27319376499264</v>
      </c>
      <c r="K208" s="26"/>
    </row>
    <row r="209" spans="1:11" x14ac:dyDescent="0.2">
      <c r="A209" s="9">
        <v>208</v>
      </c>
      <c r="B209" s="24">
        <f t="shared" si="3"/>
        <v>39</v>
      </c>
      <c r="C209" s="25" cm="1">
        <f t="array" ref="C209">IF(A209=1,1,INDEX(PolicyHoldersInforce,(A209-1))-INDEX(Deaths,(A209-1))-INDEX(Lapses,(A209-1)))</f>
        <v>0.14746275855517679</v>
      </c>
      <c r="D209" s="25" cm="1">
        <f t="array" ref="D209">(INDEX(PolicyHoldersInforce,A209)-INDEX(Deaths,A209))*INDEX(LapseRateFactor,(DurationInforce+A209))</f>
        <v>1.2890090591936728E-3</v>
      </c>
      <c r="E209" s="25" cm="1">
        <f t="array" ref="E209">INDEX(PolicyHoldersInforce,A209)*INDEX(QxFactor,INDEX(Age,A209),QxIndex)</f>
        <v>6.0636880699702566E-6</v>
      </c>
      <c r="F209" s="26" cm="1">
        <f t="array" ref="F209">INDEX(Deaths,A209)*SumAssured</f>
        <v>3.0318440349851281</v>
      </c>
      <c r="G209" s="26" cm="1">
        <f t="array" ref="G209">INDEX(PolicyHoldersInforce,A209)*Premium</f>
        <v>6.5768390315608851</v>
      </c>
      <c r="H209" s="26" cm="1">
        <f t="array" ref="H209">INDEX(PolicyHoldersInforce,A209)*INDEX(EscalatedExpense,A209)</f>
        <v>1.71067601859561</v>
      </c>
      <c r="I209" s="26" cm="1">
        <f t="array" ref="I209">INDEX(PremiumsReceived,A209)-INDEX(ExpensesPaid,A209)-INDEX(DeathBenefitsPaid,A209)</f>
        <v>1.8343189779801472</v>
      </c>
      <c r="J209" s="26" cm="1">
        <f t="array" ref="J209">IF(A209=MaxT,INDEX(NetCF,A209),INDEX(NetCF,A209)+(INDEX(BEL,(A209+1))*INDEX(DiscountFactor,A209)))</f>
        <v>-163.92481513697822</v>
      </c>
      <c r="K209" s="26"/>
    </row>
    <row r="210" spans="1:11" x14ac:dyDescent="0.2">
      <c r="A210" s="9">
        <v>209</v>
      </c>
      <c r="B210" s="24">
        <f t="shared" si="3"/>
        <v>39</v>
      </c>
      <c r="C210" s="25" cm="1">
        <f t="array" ref="C210">IF(A210=1,1,INDEX(PolicyHoldersInforce,(A210-1))-INDEX(Deaths,(A210-1))-INDEX(Lapses,(A210-1)))</f>
        <v>0.14616768580791314</v>
      </c>
      <c r="D210" s="25" cm="1">
        <f t="array" ref="D210">(INDEX(PolicyHoldersInforce,A210)-INDEX(Deaths,A210))*INDEX(LapseRateFactor,(DurationInforce+A210))</f>
        <v>1.2776885026009853E-3</v>
      </c>
      <c r="E210" s="25" cm="1">
        <f t="array" ref="E210">INDEX(PolicyHoldersInforce,A210)*INDEX(QxFactor,INDEX(Age,A210),QxIndex)</f>
        <v>6.010434507889443E-6</v>
      </c>
      <c r="F210" s="26" cm="1">
        <f t="array" ref="F210">INDEX(Deaths,A210)*SumAssured</f>
        <v>3.0052172539447217</v>
      </c>
      <c r="G210" s="26" cm="1">
        <f t="array" ref="G210">INDEX(PolicyHoldersInforce,A210)*Premium</f>
        <v>6.5190787870329263</v>
      </c>
      <c r="H210" s="26" cm="1">
        <f t="array" ref="H210">INDEX(PolicyHoldersInforce,A210)*INDEX(EscalatedExpense,A210)</f>
        <v>1.7025605231242202</v>
      </c>
      <c r="I210" s="26" cm="1">
        <f t="array" ref="I210">INDEX(PremiumsReceived,A210)-INDEX(ExpensesPaid,A210)-INDEX(DeathBenefitsPaid,A210)</f>
        <v>1.8113010099639841</v>
      </c>
      <c r="J210" s="26" cm="1">
        <f t="array" ref="J210">IF(A210=MaxT,INDEX(NetCF,A210),INDEX(NetCF,A210)+(INDEX(BEL,(A210+1))*INDEX(DiscountFactor,A210)))</f>
        <v>-166.56597508193042</v>
      </c>
      <c r="K210" s="26"/>
    </row>
    <row r="211" spans="1:11" x14ac:dyDescent="0.2">
      <c r="A211" s="9">
        <v>210</v>
      </c>
      <c r="B211" s="24">
        <f t="shared" si="3"/>
        <v>39</v>
      </c>
      <c r="C211" s="25" cm="1">
        <f t="array" ref="C211">IF(A211=1,1,INDEX(PolicyHoldersInforce,(A211-1))-INDEX(Deaths,(A211-1))-INDEX(Lapses,(A211-1)))</f>
        <v>0.14488398687080425</v>
      </c>
      <c r="D211" s="25" cm="1">
        <f t="array" ref="D211">(INDEX(PolicyHoldersInforce,A211)-INDEX(Deaths,A211))*INDEX(LapseRateFactor,(DurationInforce+A211))</f>
        <v>1.2664673673433568E-3</v>
      </c>
      <c r="E211" s="25" cm="1">
        <f t="array" ref="E211">INDEX(PolicyHoldersInforce,A211)*INDEX(QxFactor,INDEX(Age,A211),QxIndex)</f>
        <v>5.9576486383814604E-6</v>
      </c>
      <c r="F211" s="26" cm="1">
        <f t="array" ref="F211">INDEX(Deaths,A211)*SumAssured</f>
        <v>2.9788243191907302</v>
      </c>
      <c r="G211" s="26" cm="1">
        <f t="array" ref="G211">INDEX(PolicyHoldersInforce,A211)*Premium</f>
        <v>6.4618258144378702</v>
      </c>
      <c r="H211" s="26" cm="1">
        <f t="array" ref="H211">INDEX(PolicyHoldersInforce,A211)*INDEX(EscalatedExpense,A211)</f>
        <v>1.6944835277931436</v>
      </c>
      <c r="I211" s="26" cm="1">
        <f t="array" ref="I211">INDEX(PremiumsReceived,A211)-INDEX(ExpensesPaid,A211)-INDEX(DeathBenefitsPaid,A211)</f>
        <v>1.7885179674539966</v>
      </c>
      <c r="J211" s="26" cm="1">
        <f t="array" ref="J211">IF(A211=MaxT,INDEX(NetCF,A211),INDEX(NetCF,A211)+(INDEX(BEL,(A211+1))*INDEX(DiscountFactor,A211)))</f>
        <v>-169.19686099732641</v>
      </c>
      <c r="K211" s="26"/>
    </row>
    <row r="212" spans="1:11" x14ac:dyDescent="0.2">
      <c r="A212" s="9">
        <v>211</v>
      </c>
      <c r="B212" s="24">
        <f t="shared" si="3"/>
        <v>39</v>
      </c>
      <c r="C212" s="25" cm="1">
        <f t="array" ref="C212">IF(A212=1,1,INDEX(PolicyHoldersInforce,(A212-1))-INDEX(Deaths,(A212-1))-INDEX(Lapses,(A212-1)))</f>
        <v>0.14361156185482252</v>
      </c>
      <c r="D212" s="25" cm="1">
        <f t="array" ref="D212">(INDEX(PolicyHoldersInforce,A212)-INDEX(Deaths,A212))*INDEX(LapseRateFactor,(DurationInforce+A212))</f>
        <v>1.255344780265675E-3</v>
      </c>
      <c r="E212" s="25" cm="1">
        <f t="array" ref="E212">INDEX(PolicyHoldersInforce,A212)*INDEX(QxFactor,INDEX(Age,A212),QxIndex)</f>
        <v>5.9053263539963278E-6</v>
      </c>
      <c r="F212" s="26" cm="1">
        <f t="array" ref="F212">INDEX(Deaths,A212)*SumAssured</f>
        <v>2.9526631769981639</v>
      </c>
      <c r="G212" s="26" cm="1">
        <f t="array" ref="G212">INDEX(PolicyHoldersInforce,A212)*Premium</f>
        <v>6.4050756587250843</v>
      </c>
      <c r="H212" s="26" cm="1">
        <f t="array" ref="H212">INDEX(PolicyHoldersInforce,A212)*INDEX(EscalatedExpense,A212)</f>
        <v>1.6864448499566238</v>
      </c>
      <c r="I212" s="26" cm="1">
        <f t="array" ref="I212">INDEX(PremiumsReceived,A212)-INDEX(ExpensesPaid,A212)-INDEX(DeathBenefitsPaid,A212)</f>
        <v>1.7659676317702964</v>
      </c>
      <c r="J212" s="26" cm="1">
        <f t="array" ref="J212">IF(A212=MaxT,INDEX(NetCF,A212),INDEX(NetCF,A212)+(INDEX(BEL,(A212+1))*INDEX(DiscountFactor,A212)))</f>
        <v>-171.81765894282583</v>
      </c>
      <c r="K212" s="26"/>
    </row>
    <row r="213" spans="1:11" x14ac:dyDescent="0.2">
      <c r="A213" s="9">
        <v>212</v>
      </c>
      <c r="B213" s="24">
        <f t="shared" si="3"/>
        <v>39</v>
      </c>
      <c r="C213" s="25" cm="1">
        <f t="array" ref="C213">IF(A213=1,1,INDEX(PolicyHoldersInforce,(A213-1))-INDEX(Deaths,(A213-1))-INDEX(Lapses,(A213-1)))</f>
        <v>0.14235031174820284</v>
      </c>
      <c r="D213" s="25" cm="1">
        <f t="array" ref="D213">(INDEX(PolicyHoldersInforce,A213)-INDEX(Deaths,A213))*INDEX(LapseRateFactor,(DurationInforce+A213))</f>
        <v>1.2443198758812001E-3</v>
      </c>
      <c r="E213" s="25" cm="1">
        <f t="array" ref="E213">INDEX(PolicyHoldersInforce,A213)*INDEX(QxFactor,INDEX(Age,A213),QxIndex)</f>
        <v>5.8534635833572121E-6</v>
      </c>
      <c r="F213" s="26" cm="1">
        <f t="array" ref="F213">INDEX(Deaths,A213)*SumAssured</f>
        <v>2.926731791678606</v>
      </c>
      <c r="G213" s="26" cm="1">
        <f t="array" ref="G213">INDEX(PolicyHoldersInforce,A213)*Premium</f>
        <v>6.3488239039698469</v>
      </c>
      <c r="H213" s="26" cm="1">
        <f t="array" ref="H213">INDEX(PolicyHoldersInforce,A213)*INDEX(EscalatedExpense,A213)</f>
        <v>1.6784443078353823</v>
      </c>
      <c r="I213" s="26" cm="1">
        <f t="array" ref="I213">INDEX(PremiumsReceived,A213)-INDEX(ExpensesPaid,A213)-INDEX(DeathBenefitsPaid,A213)</f>
        <v>1.743647804455859</v>
      </c>
      <c r="J213" s="26" cm="1">
        <f t="array" ref="J213">IF(A213=MaxT,INDEX(NetCF,A213),INDEX(NetCF,A213)+(INDEX(BEL,(A213+1))*INDEX(DiscountFactor,A213)))</f>
        <v>-174.42855365426362</v>
      </c>
      <c r="K213" s="26"/>
    </row>
    <row r="214" spans="1:11" x14ac:dyDescent="0.2">
      <c r="A214" s="9">
        <v>213</v>
      </c>
      <c r="B214" s="24">
        <f t="shared" si="3"/>
        <v>39</v>
      </c>
      <c r="C214" s="25" cm="1">
        <f t="array" ref="C214">IF(A214=1,1,INDEX(PolicyHoldersInforce,(A214-1))-INDEX(Deaths,(A214-1))-INDEX(Lapses,(A214-1)))</f>
        <v>0.14110013840873828</v>
      </c>
      <c r="D214" s="25" cm="1">
        <f t="array" ref="D214">(INDEX(PolicyHoldersInforce,A214)-INDEX(Deaths,A214))*INDEX(LapseRateFactor,(DurationInforce+A214))</f>
        <v>1.2333917963042184E-3</v>
      </c>
      <c r="E214" s="25" cm="1">
        <f t="array" ref="E214">INDEX(PolicyHoldersInforce,A214)*INDEX(QxFactor,INDEX(Age,A214),QxIndex)</f>
        <v>5.8020562908436265E-6</v>
      </c>
      <c r="F214" s="26" cm="1">
        <f t="array" ref="F214">INDEX(Deaths,A214)*SumAssured</f>
        <v>2.9010281454218134</v>
      </c>
      <c r="G214" s="26" cm="1">
        <f t="array" ref="G214">INDEX(PolicyHoldersInforce,A214)*Premium</f>
        <v>6.293066173029727</v>
      </c>
      <c r="H214" s="26" cm="1">
        <f t="array" ref="H214">INDEX(PolicyHoldersInforce,A214)*INDEX(EscalatedExpense,A214)</f>
        <v>1.670481720512506</v>
      </c>
      <c r="I214" s="26" cm="1">
        <f t="array" ref="I214">INDEX(PremiumsReceived,A214)-INDEX(ExpensesPaid,A214)-INDEX(DeathBenefitsPaid,A214)</f>
        <v>1.7215563070954074</v>
      </c>
      <c r="J214" s="26" cm="1">
        <f t="array" ref="J214">IF(A214=MaxT,INDEX(NetCF,A214),INDEX(NetCF,A214)+(INDEX(BEL,(A214+1))*INDEX(DiscountFactor,A214)))</f>
        <v>-177.02972855752759</v>
      </c>
      <c r="K214" s="26"/>
    </row>
    <row r="215" spans="1:11" x14ac:dyDescent="0.2">
      <c r="A215" s="9">
        <v>214</v>
      </c>
      <c r="B215" s="24">
        <f t="shared" si="3"/>
        <v>39</v>
      </c>
      <c r="C215" s="25" cm="1">
        <f t="array" ref="C215">IF(A215=1,1,INDEX(PolicyHoldersInforce,(A215-1))-INDEX(Deaths,(A215-1))-INDEX(Lapses,(A215-1)))</f>
        <v>0.13986094455614323</v>
      </c>
      <c r="D215" s="25" cm="1">
        <f t="array" ref="D215">(INDEX(PolicyHoldersInforce,A215)-INDEX(Deaths,A215))*INDEX(LapseRateFactor,(DurationInforce+A215))</f>
        <v>1.2225596911832875E-3</v>
      </c>
      <c r="E215" s="25" cm="1">
        <f t="array" ref="E215">INDEX(PolicyHoldersInforce,A215)*INDEX(QxFactor,INDEX(Age,A215),QxIndex)</f>
        <v>5.7511004762774053E-6</v>
      </c>
      <c r="F215" s="26" cm="1">
        <f t="array" ref="F215">INDEX(Deaths,A215)*SumAssured</f>
        <v>2.8755502381387026</v>
      </c>
      <c r="G215" s="26" cm="1">
        <f t="array" ref="G215">INDEX(PolicyHoldersInforce,A215)*Premium</f>
        <v>6.2377981272039884</v>
      </c>
      <c r="H215" s="26" cm="1">
        <f t="array" ref="H215">INDEX(PolicyHoldersInforce,A215)*INDEX(EscalatedExpense,A215)</f>
        <v>1.6625569079293565</v>
      </c>
      <c r="I215" s="26" cm="1">
        <f t="array" ref="I215">INDEX(PremiumsReceived,A215)-INDEX(ExpensesPaid,A215)-INDEX(DeathBenefitsPaid,A215)</f>
        <v>1.6996909811359298</v>
      </c>
      <c r="J215" s="26" cm="1">
        <f t="array" ref="J215">IF(A215=MaxT,INDEX(NetCF,A215),INDEX(NetCF,A215)+(INDEX(BEL,(A215+1))*INDEX(DiscountFactor,A215)))</f>
        <v>-179.62136578232159</v>
      </c>
      <c r="K215" s="26"/>
    </row>
    <row r="216" spans="1:11" x14ac:dyDescent="0.2">
      <c r="A216" s="9">
        <v>215</v>
      </c>
      <c r="B216" s="24">
        <f t="shared" si="3"/>
        <v>39</v>
      </c>
      <c r="C216" s="25" cm="1">
        <f t="array" ref="C216">IF(A216=1,1,INDEX(PolicyHoldersInforce,(A216-1))-INDEX(Deaths,(A216-1))-INDEX(Lapses,(A216-1)))</f>
        <v>0.13863263376448368</v>
      </c>
      <c r="D216" s="25" cm="1">
        <f t="array" ref="D216">(INDEX(PolicyHoldersInforce,A216)-INDEX(Deaths,A216))*INDEX(LapseRateFactor,(DurationInforce+A216))</f>
        <v>1.2118227176350672E-3</v>
      </c>
      <c r="E216" s="25" cm="1">
        <f t="array" ref="E216">INDEX(PolicyHoldersInforce,A216)*INDEX(QxFactor,INDEX(Age,A216),QxIndex)</f>
        <v>5.7005921746114298E-6</v>
      </c>
      <c r="F216" s="26" cm="1">
        <f t="array" ref="F216">INDEX(Deaths,A216)*SumAssured</f>
        <v>2.8502960873057148</v>
      </c>
      <c r="G216" s="26" cm="1">
        <f t="array" ref="G216">INDEX(PolicyHoldersInforce,A216)*Premium</f>
        <v>6.1830154658959717</v>
      </c>
      <c r="H216" s="26" cm="1">
        <f t="array" ref="H216">INDEX(PolicyHoldersInforce,A216)*INDEX(EscalatedExpense,A216)</f>
        <v>1.6546696908814991</v>
      </c>
      <c r="I216" s="26" cm="1">
        <f t="array" ref="I216">INDEX(PremiumsReceived,A216)-INDEX(ExpensesPaid,A216)-INDEX(DeathBenefitsPaid,A216)</f>
        <v>1.6780496877087581</v>
      </c>
      <c r="J216" s="26" cm="1">
        <f t="array" ref="J216">IF(A216=MaxT,INDEX(NetCF,A216),INDEX(NetCF,A216)+(INDEX(BEL,(A216+1))*INDEX(DiscountFactor,A216)))</f>
        <v>-182.20364617581507</v>
      </c>
      <c r="K216" s="26"/>
    </row>
    <row r="217" spans="1:11" x14ac:dyDescent="0.2">
      <c r="A217" s="9">
        <v>216</v>
      </c>
      <c r="B217" s="24">
        <f t="shared" si="3"/>
        <v>40</v>
      </c>
      <c r="C217" s="25" cm="1">
        <f t="array" ref="C217">IF(A217=1,1,INDEX(PolicyHoldersInforce,(A217-1))-INDEX(Deaths,(A217-1))-INDEX(Lapses,(A217-1)))</f>
        <v>0.137415110454674</v>
      </c>
      <c r="D217" s="25" cm="1">
        <f t="array" ref="D217">(INDEX(PolicyHoldersInforce,A217)-INDEX(Deaths,A217))*INDEX(LapseRateFactor,(DurationInforce+A217))</f>
        <v>1.2011766461189908E-3</v>
      </c>
      <c r="E217" s="25" cm="1">
        <f t="array" ref="E217">INDEX(PolicyHoldersInforce,A217)*INDEX(QxFactor,INDEX(Age,A217),QxIndex)</f>
        <v>6.0387922456266666E-6</v>
      </c>
      <c r="F217" s="26" cm="1">
        <f t="array" ref="F217">INDEX(Deaths,A217)*SumAssured</f>
        <v>3.0193961228133332</v>
      </c>
      <c r="G217" s="26" cm="1">
        <f t="array" ref="G217">INDEX(PolicyHoldersInforce,A217)*Premium</f>
        <v>6.1287139262784605</v>
      </c>
      <c r="H217" s="26" cm="1">
        <f t="array" ref="H217">INDEX(PolicyHoldersInforce,A217)*INDEX(EscalatedExpense,A217)</f>
        <v>1.6468198910146499</v>
      </c>
      <c r="I217" s="26" cm="1">
        <f t="array" ref="I217">INDEX(PremiumsReceived,A217)-INDEX(ExpensesPaid,A217)-INDEX(DeathBenefitsPaid,A217)</f>
        <v>1.4624979124504769</v>
      </c>
      <c r="J217" s="26" cm="1">
        <f t="array" ref="J217">IF(A217=MaxT,INDEX(NetCF,A217),INDEX(NetCF,A217)+(INDEX(BEL,(A217+1))*INDEX(DiscountFactor,A217)))</f>
        <v>-184.77674931618054</v>
      </c>
      <c r="K217" s="26"/>
    </row>
    <row r="218" spans="1:11" x14ac:dyDescent="0.2">
      <c r="A218" s="9">
        <v>217</v>
      </c>
      <c r="B218" s="24">
        <f t="shared" si="3"/>
        <v>40</v>
      </c>
      <c r="C218" s="25" cm="1">
        <f t="array" ref="C218">IF(A218=1,1,INDEX(PolicyHoldersInforce,(A218-1))-INDEX(Deaths,(A218-1))-INDEX(Lapses,(A218-1)))</f>
        <v>0.13620789501630939</v>
      </c>
      <c r="D218" s="25" cm="1">
        <f t="array" ref="D218">(INDEX(PolicyHoldersInforce,A218)-INDEX(Deaths,A218))*INDEX(LapseRateFactor,(DurationInforce+A218))</f>
        <v>1.1906241021767713E-3</v>
      </c>
      <c r="E218" s="25" cm="1">
        <f t="array" ref="E218">INDEX(PolicyHoldersInforce,A218)*INDEX(QxFactor,INDEX(Age,A218),QxIndex)</f>
        <v>5.9857404145443665E-6</v>
      </c>
      <c r="F218" s="26" cm="1">
        <f t="array" ref="F218">INDEX(Deaths,A218)*SumAssured</f>
        <v>2.9928702072721833</v>
      </c>
      <c r="G218" s="26" cm="1">
        <f t="array" ref="G218">INDEX(PolicyHoldersInforce,A218)*Premium</f>
        <v>6.0748721177273994</v>
      </c>
      <c r="H218" s="26" cm="1">
        <f t="array" ref="H218">INDEX(PolicyHoldersInforce,A218)*INDEX(EscalatedExpense,A218)</f>
        <v>1.6390026996341311</v>
      </c>
      <c r="I218" s="26" cm="1">
        <f t="array" ref="I218">INDEX(PremiumsReceived,A218)-INDEX(ExpensesPaid,A218)-INDEX(DeathBenefitsPaid,A218)</f>
        <v>1.4429992108210854</v>
      </c>
      <c r="J218" s="26" cm="1">
        <f t="array" ref="J218">IF(A218=MaxT,INDEX(NetCF,A218),INDEX(NetCF,A218)+(INDEX(BEL,(A218+1))*INDEX(DiscountFactor,A218)))</f>
        <v>-187.14577618176781</v>
      </c>
      <c r="K218" s="26"/>
    </row>
    <row r="219" spans="1:11" x14ac:dyDescent="0.2">
      <c r="A219" s="9">
        <v>218</v>
      </c>
      <c r="B219" s="24">
        <f t="shared" si="3"/>
        <v>40</v>
      </c>
      <c r="C219" s="25" cm="1">
        <f t="array" ref="C219">IF(A219=1,1,INDEX(PolicyHoldersInforce,(A219-1))-INDEX(Deaths,(A219-1))-INDEX(Lapses,(A219-1)))</f>
        <v>0.13501128517371808</v>
      </c>
      <c r="D219" s="25" cm="1">
        <f t="array" ref="D219">(INDEX(PolicyHoldersInforce,A219)-INDEX(Deaths,A219))*INDEX(LapseRateFactor,(DurationInforce+A219))</f>
        <v>1.1801642641525469E-3</v>
      </c>
      <c r="E219" s="25" cm="1">
        <f t="array" ref="E219">INDEX(PolicyHoldersInforce,A219)*INDEX(QxFactor,INDEX(Age,A219),QxIndex)</f>
        <v>5.933154652945285E-6</v>
      </c>
      <c r="F219" s="26" cm="1">
        <f t="array" ref="F219">INDEX(Deaths,A219)*SumAssured</f>
        <v>2.9665773264726427</v>
      </c>
      <c r="G219" s="26" cm="1">
        <f t="array" ref="G219">INDEX(PolicyHoldersInforce,A219)*Premium</f>
        <v>6.0215033187478264</v>
      </c>
      <c r="H219" s="26" cm="1">
        <f t="array" ref="H219">INDEX(PolicyHoldersInforce,A219)*INDEX(EscalatedExpense,A219)</f>
        <v>1.6312226152143772</v>
      </c>
      <c r="I219" s="26" cm="1">
        <f t="array" ref="I219">INDEX(PremiumsReceived,A219)-INDEX(ExpensesPaid,A219)-INDEX(DeathBenefitsPaid,A219)</f>
        <v>1.4237033770608063</v>
      </c>
      <c r="J219" s="26" cm="1">
        <f t="array" ref="J219">IF(A219=MaxT,INDEX(NetCF,A219),INDEX(NetCF,A219)+(INDEX(BEL,(A219+1))*INDEX(DiscountFactor,A219)))</f>
        <v>-189.50674079286844</v>
      </c>
      <c r="K219" s="26"/>
    </row>
    <row r="220" spans="1:11" x14ac:dyDescent="0.2">
      <c r="A220" s="9">
        <v>219</v>
      </c>
      <c r="B220" s="24">
        <f t="shared" si="3"/>
        <v>40</v>
      </c>
      <c r="C220" s="25" cm="1">
        <f t="array" ref="C220">IF(A220=1,1,INDEX(PolicyHoldersInforce,(A220-1))-INDEX(Deaths,(A220-1))-INDEX(Lapses,(A220-1)))</f>
        <v>0.13382518775491259</v>
      </c>
      <c r="D220" s="25" cm="1">
        <f t="array" ref="D220">(INDEX(PolicyHoldersInforce,A220)-INDEX(Deaths,A220))*INDEX(LapseRateFactor,(DurationInforce+A220))</f>
        <v>1.1697963176088434E-3</v>
      </c>
      <c r="E220" s="25" cm="1">
        <f t="array" ref="E220">INDEX(PolicyHoldersInforce,A220)*INDEX(QxFactor,INDEX(Age,A220),QxIndex)</f>
        <v>5.8810308663286522E-6</v>
      </c>
      <c r="F220" s="26" cm="1">
        <f t="array" ref="F220">INDEX(Deaths,A220)*SumAssured</f>
        <v>2.9405154331643262</v>
      </c>
      <c r="G220" s="26" cm="1">
        <f t="array" ref="G220">INDEX(PolicyHoldersInforce,A220)*Premium</f>
        <v>5.9686033738691018</v>
      </c>
      <c r="H220" s="26" cm="1">
        <f t="array" ref="H220">INDEX(PolicyHoldersInforce,A220)*INDEX(EscalatedExpense,A220)</f>
        <v>1.6234794616145614</v>
      </c>
      <c r="I220" s="26" cm="1">
        <f t="array" ref="I220">INDEX(PremiumsReceived,A220)-INDEX(ExpensesPaid,A220)-INDEX(DeathBenefitsPaid,A220)</f>
        <v>1.4046084790902142</v>
      </c>
      <c r="J220" s="26" cm="1">
        <f t="array" ref="J220">IF(A220=MaxT,INDEX(NetCF,A220),INDEX(NetCF,A220)+(INDEX(BEL,(A220+1))*INDEX(DiscountFactor,A220)))</f>
        <v>-191.85980776138979</v>
      </c>
      <c r="K220" s="26"/>
    </row>
    <row r="221" spans="1:11" x14ac:dyDescent="0.2">
      <c r="A221" s="9">
        <v>220</v>
      </c>
      <c r="B221" s="24">
        <f t="shared" si="3"/>
        <v>40</v>
      </c>
      <c r="C221" s="25" cm="1">
        <f t="array" ref="C221">IF(A221=1,1,INDEX(PolicyHoldersInforce,(A221-1))-INDEX(Deaths,(A221-1))-INDEX(Lapses,(A221-1)))</f>
        <v>0.13264951040643741</v>
      </c>
      <c r="D221" s="25" cm="1">
        <f t="array" ref="D221">(INDEX(PolicyHoldersInforce,A221)-INDEX(Deaths,A221))*INDEX(LapseRateFactor,(DurationInforce+A221))</f>
        <v>1.1595194552631606E-3</v>
      </c>
      <c r="E221" s="25" cm="1">
        <f t="array" ref="E221">INDEX(PolicyHoldersInforce,A221)*INDEX(QxFactor,INDEX(Age,A221),QxIndex)</f>
        <v>5.8293649961645947E-6</v>
      </c>
      <c r="F221" s="26" cm="1">
        <f t="array" ref="F221">INDEX(Deaths,A221)*SumAssured</f>
        <v>2.9146824980822972</v>
      </c>
      <c r="G221" s="26" cm="1">
        <f t="array" ref="G221">INDEX(PolicyHoldersInforce,A221)*Premium</f>
        <v>5.9161681641271082</v>
      </c>
      <c r="H221" s="26" cm="1">
        <f t="array" ref="H221">INDEX(PolicyHoldersInforce,A221)*INDEX(EscalatedExpense,A221)</f>
        <v>1.6157730635299705</v>
      </c>
      <c r="I221" s="26" cm="1">
        <f t="array" ref="I221">INDEX(PremiumsReceived,A221)-INDEX(ExpensesPaid,A221)-INDEX(DeathBenefitsPaid,A221)</f>
        <v>1.3857126025148405</v>
      </c>
      <c r="J221" s="26" cm="1">
        <f t="array" ref="J221">IF(A221=MaxT,INDEX(NetCF,A221),INDEX(NetCF,A221)+(INDEX(BEL,(A221+1))*INDEX(DiscountFactor,A221)))</f>
        <v>-194.20514055901202</v>
      </c>
      <c r="K221" s="26"/>
    </row>
    <row r="222" spans="1:11" x14ac:dyDescent="0.2">
      <c r="A222" s="9">
        <v>221</v>
      </c>
      <c r="B222" s="24">
        <f t="shared" si="3"/>
        <v>40</v>
      </c>
      <c r="C222" s="25" cm="1">
        <f t="array" ref="C222">IF(A222=1,1,INDEX(PolicyHoldersInforce,(A222-1))-INDEX(Deaths,(A222-1))-INDEX(Lapses,(A222-1)))</f>
        <v>0.13148416158617809</v>
      </c>
      <c r="D222" s="25" cm="1">
        <f t="array" ref="D222">(INDEX(PolicyHoldersInforce,A222)-INDEX(Deaths,A222))*INDEX(LapseRateFactor,(DurationInforce+A222))</f>
        <v>1.1493328769251144E-3</v>
      </c>
      <c r="E222" s="25" cm="1">
        <f t="array" ref="E222">INDEX(PolicyHoldersInforce,A222)*INDEX(QxFactor,INDEX(Age,A222),QxIndex)</f>
        <v>5.7781530195781236E-6</v>
      </c>
      <c r="F222" s="26" cm="1">
        <f t="array" ref="F222">INDEX(Deaths,A222)*SumAssured</f>
        <v>2.8890765097890618</v>
      </c>
      <c r="G222" s="26" cm="1">
        <f t="array" ref="G222">INDEX(PolicyHoldersInforce,A222)*Premium</f>
        <v>5.8641936067435436</v>
      </c>
      <c r="H222" s="26" cm="1">
        <f t="array" ref="H222">INDEX(PolicyHoldersInforce,A222)*INDEX(EscalatedExpense,A222)</f>
        <v>1.6081032464880372</v>
      </c>
      <c r="I222" s="26" cm="1">
        <f t="array" ref="I222">INDEX(PremiumsReceived,A222)-INDEX(ExpensesPaid,A222)-INDEX(DeathBenefitsPaid,A222)</f>
        <v>1.3670138504664449</v>
      </c>
      <c r="J222" s="26" cm="1">
        <f t="array" ref="J222">IF(A222=MaxT,INDEX(NetCF,A222),INDEX(NetCF,A222)+(INDEX(BEL,(A222+1))*INDEX(DiscountFactor,A222)))</f>
        <v>-196.54290152940919</v>
      </c>
      <c r="K222" s="26"/>
    </row>
    <row r="223" spans="1:11" x14ac:dyDescent="0.2">
      <c r="A223" s="9">
        <v>222</v>
      </c>
      <c r="B223" s="24">
        <f t="shared" si="3"/>
        <v>40</v>
      </c>
      <c r="C223" s="25" cm="1">
        <f t="array" ref="C223">IF(A223=1,1,INDEX(PolicyHoldersInforce,(A223-1))-INDEX(Deaths,(A223-1))-INDEX(Lapses,(A223-1)))</f>
        <v>0.13032905055623339</v>
      </c>
      <c r="D223" s="25" cm="1">
        <f t="array" ref="D223">(INDEX(PolicyHoldersInforce,A223)-INDEX(Deaths,A223))*INDEX(LapseRateFactor,(DurationInforce+A223))</f>
        <v>1.1392357894341309E-3</v>
      </c>
      <c r="E223" s="25" cm="1">
        <f t="array" ref="E223">INDEX(PolicyHoldersInforce,A223)*INDEX(QxFactor,INDEX(Age,A223),QxIndex)</f>
        <v>5.7273909490358978E-6</v>
      </c>
      <c r="F223" s="26" cm="1">
        <f t="array" ref="F223">INDEX(Deaths,A223)*SumAssured</f>
        <v>2.8636954745179488</v>
      </c>
      <c r="G223" s="26" cm="1">
        <f t="array" ref="G223">INDEX(PolicyHoldersInforce,A223)*Premium</f>
        <v>5.8126756548080092</v>
      </c>
      <c r="H223" s="26" cm="1">
        <f t="array" ref="H223">INDEX(PolicyHoldersInforce,A223)*INDEX(EscalatedExpense,A223)</f>
        <v>1.6004698368443855</v>
      </c>
      <c r="I223" s="26" cm="1">
        <f t="array" ref="I223">INDEX(PremiumsReceived,A223)-INDEX(ExpensesPaid,A223)-INDEX(DeathBenefitsPaid,A223)</f>
        <v>1.3485103434456751</v>
      </c>
      <c r="J223" s="26" cm="1">
        <f t="array" ref="J223">IF(A223=MaxT,INDEX(NetCF,A223),INDEX(NetCF,A223)+(INDEX(BEL,(A223+1))*INDEX(DiscountFactor,A223)))</f>
        <v>-198.87325190036992</v>
      </c>
      <c r="K223" s="26"/>
    </row>
    <row r="224" spans="1:11" x14ac:dyDescent="0.2">
      <c r="A224" s="9">
        <v>223</v>
      </c>
      <c r="B224" s="24">
        <f t="shared" si="3"/>
        <v>40</v>
      </c>
      <c r="C224" s="25" cm="1">
        <f t="array" ref="C224">IF(A224=1,1,INDEX(PolicyHoldersInforce,(A224-1))-INDEX(Deaths,(A224-1))-INDEX(Lapses,(A224-1)))</f>
        <v>0.12918408737585024</v>
      </c>
      <c r="D224" s="25" cm="1">
        <f t="array" ref="D224">(INDEX(PolicyHoldersInforce,A224)-INDEX(Deaths,A224))*INDEX(LapseRateFactor,(DurationInforce+A224))</f>
        <v>1.1292274065976885E-3</v>
      </c>
      <c r="E224" s="25" cm="1">
        <f t="array" ref="E224">INDEX(PolicyHoldersInforce,A224)*INDEX(QxFactor,INDEX(Age,A224),QxIndex)</f>
        <v>5.6770748320357486E-6</v>
      </c>
      <c r="F224" s="26" cm="1">
        <f t="array" ref="F224">INDEX(Deaths,A224)*SumAssured</f>
        <v>2.8385374160178745</v>
      </c>
      <c r="G224" s="26" cm="1">
        <f t="array" ref="G224">INDEX(PolicyHoldersInforce,A224)*Premium</f>
        <v>5.761610296962921</v>
      </c>
      <c r="H224" s="26" cm="1">
        <f t="array" ref="H224">INDEX(PolicyHoldersInforce,A224)*INDEX(EscalatedExpense,A224)</f>
        <v>1.5928726617789026</v>
      </c>
      <c r="I224" s="26" cm="1">
        <f t="array" ref="I224">INDEX(PremiumsReceived,A224)-INDEX(ExpensesPaid,A224)-INDEX(DeathBenefitsPaid,A224)</f>
        <v>1.3302002191661439</v>
      </c>
      <c r="J224" s="26" cm="1">
        <f t="array" ref="J224">IF(A224=MaxT,INDEX(NetCF,A224),INDEX(NetCF,A224)+(INDEX(BEL,(A224+1))*INDEX(DiscountFactor,A224)))</f>
        <v>-201.19635179581945</v>
      </c>
      <c r="K224" s="26"/>
    </row>
    <row r="225" spans="1:11" x14ac:dyDescent="0.2">
      <c r="A225" s="9">
        <v>224</v>
      </c>
      <c r="B225" s="24">
        <f t="shared" si="3"/>
        <v>40</v>
      </c>
      <c r="C225" s="25" cm="1">
        <f t="array" ref="C225">IF(A225=1,1,INDEX(PolicyHoldersInforce,(A225-1))-INDEX(Deaths,(A225-1))-INDEX(Lapses,(A225-1)))</f>
        <v>0.12804918289442052</v>
      </c>
      <c r="D225" s="25" cm="1">
        <f t="array" ref="D225">(INDEX(PolicyHoldersInforce,A225)-INDEX(Deaths,A225))*INDEX(LapseRateFactor,(DurationInforce+A225))</f>
        <v>1.1193069491301031E-3</v>
      </c>
      <c r="E225" s="25" cm="1">
        <f t="array" ref="E225">INDEX(PolicyHoldersInforce,A225)*INDEX(QxFactor,INDEX(Age,A225),QxIndex)</f>
        <v>5.627200750798916E-6</v>
      </c>
      <c r="F225" s="26" cm="1">
        <f t="array" ref="F225">INDEX(Deaths,A225)*SumAssured</f>
        <v>2.8136003753994578</v>
      </c>
      <c r="G225" s="26" cm="1">
        <f t="array" ref="G225">INDEX(PolicyHoldersInforce,A225)*Premium</f>
        <v>5.7109935570911556</v>
      </c>
      <c r="H225" s="26" cm="1">
        <f t="array" ref="H225">INDEX(PolicyHoldersInforce,A225)*INDEX(EscalatedExpense,A225)</f>
        <v>1.5853115492918239</v>
      </c>
      <c r="I225" s="26" cm="1">
        <f t="array" ref="I225">INDEX(PremiumsReceived,A225)-INDEX(ExpensesPaid,A225)-INDEX(DeathBenefitsPaid,A225)</f>
        <v>1.3120816323998743</v>
      </c>
      <c r="J225" s="26" cm="1">
        <f t="array" ref="J225">IF(A225=MaxT,INDEX(NetCF,A225),INDEX(NetCF,A225)+(INDEX(BEL,(A225+1))*INDEX(DiscountFactor,A225)))</f>
        <v>-203.51236024774312</v>
      </c>
      <c r="K225" s="26"/>
    </row>
    <row r="226" spans="1:11" x14ac:dyDescent="0.2">
      <c r="A226" s="9">
        <v>225</v>
      </c>
      <c r="B226" s="24">
        <f t="shared" si="3"/>
        <v>40</v>
      </c>
      <c r="C226" s="25" cm="1">
        <f t="array" ref="C226">IF(A226=1,1,INDEX(PolicyHoldersInforce,(A226-1))-INDEX(Deaths,(A226-1))-INDEX(Lapses,(A226-1)))</f>
        <v>0.12692424874453964</v>
      </c>
      <c r="D226" s="25" cm="1">
        <f t="array" ref="D226">(INDEX(PolicyHoldersInforce,A226)-INDEX(Deaths,A226))*INDEX(LapseRateFactor,(DurationInforce+A226))</f>
        <v>1.109473644591849E-3</v>
      </c>
      <c r="E226" s="25" cm="1">
        <f t="array" ref="E226">INDEX(PolicyHoldersInforce,A226)*INDEX(QxFactor,INDEX(Age,A226),QxIndex)</f>
        <v>5.5777648219650047E-6</v>
      </c>
      <c r="F226" s="26" cm="1">
        <f t="array" ref="F226">INDEX(Deaths,A226)*SumAssured</f>
        <v>2.7888824109825023</v>
      </c>
      <c r="G226" s="26" cm="1">
        <f t="array" ref="G226">INDEX(PolicyHoldersInforce,A226)*Premium</f>
        <v>5.6608214940064681</v>
      </c>
      <c r="H226" s="26" cm="1">
        <f t="array" ref="H226">INDEX(PolicyHoldersInforce,A226)*INDEX(EscalatedExpense,A226)</f>
        <v>1.5777863281998419</v>
      </c>
      <c r="I226" s="26" cm="1">
        <f t="array" ref="I226">INDEX(PremiumsReceived,A226)-INDEX(ExpensesPaid,A226)-INDEX(DeathBenefitsPaid,A226)</f>
        <v>1.2941527548241236</v>
      </c>
      <c r="J226" s="26" cm="1">
        <f t="array" ref="J226">IF(A226=MaxT,INDEX(NetCF,A226),INDEX(NetCF,A226)+(INDEX(BEL,(A226+1))*INDEX(DiscountFactor,A226)))</f>
        <v>-205.82143520801276</v>
      </c>
      <c r="K226" s="26"/>
    </row>
    <row r="227" spans="1:11" x14ac:dyDescent="0.2">
      <c r="A227" s="9">
        <v>226</v>
      </c>
      <c r="B227" s="24">
        <f t="shared" si="3"/>
        <v>40</v>
      </c>
      <c r="C227" s="25" cm="1">
        <f t="array" ref="C227">IF(A227=1,1,INDEX(PolicyHoldersInforce,(A227-1))-INDEX(Deaths,(A227-1))-INDEX(Lapses,(A227-1)))</f>
        <v>0.12580919733512583</v>
      </c>
      <c r="D227" s="25" cm="1">
        <f t="array" ref="D227">(INDEX(PolicyHoldersInforce,A227)-INDEX(Deaths,A227))*INDEX(LapseRateFactor,(DurationInforce+A227))</f>
        <v>1.0997267273294149E-3</v>
      </c>
      <c r="E227" s="25" cm="1">
        <f t="array" ref="E227">INDEX(PolicyHoldersInforce,A227)*INDEX(QxFactor,INDEX(Age,A227),QxIndex)</f>
        <v>5.5287631962896076E-6</v>
      </c>
      <c r="F227" s="26" cm="1">
        <f t="array" ref="F227">INDEX(Deaths,A227)*SumAssured</f>
        <v>2.7643815981448037</v>
      </c>
      <c r="G227" s="26" cm="1">
        <f t="array" ref="G227">INDEX(PolicyHoldersInforce,A227)*Premium</f>
        <v>5.6110902011466122</v>
      </c>
      <c r="H227" s="26" cm="1">
        <f t="array" ref="H227">INDEX(PolicyHoldersInforce,A227)*INDEX(EscalatedExpense,A227)</f>
        <v>1.570296828132228</v>
      </c>
      <c r="I227" s="26" cm="1">
        <f t="array" ref="I227">INDEX(PremiumsReceived,A227)-INDEX(ExpensesPaid,A227)-INDEX(DeathBenefitsPaid,A227)</f>
        <v>1.2764117748695809</v>
      </c>
      <c r="J227" s="26" cm="1">
        <f t="array" ref="J227">IF(A227=MaxT,INDEX(NetCF,A227),INDEX(NetCF,A227)+(INDEX(BEL,(A227+1))*INDEX(DiscountFactor,A227)))</f>
        <v>-208.12373356011676</v>
      </c>
      <c r="K227" s="26"/>
    </row>
    <row r="228" spans="1:11" x14ac:dyDescent="0.2">
      <c r="A228" s="9">
        <v>227</v>
      </c>
      <c r="B228" s="24">
        <f t="shared" si="3"/>
        <v>40</v>
      </c>
      <c r="C228" s="25" cm="1">
        <f t="array" ref="C228">IF(A228=1,1,INDEX(PolicyHoldersInforce,(A228-1))-INDEX(Deaths,(A228-1))-INDEX(Lapses,(A228-1)))</f>
        <v>0.12470394184460012</v>
      </c>
      <c r="D228" s="25" cm="1">
        <f t="array" ref="D228">(INDEX(PolicyHoldersInforce,A228)-INDEX(Deaths,A228))*INDEX(LapseRateFactor,(DurationInforce+A228))</f>
        <v>1.0900654384156882E-3</v>
      </c>
      <c r="E228" s="25" cm="1">
        <f t="array" ref="E228">INDEX(PolicyHoldersInforce,A228)*INDEX(QxFactor,INDEX(Age,A228),QxIndex)</f>
        <v>5.480192058344597E-6</v>
      </c>
      <c r="F228" s="26" cm="1">
        <f t="array" ref="F228">INDEX(Deaths,A228)*SumAssured</f>
        <v>2.7400960291722987</v>
      </c>
      <c r="G228" s="26" cm="1">
        <f t="array" ref="G228">INDEX(PolicyHoldersInforce,A228)*Premium</f>
        <v>5.5617958062691661</v>
      </c>
      <c r="H228" s="26" cm="1">
        <f t="array" ref="H228">INDEX(PolicyHoldersInforce,A228)*INDEX(EscalatedExpense,A228)</f>
        <v>1.5628428795269762</v>
      </c>
      <c r="I228" s="26" cm="1">
        <f t="array" ref="I228">INDEX(PremiumsReceived,A228)-INDEX(ExpensesPaid,A228)-INDEX(DeathBenefitsPaid,A228)</f>
        <v>1.2588568975698911</v>
      </c>
      <c r="J228" s="26" cm="1">
        <f t="array" ref="J228">IF(A228=MaxT,INDEX(NetCF,A228),INDEX(NetCF,A228)+(INDEX(BEL,(A228+1))*INDEX(DiscountFactor,A228)))</f>
        <v>-210.41941113079457</v>
      </c>
      <c r="K228" s="26"/>
    </row>
    <row r="229" spans="1:11" x14ac:dyDescent="0.2">
      <c r="A229" s="9">
        <v>228</v>
      </c>
      <c r="B229" s="24">
        <f t="shared" si="3"/>
        <v>41</v>
      </c>
      <c r="C229" s="25" cm="1">
        <f t="array" ref="C229">IF(A229=1,1,INDEX(PolicyHoldersInforce,(A229-1))-INDEX(Deaths,(A229-1))-INDEX(Lapses,(A229-1)))</f>
        <v>0.12360839621412609</v>
      </c>
      <c r="D229" s="25" cm="1">
        <f t="array" ref="D229">(INDEX(PolicyHoldersInforce,A229)-INDEX(Deaths,A229))*INDEX(LapseRateFactor,(DurationInforce+A229))</f>
        <v>1.0804855940695385E-3</v>
      </c>
      <c r="E229" s="25" cm="1">
        <f t="array" ref="E229">INDEX(PolicyHoldersInforce,A229)*INDEX(QxFactor,INDEX(Age,A229),QxIndex)</f>
        <v>5.8245978484609908E-6</v>
      </c>
      <c r="F229" s="26" cm="1">
        <f t="array" ref="F229">INDEX(Deaths,A229)*SumAssured</f>
        <v>2.9122989242304955</v>
      </c>
      <c r="G229" s="26" cm="1">
        <f t="array" ref="G229">INDEX(PolicyHoldersInforce,A229)*Premium</f>
        <v>5.5129344711500234</v>
      </c>
      <c r="H229" s="26" cm="1">
        <f t="array" ref="H229">INDEX(PolicyHoldersInforce,A229)*INDEX(EscalatedExpense,A229)</f>
        <v>1.555424313626965</v>
      </c>
      <c r="I229" s="26" cm="1">
        <f t="array" ref="I229">INDEX(PremiumsReceived,A229)-INDEX(ExpensesPaid,A229)-INDEX(DeathBenefitsPaid,A229)</f>
        <v>1.0452112332925632</v>
      </c>
      <c r="J229" s="26" cm="1">
        <f t="array" ref="J229">IF(A229=MaxT,INDEX(NetCF,A229),INDEX(NetCF,A229)+(INDEX(BEL,(A229+1))*INDEX(DiscountFactor,A229)))</f>
        <v>-212.70862270157679</v>
      </c>
      <c r="K229" s="26"/>
    </row>
    <row r="230" spans="1:11" x14ac:dyDescent="0.2">
      <c r="A230" s="9">
        <v>229</v>
      </c>
      <c r="B230" s="24">
        <f t="shared" si="3"/>
        <v>41</v>
      </c>
      <c r="C230" s="25" cm="1">
        <f t="array" ref="C230">IF(A230=1,1,INDEX(PolicyHoldersInforce,(A230-1))-INDEX(Deaths,(A230-1))-INDEX(Lapses,(A230-1)))</f>
        <v>0.12252208602220808</v>
      </c>
      <c r="D230" s="25" cm="1">
        <f t="array" ref="D230">(INDEX(PolicyHoldersInforce,A230)-INDEX(Deaths,A230))*INDEX(LapseRateFactor,(DurationInforce+A230))</f>
        <v>1.070989940465029E-3</v>
      </c>
      <c r="E230" s="25" cm="1">
        <f t="array" ref="E230">INDEX(PolicyHoldersInforce,A230)*INDEX(QxFactor,INDEX(Age,A230),QxIndex)</f>
        <v>5.7734094162800078E-6</v>
      </c>
      <c r="F230" s="26" cm="1">
        <f t="array" ref="F230">INDEX(Deaths,A230)*SumAssured</f>
        <v>2.8867047081400039</v>
      </c>
      <c r="G230" s="26" cm="1">
        <f t="array" ref="G230">INDEX(PolicyHoldersInforce,A230)*Premium</f>
        <v>5.4644850365904807</v>
      </c>
      <c r="H230" s="26" cm="1">
        <f t="array" ref="H230">INDEX(PolicyHoldersInforce,A230)*INDEX(EscalatedExpense,A230)</f>
        <v>1.5480360460582478</v>
      </c>
      <c r="I230" s="26" cm="1">
        <f t="array" ref="I230">INDEX(PremiumsReceived,A230)-INDEX(ExpensesPaid,A230)-INDEX(DeathBenefitsPaid,A230)</f>
        <v>1.0297442823922291</v>
      </c>
      <c r="J230" s="26" cm="1">
        <f t="array" ref="J230">IF(A230=MaxT,INDEX(NetCF,A230),INDEX(NetCF,A230)+(INDEX(BEL,(A230+1))*INDEX(DiscountFactor,A230)))</f>
        <v>-214.79429153008329</v>
      </c>
      <c r="K230" s="26"/>
    </row>
    <row r="231" spans="1:11" x14ac:dyDescent="0.2">
      <c r="A231" s="9">
        <v>230</v>
      </c>
      <c r="B231" s="24">
        <f t="shared" si="3"/>
        <v>41</v>
      </c>
      <c r="C231" s="25" cm="1">
        <f t="array" ref="C231">IF(A231=1,1,INDEX(PolicyHoldersInforce,(A231-1))-INDEX(Deaths,(A231-1))-INDEX(Lapses,(A231-1)))</f>
        <v>0.12144532267232677</v>
      </c>
      <c r="D231" s="25" cm="1">
        <f t="array" ref="D231">(INDEX(PolicyHoldersInforce,A231)-INDEX(Deaths,A231))*INDEX(LapseRateFactor,(DurationInforce+A231))</f>
        <v>1.0615777377069458E-3</v>
      </c>
      <c r="E231" s="25" cm="1">
        <f t="array" ref="E231">INDEX(PolicyHoldersInforce,A231)*INDEX(QxFactor,INDEX(Age,A231),QxIndex)</f>
        <v>5.7226708444425747E-6</v>
      </c>
      <c r="F231" s="26" cm="1">
        <f t="array" ref="F231">INDEX(Deaths,A231)*SumAssured</f>
        <v>2.8613354222212872</v>
      </c>
      <c r="G231" s="26" cm="1">
        <f t="array" ref="G231">INDEX(PolicyHoldersInforce,A231)*Premium</f>
        <v>5.4164613911857744</v>
      </c>
      <c r="H231" s="26" cm="1">
        <f t="array" ref="H231">INDEX(PolicyHoldersInforce,A231)*INDEX(EscalatedExpense,A231)</f>
        <v>1.540682872770359</v>
      </c>
      <c r="I231" s="26" cm="1">
        <f t="array" ref="I231">INDEX(PremiumsReceived,A231)-INDEX(ExpensesPaid,A231)-INDEX(DeathBenefitsPaid,A231)</f>
        <v>1.0144430961941282</v>
      </c>
      <c r="J231" s="26" cm="1">
        <f t="array" ref="J231">IF(A231=MaxT,INDEX(NetCF,A231),INDEX(NetCF,A231)+(INDEX(BEL,(A231+1))*INDEX(DiscountFactor,A231)))</f>
        <v>-216.87457022000913</v>
      </c>
      <c r="K231" s="26"/>
    </row>
    <row r="232" spans="1:11" x14ac:dyDescent="0.2">
      <c r="A232" s="9">
        <v>231</v>
      </c>
      <c r="B232" s="24">
        <f t="shared" si="3"/>
        <v>41</v>
      </c>
      <c r="C232" s="25" cm="1">
        <f t="array" ref="C232">IF(A232=1,1,INDEX(PolicyHoldersInforce,(A232-1))-INDEX(Deaths,(A232-1))-INDEX(Lapses,(A232-1)))</f>
        <v>0.12037802226377538</v>
      </c>
      <c r="D232" s="25" cm="1">
        <f t="array" ref="D232">(INDEX(PolicyHoldersInforce,A232)-INDEX(Deaths,A232))*INDEX(LapseRateFactor,(DurationInforce+A232))</f>
        <v>1.0522482524025121E-3</v>
      </c>
      <c r="E232" s="25" cm="1">
        <f t="array" ref="E232">INDEX(PolicyHoldersInforce,A232)*INDEX(QxFactor,INDEX(Age,A232),QxIndex)</f>
        <v>5.6723781794318503E-6</v>
      </c>
      <c r="F232" s="26" cm="1">
        <f t="array" ref="F232">INDEX(Deaths,A232)*SumAssured</f>
        <v>2.836189089715925</v>
      </c>
      <c r="G232" s="26" cm="1">
        <f t="array" ref="G232">INDEX(PolicyHoldersInforce,A232)*Premium</f>
        <v>5.3688597929643818</v>
      </c>
      <c r="H232" s="26" cm="1">
        <f t="array" ref="H232">INDEX(PolicyHoldersInforce,A232)*INDEX(EscalatedExpense,A232)</f>
        <v>1.5333646270654153</v>
      </c>
      <c r="I232" s="26" cm="1">
        <f t="array" ref="I232">INDEX(PremiumsReceived,A232)-INDEX(ExpensesPaid,A232)-INDEX(DeathBenefitsPaid,A232)</f>
        <v>0.99930607618304146</v>
      </c>
      <c r="J232" s="26" cm="1">
        <f t="array" ref="J232">IF(A232=MaxT,INDEX(NetCF,A232),INDEX(NetCF,A232)+(INDEX(BEL,(A232+1))*INDEX(DiscountFactor,A232)))</f>
        <v>-218.94959910615259</v>
      </c>
      <c r="K232" s="26"/>
    </row>
    <row r="233" spans="1:11" x14ac:dyDescent="0.2">
      <c r="A233" s="9">
        <v>232</v>
      </c>
      <c r="B233" s="24">
        <f t="shared" si="3"/>
        <v>41</v>
      </c>
      <c r="C233" s="25" cm="1">
        <f t="array" ref="C233">IF(A233=1,1,INDEX(PolicyHoldersInforce,(A233-1))-INDEX(Deaths,(A233-1))-INDEX(Lapses,(A233-1)))</f>
        <v>0.11932010163319344</v>
      </c>
      <c r="D233" s="25" cm="1">
        <f t="array" ref="D233">(INDEX(PolicyHoldersInforce,A233)-INDEX(Deaths,A233))*INDEX(LapseRateFactor,(DurationInforce+A233))</f>
        <v>1.0430007576042412E-3</v>
      </c>
      <c r="E233" s="25" cm="1">
        <f t="array" ref="E233">INDEX(PolicyHoldersInforce,A233)*INDEX(QxFactor,INDEX(Age,A233),QxIndex)</f>
        <v>5.6225275024757657E-6</v>
      </c>
      <c r="F233" s="26" cm="1">
        <f t="array" ref="F233">INDEX(Deaths,A233)*SumAssured</f>
        <v>2.8112637512378829</v>
      </c>
      <c r="G233" s="26" cm="1">
        <f t="array" ref="G233">INDEX(PolicyHoldersInforce,A233)*Premium</f>
        <v>5.3216765328404279</v>
      </c>
      <c r="H233" s="26" cm="1">
        <f t="array" ref="H233">INDEX(PolicyHoldersInforce,A233)*INDEX(EscalatedExpense,A233)</f>
        <v>1.5260811430373515</v>
      </c>
      <c r="I233" s="26" cm="1">
        <f t="array" ref="I233">INDEX(PremiumsReceived,A233)-INDEX(ExpensesPaid,A233)-INDEX(DeathBenefitsPaid,A233)</f>
        <v>0.98433163856519368</v>
      </c>
      <c r="J233" s="26" cm="1">
        <f t="array" ref="J233">IF(A233=MaxT,INDEX(NetCF,A233),INDEX(NetCF,A233)+(INDEX(BEL,(A233+1))*INDEX(DiscountFactor,A233)))</f>
        <v>-221.01951760010249</v>
      </c>
      <c r="K233" s="26"/>
    </row>
    <row r="234" spans="1:11" x14ac:dyDescent="0.2">
      <c r="A234" s="9">
        <v>233</v>
      </c>
      <c r="B234" s="24">
        <f t="shared" si="3"/>
        <v>41</v>
      </c>
      <c r="C234" s="25" cm="1">
        <f t="array" ref="C234">IF(A234=1,1,INDEX(PolicyHoldersInforce,(A234-1))-INDEX(Deaths,(A234-1))-INDEX(Lapses,(A234-1)))</f>
        <v>0.11827147834808673</v>
      </c>
      <c r="D234" s="25" cm="1">
        <f t="array" ref="D234">(INDEX(PolicyHoldersInforce,A234)-INDEX(Deaths,A234))*INDEX(LapseRateFactor,(DurationInforce+A234))</f>
        <v>1.0338345327532937E-3</v>
      </c>
      <c r="E234" s="25" cm="1">
        <f t="array" ref="E234">INDEX(PolicyHoldersInforce,A234)*INDEX(QxFactor,INDEX(Age,A234),QxIndex)</f>
        <v>5.5731149292416783E-6</v>
      </c>
      <c r="F234" s="26" cm="1">
        <f t="array" ref="F234">INDEX(Deaths,A234)*SumAssured</f>
        <v>2.7865574646208393</v>
      </c>
      <c r="G234" s="26" cm="1">
        <f t="array" ref="G234">INDEX(PolicyHoldersInforce,A234)*Premium</f>
        <v>5.2749079343246681</v>
      </c>
      <c r="H234" s="26" cm="1">
        <f t="array" ref="H234">INDEX(PolicyHoldersInforce,A234)*INDEX(EscalatedExpense,A234)</f>
        <v>1.5188322555681559</v>
      </c>
      <c r="I234" s="26" cm="1">
        <f t="array" ref="I234">INDEX(PremiumsReceived,A234)-INDEX(ExpensesPaid,A234)-INDEX(DeathBenefitsPaid,A234)</f>
        <v>0.96951821413567307</v>
      </c>
      <c r="J234" s="26" cm="1">
        <f t="array" ref="J234">IF(A234=MaxT,INDEX(NetCF,A234),INDEX(NetCF,A234)+(INDEX(BEL,(A234+1))*INDEX(DiscountFactor,A234)))</f>
        <v>-223.08446420053767</v>
      </c>
      <c r="K234" s="26"/>
    </row>
    <row r="235" spans="1:11" x14ac:dyDescent="0.2">
      <c r="A235" s="9">
        <v>234</v>
      </c>
      <c r="B235" s="24">
        <f t="shared" si="3"/>
        <v>41</v>
      </c>
      <c r="C235" s="25" cm="1">
        <f t="array" ref="C235">IF(A235=1,1,INDEX(PolicyHoldersInforce,(A235-1))-INDEX(Deaths,(A235-1))-INDEX(Lapses,(A235-1)))</f>
        <v>0.11723207070040419</v>
      </c>
      <c r="D235" s="25" cm="1">
        <f t="array" ref="D235">(INDEX(PolicyHoldersInforce,A235)-INDEX(Deaths,A235))*INDEX(LapseRateFactor,(DurationInforce+A235))</f>
        <v>1.0247488636233326E-3</v>
      </c>
      <c r="E235" s="25" cm="1">
        <f t="array" ref="E235">INDEX(PolicyHoldersInforce,A235)*INDEX(QxFactor,INDEX(Age,A235),QxIndex)</f>
        <v>5.5241366095337022E-6</v>
      </c>
      <c r="F235" s="26" cm="1">
        <f t="array" ref="F235">INDEX(Deaths,A235)*SumAssured</f>
        <v>2.7620683047668511</v>
      </c>
      <c r="G235" s="26" cm="1">
        <f t="array" ref="G235">INDEX(PolicyHoldersInforce,A235)*Premium</f>
        <v>5.2285503532380266</v>
      </c>
      <c r="H235" s="26" cm="1">
        <f t="array" ref="H235">INDEX(PolicyHoldersInforce,A235)*INDEX(EscalatedExpense,A235)</f>
        <v>1.5116178003241283</v>
      </c>
      <c r="I235" s="26" cm="1">
        <f t="array" ref="I235">INDEX(PremiumsReceived,A235)-INDEX(ExpensesPaid,A235)-INDEX(DeathBenefitsPaid,A235)</f>
        <v>0.95486424814704751</v>
      </c>
      <c r="J235" s="26" cm="1">
        <f t="array" ref="J235">IF(A235=MaxT,INDEX(NetCF,A235),INDEX(NetCF,A235)+(INDEX(BEL,(A235+1))*INDEX(DiscountFactor,A235)))</f>
        <v>-225.14457650344323</v>
      </c>
      <c r="K235" s="26"/>
    </row>
    <row r="236" spans="1:11" x14ac:dyDescent="0.2">
      <c r="A236" s="9">
        <v>235</v>
      </c>
      <c r="B236" s="24">
        <f t="shared" si="3"/>
        <v>41</v>
      </c>
      <c r="C236" s="25" cm="1">
        <f t="array" ref="C236">IF(A236=1,1,INDEX(PolicyHoldersInforce,(A236-1))-INDEX(Deaths,(A236-1))-INDEX(Lapses,(A236-1)))</f>
        <v>0.11620179770017132</v>
      </c>
      <c r="D236" s="25" cm="1">
        <f t="array" ref="D236">(INDEX(PolicyHoldersInforce,A236)-INDEX(Deaths,A236))*INDEX(LapseRateFactor,(DurationInforce+A236))</f>
        <v>1.0157430422648706E-3</v>
      </c>
      <c r="E236" s="25" cm="1">
        <f t="array" ref="E236">INDEX(PolicyHoldersInforce,A236)*INDEX(QxFactor,INDEX(Age,A236),QxIndex)</f>
        <v>5.4755887269927104E-6</v>
      </c>
      <c r="F236" s="26" cm="1">
        <f t="array" ref="F236">INDEX(Deaths,A236)*SumAssured</f>
        <v>2.7377943634963553</v>
      </c>
      <c r="G236" s="26" cm="1">
        <f t="array" ref="G236">INDEX(PolicyHoldersInforce,A236)*Premium</f>
        <v>5.1826001774276413</v>
      </c>
      <c r="H236" s="26" cm="1">
        <f t="array" ref="H236">INDEX(PolicyHoldersInforce,A236)*INDEX(EscalatedExpense,A236)</f>
        <v>1.5044376137521525</v>
      </c>
      <c r="I236" s="26" cm="1">
        <f t="array" ref="I236">INDEX(PremiumsReceived,A236)-INDEX(ExpensesPaid,A236)-INDEX(DeathBenefitsPaid,A236)</f>
        <v>0.94036820017913358</v>
      </c>
      <c r="J236" s="26" cm="1">
        <f t="array" ref="J236">IF(A236=MaxT,INDEX(NetCF,A236),INDEX(NetCF,A236)+(INDEX(BEL,(A236+1))*INDEX(DiscountFactor,A236)))</f>
        <v>-227.19999121224444</v>
      </c>
      <c r="K236" s="26"/>
    </row>
    <row r="237" spans="1:11" x14ac:dyDescent="0.2">
      <c r="A237" s="9">
        <v>236</v>
      </c>
      <c r="B237" s="24">
        <f t="shared" si="3"/>
        <v>41</v>
      </c>
      <c r="C237" s="25" cm="1">
        <f t="array" ref="C237">IF(A237=1,1,INDEX(PolicyHoldersInforce,(A237-1))-INDEX(Deaths,(A237-1))-INDEX(Lapses,(A237-1)))</f>
        <v>0.11518057906917946</v>
      </c>
      <c r="D237" s="25" cm="1">
        <f t="array" ref="D237">(INDEX(PolicyHoldersInforce,A237)-INDEX(Deaths,A237))*INDEX(LapseRateFactor,(DurationInforce+A237))</f>
        <v>1.0068163669501072E-3</v>
      </c>
      <c r="E237" s="25" cm="1">
        <f t="array" ref="E237">INDEX(PolicyHoldersInforce,A237)*INDEX(QxFactor,INDEX(Age,A237),QxIndex)</f>
        <v>5.4274674987989602E-6</v>
      </c>
      <c r="F237" s="26" cm="1">
        <f t="array" ref="F237">INDEX(Deaths,A237)*SumAssured</f>
        <v>2.7137337493994802</v>
      </c>
      <c r="G237" s="26" cm="1">
        <f t="array" ref="G237">INDEX(PolicyHoldersInforce,A237)*Premium</f>
        <v>5.1370538264854044</v>
      </c>
      <c r="H237" s="26" cm="1">
        <f t="array" ref="H237">INDEX(PolicyHoldersInforce,A237)*INDEX(EscalatedExpense,A237)</f>
        <v>1.4972915330759908</v>
      </c>
      <c r="I237" s="26" cm="1">
        <f t="array" ref="I237">INDEX(PremiumsReceived,A237)-INDEX(ExpensesPaid,A237)-INDEX(DeathBenefitsPaid,A237)</f>
        <v>0.92602854400993317</v>
      </c>
      <c r="J237" s="26" cm="1">
        <f t="array" ref="J237">IF(A237=MaxT,INDEX(NetCF,A237),INDEX(NetCF,A237)+(INDEX(BEL,(A237+1))*INDEX(DiscountFactor,A237)))</f>
        <v>-229.25084414785908</v>
      </c>
      <c r="K237" s="26"/>
    </row>
    <row r="238" spans="1:11" x14ac:dyDescent="0.2">
      <c r="A238" s="9">
        <v>237</v>
      </c>
      <c r="B238" s="24">
        <f t="shared" si="3"/>
        <v>41</v>
      </c>
      <c r="C238" s="25" cm="1">
        <f t="array" ref="C238">IF(A238=1,1,INDEX(PolicyHoldersInforce,(A238-1))-INDEX(Deaths,(A238-1))-INDEX(Lapses,(A238-1)))</f>
        <v>0.11416833523473055</v>
      </c>
      <c r="D238" s="25" cm="1">
        <f t="array" ref="D238">(INDEX(PolicyHoldersInforce,A238)-INDEX(Deaths,A238))*INDEX(LapseRateFactor,(DurationInforce+A238))</f>
        <v>9.979681421182511E-4</v>
      </c>
      <c r="E238" s="25" cm="1">
        <f t="array" ref="E238">INDEX(PolicyHoldersInforce,A238)*INDEX(QxFactor,INDEX(Age,A238),QxIndex)</f>
        <v>5.3797691753773407E-6</v>
      </c>
      <c r="F238" s="26" cm="1">
        <f t="array" ref="F238">INDEX(Deaths,A238)*SumAssured</f>
        <v>2.6898845876886703</v>
      </c>
      <c r="G238" s="26" cm="1">
        <f t="array" ref="G238">INDEX(PolicyHoldersInforce,A238)*Premium</f>
        <v>5.091907751468983</v>
      </c>
      <c r="H238" s="26" cm="1">
        <f t="array" ref="H238">INDEX(PolicyHoldersInforce,A238)*INDEX(EscalatedExpense,A238)</f>
        <v>1.4901793962925922</v>
      </c>
      <c r="I238" s="26" cm="1">
        <f t="array" ref="I238">INDEX(PremiumsReceived,A238)-INDEX(ExpensesPaid,A238)-INDEX(DeathBenefitsPaid,A238)</f>
        <v>0.91184376748772067</v>
      </c>
      <c r="J238" s="26" cm="1">
        <f t="array" ref="J238">IF(A238=MaxT,INDEX(NetCF,A238),INDEX(NetCF,A238)+(INDEX(BEL,(A238+1))*INDEX(DiscountFactor,A238)))</f>
        <v>-231.29727025866922</v>
      </c>
      <c r="K238" s="26"/>
    </row>
    <row r="239" spans="1:11" x14ac:dyDescent="0.2">
      <c r="A239" s="9">
        <v>238</v>
      </c>
      <c r="B239" s="24">
        <f t="shared" si="3"/>
        <v>41</v>
      </c>
      <c r="C239" s="25" cm="1">
        <f t="array" ref="C239">IF(A239=1,1,INDEX(PolicyHoldersInforce,(A239-1))-INDEX(Deaths,(A239-1))-INDEX(Lapses,(A239-1)))</f>
        <v>0.11316498732343692</v>
      </c>
      <c r="D239" s="25" cm="1">
        <f t="array" ref="D239">(INDEX(PolicyHoldersInforce,A239)-INDEX(Deaths,A239))*INDEX(LapseRateFactor,(DurationInforce+A239))</f>
        <v>9.8919767832132146E-4</v>
      </c>
      <c r="E239" s="25" cm="1">
        <f t="array" ref="E239">INDEX(PolicyHoldersInforce,A239)*INDEX(QxFactor,INDEX(Age,A239),QxIndex)</f>
        <v>5.3324900401052113E-6</v>
      </c>
      <c r="F239" s="26" cm="1">
        <f t="array" ref="F239">INDEX(Deaths,A239)*SumAssured</f>
        <v>2.6662450200526058</v>
      </c>
      <c r="G239" s="26" cm="1">
        <f t="array" ref="G239">INDEX(PolicyHoldersInforce,A239)*Premium</f>
        <v>5.0471584346252873</v>
      </c>
      <c r="H239" s="26" cm="1">
        <f t="array" ref="H239">INDEX(PolicyHoldersInforce,A239)*INDEX(EscalatedExpense,A239)</f>
        <v>1.4831010421684208</v>
      </c>
      <c r="I239" s="26" cm="1">
        <f t="array" ref="I239">INDEX(PremiumsReceived,A239)-INDEX(ExpensesPaid,A239)-INDEX(DeathBenefitsPaid,A239)</f>
        <v>0.89781237240426082</v>
      </c>
      <c r="J239" s="26" cm="1">
        <f t="array" ref="J239">IF(A239=MaxT,INDEX(NetCF,A239),INDEX(NetCF,A239)+(INDEX(BEL,(A239+1))*INDEX(DiscountFactor,A239)))</f>
        <v>-233.33940363041276</v>
      </c>
      <c r="K239" s="26"/>
    </row>
    <row r="240" spans="1:11" x14ac:dyDescent="0.2">
      <c r="A240" s="9">
        <v>239</v>
      </c>
      <c r="B240" s="24">
        <f t="shared" si="3"/>
        <v>41</v>
      </c>
      <c r="C240" s="25" cm="1">
        <f t="array" ref="C240">IF(A240=1,1,INDEX(PolicyHoldersInforce,(A240-1))-INDEX(Deaths,(A240-1))-INDEX(Lapses,(A240-1)))</f>
        <v>0.1121704571550755</v>
      </c>
      <c r="D240" s="25" cm="1">
        <f t="array" ref="D240">(INDEX(PolicyHoldersInforce,A240)-INDEX(Deaths,A240))*INDEX(LapseRateFactor,(DurationInforce+A240))</f>
        <v>9.8050429217042749E-4</v>
      </c>
      <c r="E240" s="25" cm="1">
        <f t="array" ref="E240">INDEX(PolicyHoldersInforce,A240)*INDEX(QxFactor,INDEX(Age,A240),QxIndex)</f>
        <v>5.2856264090227981E-6</v>
      </c>
      <c r="F240" s="26" cm="1">
        <f t="array" ref="F240">INDEX(Deaths,A240)*SumAssured</f>
        <v>2.6428132045113992</v>
      </c>
      <c r="G240" s="26" cm="1">
        <f t="array" ref="G240">INDEX(PolicyHoldersInforce,A240)*Premium</f>
        <v>5.0028023891163675</v>
      </c>
      <c r="H240" s="26" cm="1">
        <f t="array" ref="H240">INDEX(PolicyHoldersInforce,A240)*INDEX(EscalatedExpense,A240)</f>
        <v>1.4760563102358004</v>
      </c>
      <c r="I240" s="26" cm="1">
        <f t="array" ref="I240">INDEX(PremiumsReceived,A240)-INDEX(ExpensesPaid,A240)-INDEX(DeathBenefitsPaid,A240)</f>
        <v>0.8839328743691679</v>
      </c>
      <c r="J240" s="26" cm="1">
        <f t="array" ref="J240">IF(A240=MaxT,INDEX(NetCF,A240),INDEX(NetCF,A240)+(INDEX(BEL,(A240+1))*INDEX(DiscountFactor,A240)))</f>
        <v>-235.37737749599594</v>
      </c>
      <c r="K240" s="26"/>
    </row>
    <row r="241" spans="1:11" x14ac:dyDescent="0.2">
      <c r="A241" s="9">
        <v>240</v>
      </c>
      <c r="B241" s="24">
        <f t="shared" si="3"/>
        <v>42</v>
      </c>
      <c r="C241" s="25" cm="1">
        <f t="array" ref="C241">IF(A241=1,1,INDEX(PolicyHoldersInforce,(A241-1))-INDEX(Deaths,(A241-1))-INDEX(Lapses,(A241-1)))</f>
        <v>0.11118466723649603</v>
      </c>
      <c r="D241" s="25" cm="1">
        <f t="array" ref="D241">(INDEX(PolicyHoldersInforce,A241)-INDEX(Deaths,A241))*INDEX(LapseRateFactor,(DurationInforce+A241))</f>
        <v>9.7188383623489241E-4</v>
      </c>
      <c r="E241" s="25" cm="1">
        <f t="array" ref="E241">INDEX(PolicyHoldersInforce,A241)*INDEX(QxFactor,INDEX(Age,A241),QxIndex)</f>
        <v>5.6361320843811293E-6</v>
      </c>
      <c r="F241" s="26" cm="1">
        <f t="array" ref="F241">INDEX(Deaths,A241)*SumAssured</f>
        <v>2.8180660421905648</v>
      </c>
      <c r="G241" s="26" cm="1">
        <f t="array" ref="G241">INDEX(PolicyHoldersInforce,A241)*Premium</f>
        <v>4.9588361587477232</v>
      </c>
      <c r="H241" s="26" cm="1">
        <f t="array" ref="H241">INDEX(PolicyHoldersInforce,A241)*INDEX(EscalatedExpense,A241)</f>
        <v>1.4690450407892759</v>
      </c>
      <c r="I241" s="26" cm="1">
        <f t="array" ref="I241">INDEX(PremiumsReceived,A241)-INDEX(ExpensesPaid,A241)-INDEX(DeathBenefitsPaid,A241)</f>
        <v>0.67172507576788254</v>
      </c>
      <c r="J241" s="26" cm="1">
        <f t="array" ref="J241">IF(A241=MaxT,INDEX(NetCF,A241),INDEX(NetCF,A241)+(INDEX(BEL,(A241+1))*INDEX(DiscountFactor,A241)))</f>
        <v>-237.41132424522709</v>
      </c>
      <c r="K241" s="26"/>
    </row>
    <row r="242" spans="1:11" x14ac:dyDescent="0.2">
      <c r="A242" s="9">
        <v>241</v>
      </c>
      <c r="B242" s="24">
        <f t="shared" si="3"/>
        <v>42</v>
      </c>
      <c r="C242" s="25" cm="1">
        <f t="array" ref="C242">IF(A242=1,1,INDEX(PolicyHoldersInforce,(A242-1))-INDEX(Deaths,(A242-1))-INDEX(Lapses,(A242-1)))</f>
        <v>0.11020714726817676</v>
      </c>
      <c r="D242" s="25" cm="1">
        <f t="array" ref="D242">(INDEX(PolicyHoldersInforce,A242)-INDEX(Deaths,A242))*INDEX(LapseRateFactor,(DurationInforce+A242))</f>
        <v>9.6333917013641354E-4</v>
      </c>
      <c r="E242" s="25" cm="1">
        <f t="array" ref="E242">INDEX(PolicyHoldersInforce,A242)*INDEX(QxFactor,INDEX(Age,A242),QxIndex)</f>
        <v>5.586580003203888E-6</v>
      </c>
      <c r="F242" s="26" cm="1">
        <f t="array" ref="F242">INDEX(Deaths,A242)*SumAssured</f>
        <v>2.7932900016019442</v>
      </c>
      <c r="G242" s="26" cm="1">
        <f t="array" ref="G242">INDEX(PolicyHoldersInforce,A242)*Premium</f>
        <v>4.9152387681606839</v>
      </c>
      <c r="H242" s="26" cm="1">
        <f t="array" ref="H242">INDEX(PolicyHoldersInforce,A242)*INDEX(EscalatedExpense,A242)</f>
        <v>1.4620618546858333</v>
      </c>
      <c r="I242" s="26" cm="1">
        <f t="array" ref="I242">INDEX(PremiumsReceived,A242)-INDEX(ExpensesPaid,A242)-INDEX(DeathBenefitsPaid,A242)</f>
        <v>0.65988691187290627</v>
      </c>
      <c r="J242" s="26" cm="1">
        <f t="array" ref="J242">IF(A242=MaxT,INDEX(NetCF,A242),INDEX(NetCF,A242)+(INDEX(BEL,(A242+1))*INDEX(DiscountFactor,A242)))</f>
        <v>-239.24193060231599</v>
      </c>
      <c r="K242" s="26"/>
    </row>
    <row r="243" spans="1:11" x14ac:dyDescent="0.2">
      <c r="A243" s="9">
        <v>242</v>
      </c>
      <c r="B243" s="24">
        <f t="shared" si="3"/>
        <v>42</v>
      </c>
      <c r="C243" s="25" cm="1">
        <f t="array" ref="C243">IF(A243=1,1,INDEX(PolicyHoldersInforce,(A243-1))-INDEX(Deaths,(A243-1))-INDEX(Lapses,(A243-1)))</f>
        <v>0.10923822151803715</v>
      </c>
      <c r="D243" s="25" cm="1">
        <f t="array" ref="D243">(INDEX(PolicyHoldersInforce,A243)-INDEX(Deaths,A243))*INDEX(LapseRateFactor,(DurationInforce+A243))</f>
        <v>9.5486962754139516E-4</v>
      </c>
      <c r="E243" s="25" cm="1">
        <f t="array" ref="E243">INDEX(PolicyHoldersInforce,A243)*INDEX(QxFactor,INDEX(Age,A243),QxIndex)</f>
        <v>5.5374635769602481E-6</v>
      </c>
      <c r="F243" s="26" cm="1">
        <f t="array" ref="F243">INDEX(Deaths,A243)*SumAssured</f>
        <v>2.7687317884801241</v>
      </c>
      <c r="G243" s="26" cm="1">
        <f t="array" ref="G243">INDEX(PolicyHoldersInforce,A243)*Premium</f>
        <v>4.8720246797044569</v>
      </c>
      <c r="H243" s="26" cm="1">
        <f t="array" ref="H243">INDEX(PolicyHoldersInforce,A243)*INDEX(EscalatedExpense,A243)</f>
        <v>1.4551118635402061</v>
      </c>
      <c r="I243" s="26" cm="1">
        <f t="array" ref="I243">INDEX(PremiumsReceived,A243)-INDEX(ExpensesPaid,A243)-INDEX(DeathBenefitsPaid,A243)</f>
        <v>0.64818102768412666</v>
      </c>
      <c r="J243" s="26" cm="1">
        <f t="array" ref="J243">IF(A243=MaxT,INDEX(NetCF,A243),INDEX(NetCF,A243)+(INDEX(BEL,(A243+1))*INDEX(DiscountFactor,A243)))</f>
        <v>-241.06955174165691</v>
      </c>
      <c r="K243" s="26"/>
    </row>
    <row r="244" spans="1:11" x14ac:dyDescent="0.2">
      <c r="A244" s="9">
        <v>243</v>
      </c>
      <c r="B244" s="24">
        <f t="shared" si="3"/>
        <v>42</v>
      </c>
      <c r="C244" s="25" cm="1">
        <f t="array" ref="C244">IF(A244=1,1,INDEX(PolicyHoldersInforce,(A244-1))-INDEX(Deaths,(A244-1))-INDEX(Lapses,(A244-1)))</f>
        <v>0.10827781442691881</v>
      </c>
      <c r="D244" s="25" cm="1">
        <f t="array" ref="D244">(INDEX(PolicyHoldersInforce,A244)-INDEX(Deaths,A244))*INDEX(LapseRateFactor,(DurationInforce+A244))</f>
        <v>9.4647454797455255E-4</v>
      </c>
      <c r="E244" s="25" cm="1">
        <f t="array" ref="E244">INDEX(PolicyHoldersInforce,A244)*INDEX(QxFactor,INDEX(Age,A244),QxIndex)</f>
        <v>5.4887789754332636E-6</v>
      </c>
      <c r="F244" s="26" cm="1">
        <f t="array" ref="F244">INDEX(Deaths,A244)*SumAssured</f>
        <v>2.7443894877166319</v>
      </c>
      <c r="G244" s="26" cm="1">
        <f t="array" ref="G244">INDEX(PolicyHoldersInforce,A244)*Premium</f>
        <v>4.8291905234405785</v>
      </c>
      <c r="H244" s="26" cm="1">
        <f t="array" ref="H244">INDEX(PolicyHoldersInforce,A244)*INDEX(EscalatedExpense,A244)</f>
        <v>1.4481949095583408</v>
      </c>
      <c r="I244" s="26" cm="1">
        <f t="array" ref="I244">INDEX(PremiumsReceived,A244)-INDEX(ExpensesPaid,A244)-INDEX(DeathBenefitsPaid,A244)</f>
        <v>0.63660612616560597</v>
      </c>
      <c r="J244" s="26" cm="1">
        <f t="array" ref="J244">IF(A244=MaxT,INDEX(NetCF,A244),INDEX(NetCF,A244)+(INDEX(BEL,(A244+1))*INDEX(DiscountFactor,A244)))</f>
        <v>-242.89430605613589</v>
      </c>
      <c r="K244" s="26"/>
    </row>
    <row r="245" spans="1:11" x14ac:dyDescent="0.2">
      <c r="A245" s="9">
        <v>244</v>
      </c>
      <c r="B245" s="24">
        <f t="shared" si="3"/>
        <v>42</v>
      </c>
      <c r="C245" s="25" cm="1">
        <f t="array" ref="C245">IF(A245=1,1,INDEX(PolicyHoldersInforce,(A245-1))-INDEX(Deaths,(A245-1))-INDEX(Lapses,(A245-1)))</f>
        <v>0.10732585109996881</v>
      </c>
      <c r="D245" s="25" cm="1">
        <f t="array" ref="D245">(INDEX(PolicyHoldersInforce,A245)-INDEX(Deaths,A245))*INDEX(LapseRateFactor,(DurationInforce+A245))</f>
        <v>9.3815327676740722E-4</v>
      </c>
      <c r="E245" s="25" cm="1">
        <f t="array" ref="E245">INDEX(PolicyHoldersInforce,A245)*INDEX(QxFactor,INDEX(Age,A245),QxIndex)</f>
        <v>5.4405224020807108E-6</v>
      </c>
      <c r="F245" s="26" cm="1">
        <f t="array" ref="F245">INDEX(Deaths,A245)*SumAssured</f>
        <v>2.7202612010403553</v>
      </c>
      <c r="G245" s="26" cm="1">
        <f t="array" ref="G245">INDEX(PolicyHoldersInforce,A245)*Premium</f>
        <v>4.7867329590586092</v>
      </c>
      <c r="H245" s="26" cm="1">
        <f t="array" ref="H245">INDEX(PolicyHoldersInforce,A245)*INDEX(EscalatedExpense,A245)</f>
        <v>1.4413108356962696</v>
      </c>
      <c r="I245" s="26" cm="1">
        <f t="array" ref="I245">INDEX(PremiumsReceived,A245)-INDEX(ExpensesPaid,A245)-INDEX(DeathBenefitsPaid,A245)</f>
        <v>0.62516092232198428</v>
      </c>
      <c r="J245" s="26" cm="1">
        <f t="array" ref="J245">IF(A245=MaxT,INDEX(NetCF,A245),INDEX(NetCF,A245)+(INDEX(BEL,(A245+1))*INDEX(DiscountFactor,A245)))</f>
        <v>-244.71631121157299</v>
      </c>
      <c r="K245" s="26"/>
    </row>
    <row r="246" spans="1:11" x14ac:dyDescent="0.2">
      <c r="A246" s="9">
        <v>245</v>
      </c>
      <c r="B246" s="24">
        <f t="shared" si="3"/>
        <v>42</v>
      </c>
      <c r="C246" s="25" cm="1">
        <f t="array" ref="C246">IF(A246=1,1,INDEX(PolicyHoldersInforce,(A246-1))-INDEX(Deaths,(A246-1))-INDEX(Lapses,(A246-1)))</f>
        <v>0.10638225730079932</v>
      </c>
      <c r="D246" s="25" cm="1">
        <f t="array" ref="D246">(INDEX(PolicyHoldersInforce,A246)-INDEX(Deaths,A246))*INDEX(LapseRateFactor,(DurationInforce+A246))</f>
        <v>9.2990516500723386E-4</v>
      </c>
      <c r="E246" s="25" cm="1">
        <f t="array" ref="E246">INDEX(PolicyHoldersInforce,A246)*INDEX(QxFactor,INDEX(Age,A246),QxIndex)</f>
        <v>5.3926900937390392E-6</v>
      </c>
      <c r="F246" s="26" cm="1">
        <f t="array" ref="F246">INDEX(Deaths,A246)*SumAssured</f>
        <v>2.6963450468695198</v>
      </c>
      <c r="G246" s="26" cm="1">
        <f t="array" ref="G246">INDEX(PolicyHoldersInforce,A246)*Premium</f>
        <v>4.7446486756156503</v>
      </c>
      <c r="H246" s="26" cm="1">
        <f t="array" ref="H246">INDEX(PolicyHoldersInforce,A246)*INDEX(EscalatedExpense,A246)</f>
        <v>1.4344594856565411</v>
      </c>
      <c r="I246" s="26" cm="1">
        <f t="array" ref="I246">INDEX(PremiumsReceived,A246)-INDEX(ExpensesPaid,A246)-INDEX(DeathBenefitsPaid,A246)</f>
        <v>0.61384414308958934</v>
      </c>
      <c r="J246" s="26" cm="1">
        <f t="array" ref="J246">IF(A246=MaxT,INDEX(NetCF,A246),INDEX(NetCF,A246)+(INDEX(BEL,(A246+1))*INDEX(DiscountFactor,A246)))</f>
        <v>-246.53568415528241</v>
      </c>
      <c r="K246" s="26"/>
    </row>
    <row r="247" spans="1:11" x14ac:dyDescent="0.2">
      <c r="A247" s="9">
        <v>246</v>
      </c>
      <c r="B247" s="24">
        <f t="shared" si="3"/>
        <v>42</v>
      </c>
      <c r="C247" s="25" cm="1">
        <f t="array" ref="C247">IF(A247=1,1,INDEX(PolicyHoldersInforce,(A247-1))-INDEX(Deaths,(A247-1))-INDEX(Lapses,(A247-1)))</f>
        <v>0.10544695944569835</v>
      </c>
      <c r="D247" s="25" cm="1">
        <f t="array" ref="D247">(INDEX(PolicyHoldersInforce,A247)-INDEX(Deaths,A247))*INDEX(LapseRateFactor,(DurationInforce+A247))</f>
        <v>9.2172956948645673E-4</v>
      </c>
      <c r="E247" s="25" cm="1">
        <f t="array" ref="E247">INDEX(PolicyHoldersInforce,A247)*INDEX(QxFactor,INDEX(Age,A247),QxIndex)</f>
        <v>5.3452783203298986E-6</v>
      </c>
      <c r="F247" s="26" cm="1">
        <f t="array" ref="F247">INDEX(Deaths,A247)*SumAssured</f>
        <v>2.6726391601649495</v>
      </c>
      <c r="G247" s="26" cm="1">
        <f t="array" ref="G247">INDEX(PolicyHoldersInforce,A247)*Premium</f>
        <v>4.7029343912781467</v>
      </c>
      <c r="H247" s="26" cm="1">
        <f t="array" ref="H247">INDEX(PolicyHoldersInforce,A247)*INDEX(EscalatedExpense,A247)</f>
        <v>1.4276407038846732</v>
      </c>
      <c r="I247" s="26" cm="1">
        <f t="array" ref="I247">INDEX(PremiumsReceived,A247)-INDEX(ExpensesPaid,A247)-INDEX(DeathBenefitsPaid,A247)</f>
        <v>0.60265452722852375</v>
      </c>
      <c r="J247" s="26" cm="1">
        <f t="array" ref="J247">IF(A247=MaxT,INDEX(NetCF,A247),INDEX(NetCF,A247)+(INDEX(BEL,(A247+1))*INDEX(DiscountFactor,A247)))</f>
        <v>-248.35254112456499</v>
      </c>
      <c r="K247" s="26"/>
    </row>
    <row r="248" spans="1:11" x14ac:dyDescent="0.2">
      <c r="A248" s="9">
        <v>247</v>
      </c>
      <c r="B248" s="24">
        <f t="shared" si="3"/>
        <v>42</v>
      </c>
      <c r="C248" s="25" cm="1">
        <f t="array" ref="C248">IF(A248=1,1,INDEX(PolicyHoldersInforce,(A248-1))-INDEX(Deaths,(A248-1))-INDEX(Lapses,(A248-1)))</f>
        <v>0.10451988459789156</v>
      </c>
      <c r="D248" s="25" cm="1">
        <f t="array" ref="D248">(INDEX(PolicyHoldersInforce,A248)-INDEX(Deaths,A248))*INDEX(LapseRateFactor,(DurationInforce+A248))</f>
        <v>9.1362585265249044E-4</v>
      </c>
      <c r="E248" s="25" cm="1">
        <f t="array" ref="E248">INDEX(PolicyHoldersInforce,A248)*INDEX(QxFactor,INDEX(Age,A248),QxIndex)</f>
        <v>5.298283384569265E-6</v>
      </c>
      <c r="F248" s="26" cm="1">
        <f t="array" ref="F248">INDEX(Deaths,A248)*SumAssured</f>
        <v>2.6491416922846325</v>
      </c>
      <c r="G248" s="26" cm="1">
        <f t="array" ref="G248">INDEX(PolicyHoldersInforce,A248)*Premium</f>
        <v>4.6615868530659634</v>
      </c>
      <c r="H248" s="26" cm="1">
        <f t="array" ref="H248">INDEX(PolicyHoldersInforce,A248)*INDEX(EscalatedExpense,A248)</f>
        <v>1.4208543355656196</v>
      </c>
      <c r="I248" s="26" cm="1">
        <f t="array" ref="I248">INDEX(PremiumsReceived,A248)-INDEX(ExpensesPaid,A248)-INDEX(DeathBenefitsPaid,A248)</f>
        <v>0.59159082521571138</v>
      </c>
      <c r="J248" s="26" cm="1">
        <f t="array" ref="J248">IF(A248=MaxT,INDEX(NetCF,A248),INDEX(NetCF,A248)+(INDEX(BEL,(A248+1))*INDEX(DiscountFactor,A248)))</f>
        <v>-250.16699765513351</v>
      </c>
      <c r="K248" s="26"/>
    </row>
    <row r="249" spans="1:11" x14ac:dyDescent="0.2">
      <c r="A249" s="9">
        <v>248</v>
      </c>
      <c r="B249" s="24">
        <f t="shared" si="3"/>
        <v>42</v>
      </c>
      <c r="C249" s="25" cm="1">
        <f t="array" ref="C249">IF(A249=1,1,INDEX(PolicyHoldersInforce,(A249-1))-INDEX(Deaths,(A249-1))-INDEX(Lapses,(A249-1)))</f>
        <v>0.1036009604618545</v>
      </c>
      <c r="D249" s="25" cm="1">
        <f t="array" ref="D249">(INDEX(PolicyHoldersInforce,A249)-INDEX(Deaths,A249))*INDEX(LapseRateFactor,(DurationInforce+A249))</f>
        <v>9.0559338255802237E-4</v>
      </c>
      <c r="E249" s="25" cm="1">
        <f t="array" ref="E249">INDEX(PolicyHoldersInforce,A249)*INDEX(QxFactor,INDEX(Age,A249),QxIndex)</f>
        <v>5.2517016216791153E-6</v>
      </c>
      <c r="F249" s="26" cm="1">
        <f t="array" ref="F249">INDEX(Deaths,A249)*SumAssured</f>
        <v>2.6258508108395575</v>
      </c>
      <c r="G249" s="26" cm="1">
        <f t="array" ref="G249">INDEX(PolicyHoldersInforce,A249)*Premium</f>
        <v>4.6206028365987111</v>
      </c>
      <c r="H249" s="26" cm="1">
        <f t="array" ref="H249">INDEX(PolicyHoldersInforce,A249)*INDEX(EscalatedExpense,A249)</f>
        <v>1.4141002266202563</v>
      </c>
      <c r="I249" s="26" cm="1">
        <f t="array" ref="I249">INDEX(PremiumsReceived,A249)-INDEX(ExpensesPaid,A249)-INDEX(DeathBenefitsPaid,A249)</f>
        <v>0.58065179913889731</v>
      </c>
      <c r="J249" s="26" cm="1">
        <f t="array" ref="J249">IF(A249=MaxT,INDEX(NetCF,A249),INDEX(NetCF,A249)+(INDEX(BEL,(A249+1))*INDEX(DiscountFactor,A249)))</f>
        <v>-251.97916858947139</v>
      </c>
      <c r="K249" s="26"/>
    </row>
    <row r="250" spans="1:11" x14ac:dyDescent="0.2">
      <c r="A250" s="9">
        <v>249</v>
      </c>
      <c r="B250" s="24">
        <f t="shared" si="3"/>
        <v>42</v>
      </c>
      <c r="C250" s="25" cm="1">
        <f t="array" ref="C250">IF(A250=1,1,INDEX(PolicyHoldersInforce,(A250-1))-INDEX(Deaths,(A250-1))-INDEX(Lapses,(A250-1)))</f>
        <v>0.10269011537767481</v>
      </c>
      <c r="D250" s="25" cm="1">
        <f t="array" ref="D250">(INDEX(PolicyHoldersInforce,A250)-INDEX(Deaths,A250))*INDEX(LapseRateFactor,(DurationInforce+A250))</f>
        <v>8.976315328117321E-4</v>
      </c>
      <c r="E250" s="25" cm="1">
        <f t="array" ref="E250">INDEX(PolicyHoldersInforce,A250)*INDEX(QxFactor,INDEX(Age,A250),QxIndex)</f>
        <v>5.2055293991016397E-6</v>
      </c>
      <c r="F250" s="26" cm="1">
        <f t="array" ref="F250">INDEX(Deaths,A250)*SumAssured</f>
        <v>2.60276469955082</v>
      </c>
      <c r="G250" s="26" cm="1">
        <f t="array" ref="G250">INDEX(PolicyHoldersInforce,A250)*Premium</f>
        <v>4.5799791458442964</v>
      </c>
      <c r="H250" s="26" cm="1">
        <f t="array" ref="H250">INDEX(PolicyHoldersInforce,A250)*INDEX(EscalatedExpense,A250)</f>
        <v>1.4073782237018824</v>
      </c>
      <c r="I250" s="26" cm="1">
        <f t="array" ref="I250">INDEX(PremiumsReceived,A250)-INDEX(ExpensesPaid,A250)-INDEX(DeathBenefitsPaid,A250)</f>
        <v>0.56983622259159405</v>
      </c>
      <c r="J250" s="26" cm="1">
        <f t="array" ref="J250">IF(A250=MaxT,INDEX(NetCF,A250),INDEX(NetCF,A250)+(INDEX(BEL,(A250+1))*INDEX(DiscountFactor,A250)))</f>
        <v>-253.78916808512582</v>
      </c>
      <c r="K250" s="26"/>
    </row>
    <row r="251" spans="1:11" x14ac:dyDescent="0.2">
      <c r="A251" s="9">
        <v>250</v>
      </c>
      <c r="B251" s="24">
        <f t="shared" si="3"/>
        <v>42</v>
      </c>
      <c r="C251" s="25" cm="1">
        <f t="array" ref="C251">IF(A251=1,1,INDEX(PolicyHoldersInforce,(A251-1))-INDEX(Deaths,(A251-1))-INDEX(Lapses,(A251-1)))</f>
        <v>0.10178727831546397</v>
      </c>
      <c r="D251" s="25" cm="1">
        <f t="array" ref="D251">(INDEX(PolicyHoldersInforce,A251)-INDEX(Deaths,A251))*INDEX(LapseRateFactor,(DurationInforce+A251))</f>
        <v>8.8973968252944351E-4</v>
      </c>
      <c r="E251" s="25" cm="1">
        <f t="array" ref="E251">INDEX(PolicyHoldersInforce,A251)*INDEX(QxFactor,INDEX(Age,A251),QxIndex)</f>
        <v>5.1597631162159669E-6</v>
      </c>
      <c r="F251" s="26" cm="1">
        <f t="array" ref="F251">INDEX(Deaths,A251)*SumAssured</f>
        <v>2.5798815581079833</v>
      </c>
      <c r="G251" s="26" cm="1">
        <f t="array" ref="G251">INDEX(PolicyHoldersInforce,A251)*Premium</f>
        <v>4.5397126128696934</v>
      </c>
      <c r="H251" s="26" cm="1">
        <f t="array" ref="H251">INDEX(PolicyHoldersInforce,A251)*INDEX(EscalatedExpense,A251)</f>
        <v>1.4006881741927393</v>
      </c>
      <c r="I251" s="26" cm="1">
        <f t="array" ref="I251">INDEX(PremiumsReceived,A251)-INDEX(ExpensesPaid,A251)-INDEX(DeathBenefitsPaid,A251)</f>
        <v>0.5591428805689711</v>
      </c>
      <c r="J251" s="26" cm="1">
        <f t="array" ref="J251">IF(A251=MaxT,INDEX(NetCF,A251),INDEX(NetCF,A251)+(INDEX(BEL,(A251+1))*INDEX(DiscountFactor,A251)))</f>
        <v>-255.59710962293553</v>
      </c>
      <c r="K251" s="26"/>
    </row>
    <row r="252" spans="1:11" x14ac:dyDescent="0.2">
      <c r="A252" s="9">
        <v>251</v>
      </c>
      <c r="B252" s="24">
        <f t="shared" si="3"/>
        <v>42</v>
      </c>
      <c r="C252" s="25" cm="1">
        <f t="array" ref="C252">IF(A252=1,1,INDEX(PolicyHoldersInforce,(A252-1))-INDEX(Deaths,(A252-1))-INDEX(Lapses,(A252-1)))</f>
        <v>0.10089237886981831</v>
      </c>
      <c r="D252" s="25" cm="1">
        <f t="array" ref="D252">(INDEX(PolicyHoldersInforce,A252)-INDEX(Deaths,A252))*INDEX(LapseRateFactor,(DurationInforce+A252))</f>
        <v>8.8191721628570687E-4</v>
      </c>
      <c r="E252" s="25" cm="1">
        <f t="array" ref="E252">INDEX(PolicyHoldersInforce,A252)*INDEX(QxFactor,INDEX(Age,A252),QxIndex)</f>
        <v>5.1143992040573769E-6</v>
      </c>
      <c r="F252" s="26" cm="1">
        <f t="array" ref="F252">INDEX(Deaths,A252)*SumAssured</f>
        <v>2.5571996020286885</v>
      </c>
      <c r="G252" s="26" cm="1">
        <f t="array" ref="G252">INDEX(PolicyHoldersInforce,A252)*Premium</f>
        <v>4.499800097593897</v>
      </c>
      <c r="H252" s="26" cm="1">
        <f t="array" ref="H252">INDEX(PolicyHoldersInforce,A252)*INDEX(EscalatedExpense,A252)</f>
        <v>1.3940299262005449</v>
      </c>
      <c r="I252" s="26" cm="1">
        <f t="array" ref="I252">INDEX(PremiumsReceived,A252)-INDEX(ExpensesPaid,A252)-INDEX(DeathBenefitsPaid,A252)</f>
        <v>0.54857056936466364</v>
      </c>
      <c r="J252" s="26" cm="1">
        <f t="array" ref="J252">IF(A252=MaxT,INDEX(NetCF,A252),INDEX(NetCF,A252)+(INDEX(BEL,(A252+1))*INDEX(DiscountFactor,A252)))</f>
        <v>-257.40310601519411</v>
      </c>
      <c r="K252" s="26"/>
    </row>
    <row r="253" spans="1:11" x14ac:dyDescent="0.2">
      <c r="A253" s="9">
        <v>252</v>
      </c>
      <c r="B253" s="24">
        <f t="shared" si="3"/>
        <v>43</v>
      </c>
      <c r="C253" s="25" cm="1">
        <f t="array" ref="C253">IF(A253=1,1,INDEX(PolicyHoldersInforce,(A253-1))-INDEX(Deaths,(A253-1))-INDEX(Lapses,(A253-1)))</f>
        <v>0.10000534725432854</v>
      </c>
      <c r="D253" s="25" cm="1">
        <f t="array" ref="D253">(INDEX(PolicyHoldersInforce,A253)-INDEX(Deaths,A253))*INDEX(LapseRateFactor,(DurationInforce+A253))</f>
        <v>8.7416001645963348E-4</v>
      </c>
      <c r="E253" s="25" cm="1">
        <f t="array" ref="E253">INDEX(PolicyHoldersInforce,A253)*INDEX(QxFactor,INDEX(Age,A253),QxIndex)</f>
        <v>5.4706881034128343E-6</v>
      </c>
      <c r="F253" s="26" cm="1">
        <f t="array" ref="F253">INDEX(Deaths,A253)*SumAssured</f>
        <v>2.7353440517064169</v>
      </c>
      <c r="G253" s="26" cm="1">
        <f t="array" ref="G253">INDEX(PolicyHoldersInforce,A253)*Premium</f>
        <v>4.4602384875430534</v>
      </c>
      <c r="H253" s="26" cm="1">
        <f t="array" ref="H253">INDEX(PolicyHoldersInforce,A253)*INDEX(EscalatedExpense,A253)</f>
        <v>1.3874033285550462</v>
      </c>
      <c r="I253" s="26" cm="1">
        <f t="array" ref="I253">INDEX(PremiumsReceived,A253)-INDEX(ExpensesPaid,A253)-INDEX(DeathBenefitsPaid,A253)</f>
        <v>0.33749110728159026</v>
      </c>
      <c r="J253" s="26" cm="1">
        <f t="array" ref="J253">IF(A253=MaxT,INDEX(NetCF,A253),INDEX(NetCF,A253)+(INDEX(BEL,(A253+1))*INDEX(DiscountFactor,A253)))</f>
        <v>-259.20726941374909</v>
      </c>
      <c r="K253" s="26"/>
    </row>
    <row r="254" spans="1:11" x14ac:dyDescent="0.2">
      <c r="A254" s="9">
        <v>253</v>
      </c>
      <c r="B254" s="24">
        <f t="shared" si="3"/>
        <v>43</v>
      </c>
      <c r="C254" s="25" cm="1">
        <f t="array" ref="C254">IF(A254=1,1,INDEX(PolicyHoldersInforce,(A254-1))-INDEX(Deaths,(A254-1))-INDEX(Lapses,(A254-1)))</f>
        <v>9.9125716549765486E-2</v>
      </c>
      <c r="D254" s="25" cm="1">
        <f t="array" ref="D254">(INDEX(PolicyHoldersInforce,A254)-INDEX(Deaths,A254))*INDEX(LapseRateFactor,(DurationInforce+A254))</f>
        <v>8.6647104769655618E-4</v>
      </c>
      <c r="E254" s="25" cm="1">
        <f t="array" ref="E254">INDEX(PolicyHoldersInforce,A254)*INDEX(QxFactor,INDEX(Age,A254),QxIndex)</f>
        <v>5.4225688241645793E-6</v>
      </c>
      <c r="F254" s="26" cm="1">
        <f t="array" ref="F254">INDEX(Deaths,A254)*SumAssured</f>
        <v>2.7112844120822897</v>
      </c>
      <c r="G254" s="26" cm="1">
        <f t="array" ref="G254">INDEX(PolicyHoldersInforce,A254)*Premium</f>
        <v>4.4210069581195404</v>
      </c>
      <c r="H254" s="26" cm="1">
        <f t="array" ref="H254">INDEX(PolicyHoldersInforce,A254)*INDEX(EscalatedExpense,A254)</f>
        <v>1.3808026902720179</v>
      </c>
      <c r="I254" s="26" cm="1">
        <f t="array" ref="I254">INDEX(PremiumsReceived,A254)-INDEX(ExpensesPaid,A254)-INDEX(DeathBenefitsPaid,A254)</f>
        <v>0.32891985576523286</v>
      </c>
      <c r="J254" s="26" cm="1">
        <f t="array" ref="J254">IF(A254=MaxT,INDEX(NetCF,A254),INDEX(NetCF,A254)+(INDEX(BEL,(A254+1))*INDEX(DiscountFactor,A254)))</f>
        <v>-260.80810776683666</v>
      </c>
      <c r="K254" s="26"/>
    </row>
    <row r="255" spans="1:11" x14ac:dyDescent="0.2">
      <c r="A255" s="9">
        <v>254</v>
      </c>
      <c r="B255" s="24">
        <f t="shared" si="3"/>
        <v>43</v>
      </c>
      <c r="C255" s="25" cm="1">
        <f t="array" ref="C255">IF(A255=1,1,INDEX(PolicyHoldersInforce,(A255-1))-INDEX(Deaths,(A255-1))-INDEX(Lapses,(A255-1)))</f>
        <v>9.8253822933244764E-2</v>
      </c>
      <c r="D255" s="25" cm="1">
        <f t="array" ref="D255">(INDEX(PolicyHoldersInforce,A255)-INDEX(Deaths,A255))*INDEX(LapseRateFactor,(DurationInforce+A255))</f>
        <v>8.5884970984718609E-4</v>
      </c>
      <c r="E255" s="25" cm="1">
        <f t="array" ref="E255">INDEX(PolicyHoldersInforce,A255)*INDEX(QxFactor,INDEX(Age,A255),QxIndex)</f>
        <v>5.3748727942391887E-6</v>
      </c>
      <c r="F255" s="26" cm="1">
        <f t="array" ref="F255">INDEX(Deaths,A255)*SumAssured</f>
        <v>2.6874363971195945</v>
      </c>
      <c r="G255" s="26" cm="1">
        <f t="array" ref="G255">INDEX(PolicyHoldersInforce,A255)*Premium</f>
        <v>4.3821205028227164</v>
      </c>
      <c r="H255" s="26" cm="1">
        <f t="array" ref="H255">INDEX(PolicyHoldersInforce,A255)*INDEX(EscalatedExpense,A255)</f>
        <v>1.3742334548441284</v>
      </c>
      <c r="I255" s="26" cm="1">
        <f t="array" ref="I255">INDEX(PremiumsReceived,A255)-INDEX(ExpensesPaid,A255)-INDEX(DeathBenefitsPaid,A255)</f>
        <v>0.32045065085899349</v>
      </c>
      <c r="J255" s="26" cm="1">
        <f t="array" ref="J255">IF(A255=MaxT,INDEX(NetCF,A255),INDEX(NetCF,A255)+(INDEX(BEL,(A255+1))*INDEX(DiscountFactor,A255)))</f>
        <v>-262.40812530903827</v>
      </c>
      <c r="K255" s="26"/>
    </row>
    <row r="256" spans="1:11" x14ac:dyDescent="0.2">
      <c r="A256" s="9">
        <v>255</v>
      </c>
      <c r="B256" s="24">
        <f t="shared" si="3"/>
        <v>43</v>
      </c>
      <c r="C256" s="25" cm="1">
        <f t="array" ref="C256">IF(A256=1,1,INDEX(PolicyHoldersInforce,(A256-1))-INDEX(Deaths,(A256-1))-INDEX(Lapses,(A256-1)))</f>
        <v>9.7389598350603332E-2</v>
      </c>
      <c r="D256" s="25" cm="1">
        <f t="array" ref="D256">(INDEX(PolicyHoldersInforce,A256)-INDEX(Deaths,A256))*INDEX(LapseRateFactor,(DurationInforce+A256))</f>
        <v>8.5129540804104991E-4</v>
      </c>
      <c r="E256" s="25" cm="1">
        <f t="array" ref="E256">INDEX(PolicyHoldersInforce,A256)*INDEX(QxFactor,INDEX(Age,A256),QxIndex)</f>
        <v>5.3275962908047308E-6</v>
      </c>
      <c r="F256" s="26" cm="1">
        <f t="array" ref="F256">INDEX(Deaths,A256)*SumAssured</f>
        <v>2.6637981454023656</v>
      </c>
      <c r="G256" s="26" cm="1">
        <f t="array" ref="G256">INDEX(PolicyHoldersInforce,A256)*Premium</f>
        <v>4.3435760864369088</v>
      </c>
      <c r="H256" s="26" cm="1">
        <f t="array" ref="H256">INDEX(PolicyHoldersInforce,A256)*INDEX(EscalatedExpense,A256)</f>
        <v>1.3676954728707764</v>
      </c>
      <c r="I256" s="26" cm="1">
        <f t="array" ref="I256">INDEX(PremiumsReceived,A256)-INDEX(ExpensesPaid,A256)-INDEX(DeathBenefitsPaid,A256)</f>
        <v>0.31208246816376661</v>
      </c>
      <c r="J256" s="26" cm="1">
        <f t="array" ref="J256">IF(A256=MaxT,INDEX(NetCF,A256),INDEX(NetCF,A256)+(INDEX(BEL,(A256+1))*INDEX(DiscountFactor,A256)))</f>
        <v>-264.00742058834265</v>
      </c>
      <c r="K256" s="26"/>
    </row>
    <row r="257" spans="1:11" x14ac:dyDescent="0.2">
      <c r="A257" s="9">
        <v>256</v>
      </c>
      <c r="B257" s="24">
        <f t="shared" si="3"/>
        <v>43</v>
      </c>
      <c r="C257" s="25" cm="1">
        <f t="array" ref="C257">IF(A257=1,1,INDEX(PolicyHoldersInforce,(A257-1))-INDEX(Deaths,(A257-1))-INDEX(Lapses,(A257-1)))</f>
        <v>9.6532975346271477E-2</v>
      </c>
      <c r="D257" s="25" cm="1">
        <f t="array" ref="D257">(INDEX(PolicyHoldersInforce,A257)-INDEX(Deaths,A257))*INDEX(LapseRateFactor,(DurationInforce+A257))</f>
        <v>8.4380755264005754E-4</v>
      </c>
      <c r="E257" s="25" cm="1">
        <f t="array" ref="E257">INDEX(PolicyHoldersInforce,A257)*INDEX(QxFactor,INDEX(Age,A257),QxIndex)</f>
        <v>5.2807356237746966E-6</v>
      </c>
      <c r="F257" s="26" cm="1">
        <f t="array" ref="F257">INDEX(Deaths,A257)*SumAssured</f>
        <v>2.6403678118873484</v>
      </c>
      <c r="G257" s="26" cm="1">
        <f t="array" ref="G257">INDEX(PolicyHoldersInforce,A257)*Premium</f>
        <v>4.3053707004437083</v>
      </c>
      <c r="H257" s="26" cm="1">
        <f t="array" ref="H257">INDEX(PolicyHoldersInforce,A257)*INDEX(EscalatedExpense,A257)</f>
        <v>1.3611885956621448</v>
      </c>
      <c r="I257" s="26" cm="1">
        <f t="array" ref="I257">INDEX(PremiumsReceived,A257)-INDEX(ExpensesPaid,A257)-INDEX(DeathBenefitsPaid,A257)</f>
        <v>0.30381429289421513</v>
      </c>
      <c r="J257" s="26" cm="1">
        <f t="array" ref="J257">IF(A257=MaxT,INDEX(NetCF,A257),INDEX(NetCF,A257)+(INDEX(BEL,(A257+1))*INDEX(DiscountFactor,A257)))</f>
        <v>-265.60609160304034</v>
      </c>
      <c r="K257" s="26"/>
    </row>
    <row r="258" spans="1:11" x14ac:dyDescent="0.2">
      <c r="A258" s="9">
        <v>257</v>
      </c>
      <c r="B258" s="24">
        <f t="shared" ref="B258:B321" si="4">FLOOR(AgeAtInception+((DurationInforce+A258)/12),1)</f>
        <v>43</v>
      </c>
      <c r="C258" s="25" cm="1">
        <f t="array" ref="C258">IF(A258=1,1,INDEX(PolicyHoldersInforce,(A258-1))-INDEX(Deaths,(A258-1))-INDEX(Lapses,(A258-1)))</f>
        <v>9.5683887058007636E-2</v>
      </c>
      <c r="D258" s="25" cm="1">
        <f t="array" ref="D258">(INDEX(PolicyHoldersInforce,A258)-INDEX(Deaths,A258))*INDEX(LapseRateFactor,(DurationInforce+A258))</f>
        <v>8.3638555919247958E-4</v>
      </c>
      <c r="E258" s="25" cm="1">
        <f t="array" ref="E258">INDEX(PolicyHoldersInforce,A258)*INDEX(QxFactor,INDEX(Age,A258),QxIndex)</f>
        <v>5.2342871355199737E-6</v>
      </c>
      <c r="F258" s="26" cm="1">
        <f t="array" ref="F258">INDEX(Deaths,A258)*SumAssured</f>
        <v>2.617143567759987</v>
      </c>
      <c r="G258" s="26" cm="1">
        <f t="array" ref="G258">INDEX(PolicyHoldersInforce,A258)*Premium</f>
        <v>4.267501362787141</v>
      </c>
      <c r="H258" s="26" cm="1">
        <f t="array" ref="H258">INDEX(PolicyHoldersInforce,A258)*INDEX(EscalatedExpense,A258)</f>
        <v>1.3547126752358145</v>
      </c>
      <c r="I258" s="26" cm="1">
        <f t="array" ref="I258">INDEX(PremiumsReceived,A258)-INDEX(ExpensesPaid,A258)-INDEX(DeathBenefitsPaid,A258)</f>
        <v>0.29564511979133945</v>
      </c>
      <c r="J258" s="26" cm="1">
        <f t="array" ref="J258">IF(A258=MaxT,INDEX(NetCF,A258),INDEX(NetCF,A258)+(INDEX(BEL,(A258+1))*INDEX(DiscountFactor,A258)))</f>
        <v>-267.20423580870863</v>
      </c>
      <c r="K258" s="26"/>
    </row>
    <row r="259" spans="1:11" x14ac:dyDescent="0.2">
      <c r="A259" s="9">
        <v>258</v>
      </c>
      <c r="B259" s="24">
        <f t="shared" si="4"/>
        <v>43</v>
      </c>
      <c r="C259" s="25" cm="1">
        <f t="array" ref="C259">IF(A259=1,1,INDEX(PolicyHoldersInforce,(A259-1))-INDEX(Deaths,(A259-1))-INDEX(Lapses,(A259-1)))</f>
        <v>9.484226721167964E-2</v>
      </c>
      <c r="D259" s="25" cm="1">
        <f t="array" ref="D259">(INDEX(PolicyHoldersInforce,A259)-INDEX(Deaths,A259))*INDEX(LapseRateFactor,(DurationInforce+A259))</f>
        <v>8.2902884838732815E-4</v>
      </c>
      <c r="E259" s="25" cm="1">
        <f t="array" ref="E259">INDEX(PolicyHoldersInforce,A259)*INDEX(QxFactor,INDEX(Age,A259),QxIndex)</f>
        <v>5.1882472005833608E-6</v>
      </c>
      <c r="F259" s="26" cm="1">
        <f t="array" ref="F259">INDEX(Deaths,A259)*SumAssured</f>
        <v>2.5941236002916805</v>
      </c>
      <c r="G259" s="26" cm="1">
        <f t="array" ref="G259">INDEX(PolicyHoldersInforce,A259)*Premium</f>
        <v>4.2299651176409121</v>
      </c>
      <c r="H259" s="26" cm="1">
        <f t="array" ref="H259">INDEX(PolicyHoldersInforce,A259)*INDEX(EscalatedExpense,A259)</f>
        <v>1.3482675643134003</v>
      </c>
      <c r="I259" s="26" cm="1">
        <f t="array" ref="I259">INDEX(PremiumsReceived,A259)-INDEX(ExpensesPaid,A259)-INDEX(DeathBenefitsPaid,A259)</f>
        <v>0.28757395303583122</v>
      </c>
      <c r="J259" s="26" cm="1">
        <f t="array" ref="J259">IF(A259=MaxT,INDEX(NetCF,A259),INDEX(NetCF,A259)+(INDEX(BEL,(A259+1))*INDEX(DiscountFactor,A259)))</f>
        <v>-268.8019501251427</v>
      </c>
      <c r="K259" s="26"/>
    </row>
    <row r="260" spans="1:11" x14ac:dyDescent="0.2">
      <c r="A260" s="9">
        <v>259</v>
      </c>
      <c r="B260" s="24">
        <f t="shared" si="4"/>
        <v>43</v>
      </c>
      <c r="C260" s="25" cm="1">
        <f t="array" ref="C260">IF(A260=1,1,INDEX(PolicyHoldersInforce,(A260-1))-INDEX(Deaths,(A260-1))-INDEX(Lapses,(A260-1)))</f>
        <v>9.4008050116091729E-2</v>
      </c>
      <c r="D260" s="25" cm="1">
        <f t="array" ref="D260">(INDEX(PolicyHoldersInforce,A260)-INDEX(Deaths,A260))*INDEX(LapseRateFactor,(DurationInforce+A260))</f>
        <v>8.2173684600914056E-4</v>
      </c>
      <c r="E260" s="25" cm="1">
        <f t="array" ref="E260">INDEX(PolicyHoldersInforce,A260)*INDEX(QxFactor,INDEX(Age,A260),QxIndex)</f>
        <v>5.1426122253965828E-6</v>
      </c>
      <c r="F260" s="26" cm="1">
        <f t="array" ref="F260">INDEX(Deaths,A260)*SumAssured</f>
        <v>2.5713061126982915</v>
      </c>
      <c r="G260" s="26" cm="1">
        <f t="array" ref="G260">INDEX(PolicyHoldersInforce,A260)*Premium</f>
        <v>4.1927590351776916</v>
      </c>
      <c r="H260" s="26" cm="1">
        <f t="array" ref="H260">INDEX(PolicyHoldersInforce,A260)*INDEX(EscalatedExpense,A260)</f>
        <v>1.3418531163172003</v>
      </c>
      <c r="I260" s="26" cm="1">
        <f t="array" ref="I260">INDEX(PremiumsReceived,A260)-INDEX(ExpensesPaid,A260)-INDEX(DeathBenefitsPaid,A260)</f>
        <v>0.27959980616219982</v>
      </c>
      <c r="J260" s="26" cm="1">
        <f t="array" ref="J260">IF(A260=MaxT,INDEX(NetCF,A260),INDEX(NetCF,A260)+(INDEX(BEL,(A260+1))*INDEX(DiscountFactor,A260)))</f>
        <v>-270.39933094323311</v>
      </c>
      <c r="K260" s="26"/>
    </row>
    <row r="261" spans="1:11" x14ac:dyDescent="0.2">
      <c r="A261" s="9">
        <v>260</v>
      </c>
      <c r="B261" s="24">
        <f t="shared" si="4"/>
        <v>43</v>
      </c>
      <c r="C261" s="25" cm="1">
        <f t="array" ref="C261">IF(A261=1,1,INDEX(PolicyHoldersInforce,(A261-1))-INDEX(Deaths,(A261-1))-INDEX(Lapses,(A261-1)))</f>
        <v>9.3181170657857193E-2</v>
      </c>
      <c r="D261" s="25" cm="1">
        <f t="array" ref="D261">(INDEX(PolicyHoldersInforce,A261)-INDEX(Deaths,A261))*INDEX(LapseRateFactor,(DurationInforce+A261))</f>
        <v>8.1450898289315958E-4</v>
      </c>
      <c r="E261" s="25" cm="1">
        <f t="array" ref="E261">INDEX(PolicyHoldersInforce,A261)*INDEX(QxFactor,INDEX(Age,A261),QxIndex)</f>
        <v>5.0973786479998062E-6</v>
      </c>
      <c r="F261" s="26" cm="1">
        <f t="array" ref="F261">INDEX(Deaths,A261)*SumAssured</f>
        <v>2.5486893239999029</v>
      </c>
      <c r="G261" s="26" cm="1">
        <f t="array" ref="G261">INDEX(PolicyHoldersInforce,A261)*Premium</f>
        <v>4.1558802113404312</v>
      </c>
      <c r="H261" s="26" cm="1">
        <f t="array" ref="H261">INDEX(PolicyHoldersInforce,A261)*INDEX(EscalatedExpense,A261)</f>
        <v>1.3354691853668632</v>
      </c>
      <c r="I261" s="26" cm="1">
        <f t="array" ref="I261">INDEX(PremiumsReceived,A261)-INDEX(ExpensesPaid,A261)-INDEX(DeathBenefitsPaid,A261)</f>
        <v>0.2717217019736653</v>
      </c>
      <c r="J261" s="26" cm="1">
        <f t="array" ref="J261">IF(A261=MaxT,INDEX(NetCF,A261),INDEX(NetCF,A261)+(INDEX(BEL,(A261+1))*INDEX(DiscountFactor,A261)))</f>
        <v>-271.99647413179099</v>
      </c>
      <c r="K261" s="26"/>
    </row>
    <row r="262" spans="1:11" x14ac:dyDescent="0.2">
      <c r="A262" s="9">
        <v>261</v>
      </c>
      <c r="B262" s="24">
        <f t="shared" si="4"/>
        <v>43</v>
      </c>
      <c r="C262" s="25" cm="1">
        <f t="array" ref="C262">IF(A262=1,1,INDEX(PolicyHoldersInforce,(A262-1))-INDEX(Deaths,(A262-1))-INDEX(Lapses,(A262-1)))</f>
        <v>9.2361564296316034E-2</v>
      </c>
      <c r="D262" s="25" cm="1">
        <f t="array" ref="D262">(INDEX(PolicyHoldersInforce,A262)-INDEX(Deaths,A262))*INDEX(LapseRateFactor,(DurationInforce+A262))</f>
        <v>8.073446948809079E-4</v>
      </c>
      <c r="E262" s="25" cm="1">
        <f t="array" ref="E262">INDEX(PolicyHoldersInforce,A262)*INDEX(QxFactor,INDEX(Age,A262),QxIndex)</f>
        <v>5.052542937763616E-6</v>
      </c>
      <c r="F262" s="26" cm="1">
        <f t="array" ref="F262">INDEX(Deaths,A262)*SumAssured</f>
        <v>2.526271468881808</v>
      </c>
      <c r="G262" s="26" cm="1">
        <f t="array" ref="G262">INDEX(PolicyHoldersInforce,A262)*Premium</f>
        <v>4.1193257676156954</v>
      </c>
      <c r="H262" s="26" cm="1">
        <f t="array" ref="H262">INDEX(PolicyHoldersInforce,A262)*INDEX(EscalatedExpense,A262)</f>
        <v>1.3291156262760715</v>
      </c>
      <c r="I262" s="26" cm="1">
        <f t="array" ref="I262">INDEX(PremiumsReceived,A262)-INDEX(ExpensesPaid,A262)-INDEX(DeathBenefitsPaid,A262)</f>
        <v>0.26393867245781566</v>
      </c>
      <c r="J262" s="26" cm="1">
        <f t="array" ref="J262">IF(A262=MaxT,INDEX(NetCF,A262),INDEX(NetCF,A262)+(INDEX(BEL,(A262+1))*INDEX(DiscountFactor,A262)))</f>
        <v>-273.5934750443202</v>
      </c>
      <c r="K262" s="26"/>
    </row>
    <row r="263" spans="1:11" x14ac:dyDescent="0.2">
      <c r="A263" s="9">
        <v>262</v>
      </c>
      <c r="B263" s="24">
        <f t="shared" si="4"/>
        <v>43</v>
      </c>
      <c r="C263" s="25" cm="1">
        <f t="array" ref="C263">IF(A263=1,1,INDEX(PolicyHoldersInforce,(A263-1))-INDEX(Deaths,(A263-1))-INDEX(Lapses,(A263-1)))</f>
        <v>9.154916705849736E-2</v>
      </c>
      <c r="D263" s="25" cm="1">
        <f t="array" ref="D263">(INDEX(PolicyHoldersInforce,A263)-INDEX(Deaths,A263))*INDEX(LapseRateFactor,(DurationInforce+A263))</f>
        <v>8.0024342277615476E-4</v>
      </c>
      <c r="E263" s="25" cm="1">
        <f t="array" ref="E263">INDEX(PolicyHoldersInforce,A263)*INDEX(QxFactor,INDEX(Age,A263),QxIndex)</f>
        <v>5.0081015951134342E-6</v>
      </c>
      <c r="F263" s="26" cm="1">
        <f t="array" ref="F263">INDEX(Deaths,A263)*SumAssured</f>
        <v>2.504050797556717</v>
      </c>
      <c r="G263" s="26" cm="1">
        <f t="array" ref="G263">INDEX(PolicyHoldersInforce,A263)*Premium</f>
        <v>4.0830928508089821</v>
      </c>
      <c r="H263" s="26" cm="1">
        <f t="array" ref="H263">INDEX(PolicyHoldersInforce,A263)*INDEX(EscalatedExpense,A263)</f>
        <v>1.3227922945492367</v>
      </c>
      <c r="I263" s="26" cm="1">
        <f t="array" ref="I263">INDEX(PremiumsReceived,A263)-INDEX(ExpensesPaid,A263)-INDEX(DeathBenefitsPaid,A263)</f>
        <v>0.25624975870302835</v>
      </c>
      <c r="J263" s="26" cm="1">
        <f t="array" ref="J263">IF(A263=MaxT,INDEX(NetCF,A263),INDEX(NetCF,A263)+(INDEX(BEL,(A263+1))*INDEX(DiscountFactor,A263)))</f>
        <v>-275.19042852573853</v>
      </c>
      <c r="K263" s="26"/>
    </row>
    <row r="264" spans="1:11" x14ac:dyDescent="0.2">
      <c r="A264" s="9">
        <v>263</v>
      </c>
      <c r="B264" s="24">
        <f t="shared" si="4"/>
        <v>43</v>
      </c>
      <c r="C264" s="25" cm="1">
        <f t="array" ref="C264">IF(A264=1,1,INDEX(PolicyHoldersInforce,(A264-1))-INDEX(Deaths,(A264-1))-INDEX(Lapses,(A264-1)))</f>
        <v>9.0743915534126099E-2</v>
      </c>
      <c r="D264" s="25" cm="1">
        <f t="array" ref="D264">(INDEX(PolicyHoldersInforce,A264)-INDEX(Deaths,A264))*INDEX(LapseRateFactor,(DurationInforce+A264))</f>
        <v>7.9320461230126713E-4</v>
      </c>
      <c r="E264" s="25" cm="1">
        <f t="array" ref="E264">INDEX(PolicyHoldersInforce,A264)*INDEX(QxFactor,INDEX(Age,A264),QxIndex)</f>
        <v>4.9640511512563706E-6</v>
      </c>
      <c r="F264" s="26" cm="1">
        <f t="array" ref="F264">INDEX(Deaths,A264)*SumAssured</f>
        <v>2.4820255756281853</v>
      </c>
      <c r="G264" s="26" cm="1">
        <f t="array" ref="G264">INDEX(PolicyHoldersInforce,A264)*Premium</f>
        <v>4.0471786328220238</v>
      </c>
      <c r="H264" s="26" cm="1">
        <f t="array" ref="H264">INDEX(PolicyHoldersInforce,A264)*INDEX(EscalatedExpense,A264)</f>
        <v>1.3164990463782174</v>
      </c>
      <c r="I264" s="26" cm="1">
        <f t="array" ref="I264">INDEX(PremiumsReceived,A264)-INDEX(ExpensesPaid,A264)-INDEX(DeathBenefitsPaid,A264)</f>
        <v>0.24865401081562144</v>
      </c>
      <c r="J264" s="26" cm="1">
        <f t="array" ref="J264">IF(A264=MaxT,INDEX(NetCF,A264),INDEX(NetCF,A264)+(INDEX(BEL,(A264+1))*INDEX(DiscountFactor,A264)))</f>
        <v>-276.78742891904682</v>
      </c>
      <c r="K264" s="26"/>
    </row>
    <row r="265" spans="1:11" x14ac:dyDescent="0.2">
      <c r="A265" s="9">
        <v>264</v>
      </c>
      <c r="B265" s="24">
        <f t="shared" si="4"/>
        <v>44</v>
      </c>
      <c r="C265" s="25" cm="1">
        <f t="array" ref="C265">IF(A265=1,1,INDEX(PolicyHoldersInforce,(A265-1))-INDEX(Deaths,(A265-1))-INDEX(Lapses,(A265-1)))</f>
        <v>8.9945746870673568E-2</v>
      </c>
      <c r="D265" s="25" cm="1">
        <f t="array" ref="D265">(INDEX(PolicyHoldersInforce,A265)-INDEX(Deaths,A265))*INDEX(LapseRateFactor,(DurationInforce+A265))</f>
        <v>7.8622416837297743E-4</v>
      </c>
      <c r="E265" s="25" cm="1">
        <f t="array" ref="E265">INDEX(PolicyHoldersInforce,A265)*INDEX(QxFactor,INDEX(Age,A265),QxIndex)</f>
        <v>5.3259977276740877E-6</v>
      </c>
      <c r="F265" s="26" cm="1">
        <f t="array" ref="F265">INDEX(Deaths,A265)*SumAssured</f>
        <v>2.6629988638370437</v>
      </c>
      <c r="G265" s="26" cm="1">
        <f t="array" ref="G265">INDEX(PolicyHoldersInforce,A265)*Premium</f>
        <v>4.0115803104320413</v>
      </c>
      <c r="H265" s="26" cm="1">
        <f t="array" ref="H265">INDEX(PolicyHoldersInforce,A265)*INDEX(EscalatedExpense,A265)</f>
        <v>1.3102357386390442</v>
      </c>
      <c r="I265" s="26" cm="1">
        <f t="array" ref="I265">INDEX(PremiumsReceived,A265)-INDEX(ExpensesPaid,A265)-INDEX(DeathBenefitsPaid,A265)</f>
        <v>3.834570795595349E-2</v>
      </c>
      <c r="J265" s="26" cm="1">
        <f t="array" ref="J265">IF(A265=MaxT,INDEX(NetCF,A265),INDEX(NetCF,A265)+(INDEX(BEL,(A265+1))*INDEX(DiscountFactor,A265)))</f>
        <v>-278.38457007194813</v>
      </c>
      <c r="K265" s="26"/>
    </row>
    <row r="266" spans="1:11" x14ac:dyDescent="0.2">
      <c r="A266" s="9">
        <v>265</v>
      </c>
      <c r="B266" s="24">
        <f t="shared" si="4"/>
        <v>44</v>
      </c>
      <c r="C266" s="25" cm="1">
        <f t="array" ref="C266">IF(A266=1,1,INDEX(PolicyHoldersInforce,(A266-1))-INDEX(Deaths,(A266-1))-INDEX(Lapses,(A266-1)))</f>
        <v>8.9154196704572905E-2</v>
      </c>
      <c r="D266" s="25" cm="1">
        <f t="array" ref="D266">(INDEX(PolicyHoldersInforce,A266)-INDEX(Deaths,A266))*INDEX(LapseRateFactor,(DurationInforce+A266))</f>
        <v>7.7930515449272373E-4</v>
      </c>
      <c r="E266" s="25" cm="1">
        <f t="array" ref="E266">INDEX(PolicyHoldersInforce,A266)*INDEX(QxFactor,INDEX(Age,A266),QxIndex)</f>
        <v>5.2791273137560865E-6</v>
      </c>
      <c r="F266" s="26" cm="1">
        <f t="array" ref="F266">INDEX(Deaths,A266)*SumAssured</f>
        <v>2.6395636568780434</v>
      </c>
      <c r="G266" s="26" cm="1">
        <f t="array" ref="G266">INDEX(PolicyHoldersInforce,A266)*Premium</f>
        <v>3.9762771730239517</v>
      </c>
      <c r="H266" s="26" cm="1">
        <f t="array" ref="H266">INDEX(PolicyHoldersInforce,A266)*INDEX(EscalatedExpense,A266)</f>
        <v>1.3039963481803096</v>
      </c>
      <c r="I266" s="26" cm="1">
        <f t="array" ref="I266">INDEX(PremiumsReceived,A266)-INDEX(ExpensesPaid,A266)-INDEX(DeathBenefitsPaid,A266)</f>
        <v>3.2717167965598648E-2</v>
      </c>
      <c r="J266" s="26" cm="1">
        <f t="array" ref="J266">IF(A266=MaxT,INDEX(NetCF,A266),INDEX(NetCF,A266)+(INDEX(BEL,(A266+1))*INDEX(DiscountFactor,A266)))</f>
        <v>-279.77815340101301</v>
      </c>
      <c r="K266" s="26"/>
    </row>
    <row r="267" spans="1:11" x14ac:dyDescent="0.2">
      <c r="A267" s="9">
        <v>266</v>
      </c>
      <c r="B267" s="24">
        <f t="shared" si="4"/>
        <v>44</v>
      </c>
      <c r="C267" s="25" cm="1">
        <f t="array" ref="C267">IF(A267=1,1,INDEX(PolicyHoldersInforce,(A267-1))-INDEX(Deaths,(A267-1))-INDEX(Lapses,(A267-1)))</f>
        <v>8.8369612422766433E-2</v>
      </c>
      <c r="D267" s="25" cm="1">
        <f t="array" ref="D267">(INDEX(PolicyHoldersInforce,A267)-INDEX(Deaths,A267))*INDEX(LapseRateFactor,(DurationInforce+A267))</f>
        <v>7.7244703005723773E-4</v>
      </c>
      <c r="E267" s="25" cm="1">
        <f t="array" ref="E267">INDEX(PolicyHoldersInforce,A267)*INDEX(QxFactor,INDEX(Age,A267),QxIndex)</f>
        <v>5.2326693738595145E-6</v>
      </c>
      <c r="F267" s="26" cm="1">
        <f t="array" ref="F267">INDEX(Deaths,A267)*SumAssured</f>
        <v>2.6163346869297572</v>
      </c>
      <c r="G267" s="26" cm="1">
        <f t="array" ref="G267">INDEX(PolicyHoldersInforce,A267)*Premium</f>
        <v>3.9412847140553828</v>
      </c>
      <c r="H267" s="26" cm="1">
        <f t="array" ref="H267">INDEX(PolicyHoldersInforce,A267)*INDEX(EscalatedExpense,A267)</f>
        <v>1.2977866699269067</v>
      </c>
      <c r="I267" s="26" cm="1">
        <f t="array" ref="I267">INDEX(PremiumsReceived,A267)-INDEX(ExpensesPaid,A267)-INDEX(DeathBenefitsPaid,A267)</f>
        <v>2.7163357198718874E-2</v>
      </c>
      <c r="J267" s="26" cm="1">
        <f t="array" ref="J267">IF(A267=MaxT,INDEX(NetCF,A267),INDEX(NetCF,A267)+(INDEX(BEL,(A267+1))*INDEX(DiscountFactor,A267)))</f>
        <v>-281.17286413020577</v>
      </c>
      <c r="K267" s="26"/>
    </row>
    <row r="268" spans="1:11" x14ac:dyDescent="0.2">
      <c r="A268" s="9">
        <v>267</v>
      </c>
      <c r="B268" s="24">
        <f t="shared" si="4"/>
        <v>44</v>
      </c>
      <c r="C268" s="25" cm="1">
        <f t="array" ref="C268">IF(A268=1,1,INDEX(PolicyHoldersInforce,(A268-1))-INDEX(Deaths,(A268-1))-INDEX(Lapses,(A268-1)))</f>
        <v>8.7591932723335333E-2</v>
      </c>
      <c r="D268" s="25" cm="1">
        <f t="array" ref="D268">(INDEX(PolicyHoldersInforce,A268)-INDEX(Deaths,A268))*INDEX(LapseRateFactor,(DurationInforce+A268))</f>
        <v>7.6564925922072559E-4</v>
      </c>
      <c r="E268" s="25" cm="1">
        <f t="array" ref="E268">INDEX(PolicyHoldersInforce,A268)*INDEX(QxFactor,INDEX(Age,A268),QxIndex)</f>
        <v>5.1866202780864402E-6</v>
      </c>
      <c r="F268" s="26" cm="1">
        <f t="array" ref="F268">INDEX(Deaths,A268)*SumAssured</f>
        <v>2.5933101390432203</v>
      </c>
      <c r="G268" s="26" cm="1">
        <f t="array" ref="G268">INDEX(PolicyHoldersInforce,A268)*Premium</f>
        <v>3.906600199460756</v>
      </c>
      <c r="H268" s="26" cm="1">
        <f t="array" ref="H268">INDEX(PolicyHoldersInforce,A268)*INDEX(EscalatedExpense,A268)</f>
        <v>1.2916065623882254</v>
      </c>
      <c r="I268" s="26" cm="1">
        <f t="array" ref="I268">INDEX(PremiumsReceived,A268)-INDEX(ExpensesPaid,A268)-INDEX(DeathBenefitsPaid,A268)</f>
        <v>2.1683498029310577E-2</v>
      </c>
      <c r="J268" s="26" cm="1">
        <f t="array" ref="J268">IF(A268=MaxT,INDEX(NetCF,A268),INDEX(NetCF,A268)+(INDEX(BEL,(A268+1))*INDEX(DiscountFactor,A268)))</f>
        <v>-282.56878284017529</v>
      </c>
      <c r="K268" s="26"/>
    </row>
    <row r="269" spans="1:11" x14ac:dyDescent="0.2">
      <c r="A269" s="9">
        <v>268</v>
      </c>
      <c r="B269" s="24">
        <f t="shared" si="4"/>
        <v>44</v>
      </c>
      <c r="C269" s="25" cm="1">
        <f t="array" ref="C269">IF(A269=1,1,INDEX(PolicyHoldersInforce,(A269-1))-INDEX(Deaths,(A269-1))-INDEX(Lapses,(A269-1)))</f>
        <v>8.6821096843836529E-2</v>
      </c>
      <c r="D269" s="25" cm="1">
        <f t="array" ref="D269">(INDEX(PolicyHoldersInforce,A269)-INDEX(Deaths,A269))*INDEX(LapseRateFactor,(DurationInforce+A269))</f>
        <v>7.5891131085300124E-4</v>
      </c>
      <c r="E269" s="25" cm="1">
        <f t="array" ref="E269">INDEX(PolicyHoldersInforce,A269)*INDEX(QxFactor,INDEX(Age,A269),QxIndex)</f>
        <v>5.1409764284831544E-6</v>
      </c>
      <c r="F269" s="26" cm="1">
        <f t="array" ref="F269">INDEX(Deaths,A269)*SumAssured</f>
        <v>2.570488214241577</v>
      </c>
      <c r="G269" s="26" cm="1">
        <f t="array" ref="G269">INDEX(PolicyHoldersInforce,A269)*Premium</f>
        <v>3.8722209192351094</v>
      </c>
      <c r="H269" s="26" cm="1">
        <f t="array" ref="H269">INDEX(PolicyHoldersInforce,A269)*INDEX(EscalatedExpense,A269)</f>
        <v>1.2854558847474418</v>
      </c>
      <c r="I269" s="26" cm="1">
        <f t="array" ref="I269">INDEX(PremiumsReceived,A269)-INDEX(ExpensesPaid,A269)-INDEX(DeathBenefitsPaid,A269)</f>
        <v>1.6276820246090562E-2</v>
      </c>
      <c r="J269" s="26" cm="1">
        <f t="array" ref="J269">IF(A269=MaxT,INDEX(NetCF,A269),INDEX(NetCF,A269)+(INDEX(BEL,(A269+1))*INDEX(DiscountFactor,A269)))</f>
        <v>-283.96598972238968</v>
      </c>
      <c r="K269" s="26"/>
    </row>
    <row r="270" spans="1:11" x14ac:dyDescent="0.2">
      <c r="A270" s="9">
        <v>269</v>
      </c>
      <c r="B270" s="24">
        <f t="shared" si="4"/>
        <v>44</v>
      </c>
      <c r="C270" s="25" cm="1">
        <f t="array" ref="C270">IF(A270=1,1,INDEX(PolicyHoldersInforce,(A270-1))-INDEX(Deaths,(A270-1))-INDEX(Lapses,(A270-1)))</f>
        <v>8.6057044556555051E-2</v>
      </c>
      <c r="D270" s="25" cm="1">
        <f t="array" ref="D270">(INDEX(PolicyHoldersInforce,A270)-INDEX(Deaths,A270))*INDEX(LapseRateFactor,(DurationInforce+A270))</f>
        <v>7.5223265849798686E-4</v>
      </c>
      <c r="E270" s="25" cm="1">
        <f t="array" ref="E270">INDEX(PolicyHoldersInforce,A270)*INDEX(QxFactor,INDEX(Age,A270),QxIndex)</f>
        <v>5.0957342587590387E-6</v>
      </c>
      <c r="F270" s="26" cm="1">
        <f t="array" ref="F270">INDEX(Deaths,A270)*SumAssured</f>
        <v>2.5478671293795192</v>
      </c>
      <c r="G270" s="26" cm="1">
        <f t="array" ref="G270">INDEX(PolicyHoldersInforce,A270)*Premium</f>
        <v>3.8381441872223556</v>
      </c>
      <c r="H270" s="26" cm="1">
        <f t="array" ref="H270">INDEX(PolicyHoldersInforce,A270)*INDEX(EscalatedExpense,A270)</f>
        <v>1.2793344968583074</v>
      </c>
      <c r="I270" s="26" cm="1">
        <f t="array" ref="I270">INDEX(PremiumsReceived,A270)-INDEX(ExpensesPaid,A270)-INDEX(DeathBenefitsPaid,A270)</f>
        <v>1.0942560984529059E-2</v>
      </c>
      <c r="J270" s="26" cm="1">
        <f t="array" ref="J270">IF(A270=MaxT,INDEX(NetCF,A270),INDEX(NetCF,A270)+(INDEX(BEL,(A270+1))*INDEX(DiscountFactor,A270)))</f>
        <v>-285.3645645846928</v>
      </c>
      <c r="K270" s="26"/>
    </row>
    <row r="271" spans="1:11" x14ac:dyDescent="0.2">
      <c r="A271" s="9">
        <v>270</v>
      </c>
      <c r="B271" s="24">
        <f t="shared" si="4"/>
        <v>44</v>
      </c>
      <c r="C271" s="25" cm="1">
        <f t="array" ref="C271">IF(A271=1,1,INDEX(PolicyHoldersInforce,(A271-1))-INDEX(Deaths,(A271-1))-INDEX(Lapses,(A271-1)))</f>
        <v>8.5299716163798306E-2</v>
      </c>
      <c r="D271" s="25" cm="1">
        <f t="array" ref="D271">(INDEX(PolicyHoldersInforce,A271)-INDEX(Deaths,A271))*INDEX(LapseRateFactor,(DurationInforce+A271))</f>
        <v>7.4561278033257968E-4</v>
      </c>
      <c r="E271" s="25" cm="1">
        <f t="array" ref="E271">INDEX(PolicyHoldersInforce,A271)*INDEX(QxFactor,INDEX(Age,A271),QxIndex)</f>
        <v>5.0508902340079292E-6</v>
      </c>
      <c r="F271" s="26" cm="1">
        <f t="array" ref="F271">INDEX(Deaths,A271)*SumAssured</f>
        <v>2.5254451170039647</v>
      </c>
      <c r="G271" s="26" cm="1">
        <f t="array" ref="G271">INDEX(PolicyHoldersInforce,A271)*Premium</f>
        <v>3.8043673409054044</v>
      </c>
      <c r="H271" s="26" cm="1">
        <f t="array" ref="H271">INDEX(PolicyHoldersInforce,A271)*INDEX(EscalatedExpense,A271)</f>
        <v>1.2732422592419552</v>
      </c>
      <c r="I271" s="26" cm="1">
        <f t="array" ref="I271">INDEX(PremiumsReceived,A271)-INDEX(ExpensesPaid,A271)-INDEX(DeathBenefitsPaid,A271)</f>
        <v>5.6799646594845044E-3</v>
      </c>
      <c r="J271" s="26" cm="1">
        <f t="array" ref="J271">IF(A271=MaxT,INDEX(NetCF,A271),INDEX(NetCF,A271)+(INDEX(BEL,(A271+1))*INDEX(DiscountFactor,A271)))</f>
        <v>-286.76458685681934</v>
      </c>
      <c r="K271" s="26"/>
    </row>
    <row r="272" spans="1:11" x14ac:dyDescent="0.2">
      <c r="A272" s="9">
        <v>271</v>
      </c>
      <c r="B272" s="24">
        <f t="shared" si="4"/>
        <v>44</v>
      </c>
      <c r="C272" s="25" cm="1">
        <f t="array" ref="C272">IF(A272=1,1,INDEX(PolicyHoldersInforce,(A272-1))-INDEX(Deaths,(A272-1))-INDEX(Lapses,(A272-1)))</f>
        <v>8.4549052493231719E-2</v>
      </c>
      <c r="D272" s="25" cm="1">
        <f t="array" ref="D272">(INDEX(PolicyHoldersInforce,A272)-INDEX(Deaths,A272))*INDEX(LapseRateFactor,(DurationInforce+A272))</f>
        <v>7.3905115912588034E-4</v>
      </c>
      <c r="E272" s="25" cm="1">
        <f t="array" ref="E272">INDEX(PolicyHoldersInforce,A272)*INDEX(QxFactor,INDEX(Age,A272),QxIndex)</f>
        <v>5.0064408504319214E-6</v>
      </c>
      <c r="F272" s="26" cm="1">
        <f t="array" ref="F272">INDEX(Deaths,A272)*SumAssured</f>
        <v>2.5032204252159609</v>
      </c>
      <c r="G272" s="26" cm="1">
        <f t="array" ref="G272">INDEX(PolicyHoldersInforce,A272)*Premium</f>
        <v>3.770887741198135</v>
      </c>
      <c r="H272" s="26" cm="1">
        <f t="array" ref="H272">INDEX(PolicyHoldersInforce,A272)*INDEX(EscalatedExpense,A272)</f>
        <v>1.26717903308372</v>
      </c>
      <c r="I272" s="26" cm="1">
        <f t="array" ref="I272">INDEX(PremiumsReceived,A272)-INDEX(ExpensesPaid,A272)-INDEX(DeathBenefitsPaid,A272)</f>
        <v>4.8828289845381789E-4</v>
      </c>
      <c r="J272" s="26" cm="1">
        <f t="array" ref="J272">IF(A272=MaxT,INDEX(NetCF,A272),INDEX(NetCF,A272)+(INDEX(BEL,(A272+1))*INDEX(DiscountFactor,A272)))</f>
        <v>-288.16613559586926</v>
      </c>
      <c r="K272" s="26"/>
    </row>
    <row r="273" spans="1:11" x14ac:dyDescent="0.2">
      <c r="A273" s="9">
        <v>272</v>
      </c>
      <c r="B273" s="24">
        <f t="shared" si="4"/>
        <v>44</v>
      </c>
      <c r="C273" s="25" cm="1">
        <f t="array" ref="C273">IF(A273=1,1,INDEX(PolicyHoldersInforce,(A273-1))-INDEX(Deaths,(A273-1))-INDEX(Lapses,(A273-1)))</f>
        <v>8.3804994893255408E-2</v>
      </c>
      <c r="D273" s="25" cm="1">
        <f t="array" ref="D273">(INDEX(PolicyHoldersInforce,A273)-INDEX(Deaths,A273))*INDEX(LapseRateFactor,(DurationInforce+A273))</f>
        <v>7.3254728219878014E-4</v>
      </c>
      <c r="E273" s="25" cm="1">
        <f t="array" ref="E273">INDEX(PolicyHoldersInforce,A273)*INDEX(QxFactor,INDEX(Age,A273),QxIndex)</f>
        <v>4.9623826350676042E-6</v>
      </c>
      <c r="F273" s="26" cm="1">
        <f t="array" ref="F273">INDEX(Deaths,A273)*SumAssured</f>
        <v>2.4811913175338023</v>
      </c>
      <c r="G273" s="26" cm="1">
        <f t="array" ref="G273">INDEX(PolicyHoldersInforce,A273)*Premium</f>
        <v>3.7377027722391913</v>
      </c>
      <c r="H273" s="26" cm="1">
        <f t="array" ref="H273">INDEX(PolicyHoldersInforce,A273)*INDEX(EscalatedExpense,A273)</f>
        <v>1.2611446802299795</v>
      </c>
      <c r="I273" s="26" cm="1">
        <f t="array" ref="I273">INDEX(PremiumsReceived,A273)-INDEX(ExpensesPaid,A273)-INDEX(DeathBenefitsPaid,A273)</f>
        <v>-4.6332255245906673E-3</v>
      </c>
      <c r="J273" s="26" cm="1">
        <f t="array" ref="J273">IF(A273=MaxT,INDEX(NetCF,A273),INDEX(NetCF,A273)+(INDEX(BEL,(A273+1))*INDEX(DiscountFactor,A273)))</f>
        <v>-289.56928949174181</v>
      </c>
      <c r="K273" s="26"/>
    </row>
    <row r="274" spans="1:11" x14ac:dyDescent="0.2">
      <c r="A274" s="9">
        <v>273</v>
      </c>
      <c r="B274" s="24">
        <f t="shared" si="4"/>
        <v>44</v>
      </c>
      <c r="C274" s="25" cm="1">
        <f t="array" ref="C274">IF(A274=1,1,INDEX(PolicyHoldersInforce,(A274-1))-INDEX(Deaths,(A274-1))-INDEX(Lapses,(A274-1)))</f>
        <v>8.3067485228421556E-2</v>
      </c>
      <c r="D274" s="25" cm="1">
        <f t="array" ref="D274">(INDEX(PolicyHoldersInforce,A274)-INDEX(Deaths,A274))*INDEX(LapseRateFactor,(DurationInforce+A274))</f>
        <v>7.261006413839037E-4</v>
      </c>
      <c r="E274" s="25" cm="1">
        <f t="array" ref="E274">INDEX(PolicyHoldersInforce,A274)*INDEX(QxFactor,INDEX(Age,A274),QxIndex)</f>
        <v>4.9187121455147126E-6</v>
      </c>
      <c r="F274" s="26" cm="1">
        <f t="array" ref="F274">INDEX(Deaths,A274)*SumAssured</f>
        <v>2.4593560727573562</v>
      </c>
      <c r="G274" s="26" cm="1">
        <f t="array" ref="G274">INDEX(PolicyHoldersInforce,A274)*Premium</f>
        <v>3.7048098411876014</v>
      </c>
      <c r="H274" s="26" cm="1">
        <f t="array" ref="H274">INDEX(PolicyHoldersInforce,A274)*INDEX(EscalatedExpense,A274)</f>
        <v>1.2551390631850019</v>
      </c>
      <c r="I274" s="26" cm="1">
        <f t="array" ref="I274">INDEX(PremiumsReceived,A274)-INDEX(ExpensesPaid,A274)-INDEX(DeathBenefitsPaid,A274)</f>
        <v>-9.685294754756768E-3</v>
      </c>
      <c r="J274" s="26" cm="1">
        <f t="array" ref="J274">IF(A274=MaxT,INDEX(NetCF,A274),INDEX(NetCF,A274)+(INDEX(BEL,(A274+1))*INDEX(DiscountFactor,A274)))</f>
        <v>-290.97412687252921</v>
      </c>
      <c r="K274" s="26"/>
    </row>
    <row r="275" spans="1:11" x14ac:dyDescent="0.2">
      <c r="A275" s="9">
        <v>274</v>
      </c>
      <c r="B275" s="24">
        <f t="shared" si="4"/>
        <v>44</v>
      </c>
      <c r="C275" s="25" cm="1">
        <f t="array" ref="C275">IF(A275=1,1,INDEX(PolicyHoldersInforce,(A275-1))-INDEX(Deaths,(A275-1))-INDEX(Lapses,(A275-1)))</f>
        <v>8.2336465874892142E-2</v>
      </c>
      <c r="D275" s="25" cm="1">
        <f t="array" ref="D275">(INDEX(PolicyHoldersInforce,A275)-INDEX(Deaths,A275))*INDEX(LapseRateFactor,(DurationInforce+A275))</f>
        <v>7.1971073298590464E-4</v>
      </c>
      <c r="E275" s="25" cm="1">
        <f t="array" ref="E275">INDEX(PolicyHoldersInforce,A275)*INDEX(QxFactor,INDEX(Age,A275),QxIndex)</f>
        <v>4.87542596966716E-6</v>
      </c>
      <c r="F275" s="26" cm="1">
        <f t="array" ref="F275">INDEX(Deaths,A275)*SumAssured</f>
        <v>2.4377129848335799</v>
      </c>
      <c r="G275" s="26" cm="1">
        <f t="array" ref="G275">INDEX(PolicyHoldersInforce,A275)*Premium</f>
        <v>3.6722063780201895</v>
      </c>
      <c r="H275" s="26" cm="1">
        <f t="array" ref="H275">INDEX(PolicyHoldersInforce,A275)*INDEX(EscalatedExpense,A275)</f>
        <v>1.2491620451078163</v>
      </c>
      <c r="I275" s="26" cm="1">
        <f t="array" ref="I275">INDEX(PremiumsReceived,A275)-INDEX(ExpensesPaid,A275)-INDEX(DeathBenefitsPaid,A275)</f>
        <v>-1.4668651921206699E-2</v>
      </c>
      <c r="J275" s="26" cm="1">
        <f t="array" ref="J275">IF(A275=MaxT,INDEX(NetCF,A275),INDEX(NetCF,A275)+(INDEX(BEL,(A275+1))*INDEX(DiscountFactor,A275)))</f>
        <v>-292.38072570987106</v>
      </c>
      <c r="K275" s="26"/>
    </row>
    <row r="276" spans="1:11" x14ac:dyDescent="0.2">
      <c r="A276" s="9">
        <v>275</v>
      </c>
      <c r="B276" s="24">
        <f t="shared" si="4"/>
        <v>44</v>
      </c>
      <c r="C276" s="25" cm="1">
        <f t="array" ref="C276">IF(A276=1,1,INDEX(PolicyHoldersInforce,(A276-1))-INDEX(Deaths,(A276-1))-INDEX(Lapses,(A276-1)))</f>
        <v>8.1611879715936572E-2</v>
      </c>
      <c r="D276" s="25" cm="1">
        <f t="array" ref="D276">(INDEX(PolicyHoldersInforce,A276)-INDEX(Deaths,A276))*INDEX(LapseRateFactor,(DurationInforce+A276))</f>
        <v>7.1337705774210999E-4</v>
      </c>
      <c r="E276" s="25" cm="1">
        <f t="array" ref="E276">INDEX(PolicyHoldersInforce,A276)*INDEX(QxFactor,INDEX(Age,A276),QxIndex)</f>
        <v>4.8325207254464385E-6</v>
      </c>
      <c r="F276" s="26" cm="1">
        <f t="array" ref="F276">INDEX(Deaths,A276)*SumAssured</f>
        <v>2.4162603627232193</v>
      </c>
      <c r="G276" s="26" cm="1">
        <f t="array" ref="G276">INDEX(PolicyHoldersInforce,A276)*Premium</f>
        <v>3.6398898353307714</v>
      </c>
      <c r="H276" s="26" cm="1">
        <f t="array" ref="H276">INDEX(PolicyHoldersInforce,A276)*INDEX(EscalatedExpense,A276)</f>
        <v>1.2432134898090932</v>
      </c>
      <c r="I276" s="26" cm="1">
        <f t="array" ref="I276">INDEX(PremiumsReceived,A276)-INDEX(ExpensesPaid,A276)-INDEX(DeathBenefitsPaid,A276)</f>
        <v>-1.9584017201541126E-2</v>
      </c>
      <c r="J276" s="26" cm="1">
        <f t="array" ref="J276">IF(A276=MaxT,INDEX(NetCF,A276),INDEX(NetCF,A276)+(INDEX(BEL,(A276+1))*INDEX(DiscountFactor,A276)))</f>
        <v>-293.78916362426935</v>
      </c>
      <c r="K276" s="26"/>
    </row>
    <row r="277" spans="1:11" x14ac:dyDescent="0.2">
      <c r="A277" s="9">
        <v>276</v>
      </c>
      <c r="B277" s="24">
        <f t="shared" si="4"/>
        <v>45</v>
      </c>
      <c r="C277" s="25" cm="1">
        <f t="array" ref="C277">IF(A277=1,1,INDEX(PolicyHoldersInforce,(A277-1))-INDEX(Deaths,(A277-1))-INDEX(Lapses,(A277-1)))</f>
        <v>8.0893670137469023E-2</v>
      </c>
      <c r="D277" s="25" cm="1">
        <f t="array" ref="D277">(INDEX(PolicyHoldersInforce,A277)-INDEX(Deaths,A277))*INDEX(LapseRateFactor,(DurationInforce+A277))</f>
        <v>7.0709553609102263E-4</v>
      </c>
      <c r="E277" s="25" cm="1">
        <f t="array" ref="E277">INDEX(PolicyHoldersInforce,A277)*INDEX(QxFactor,INDEX(Age,A277),QxIndex)</f>
        <v>5.20006535811364E-6</v>
      </c>
      <c r="F277" s="26" cm="1">
        <f t="array" ref="F277">INDEX(Deaths,A277)*SumAssured</f>
        <v>2.6000326790568198</v>
      </c>
      <c r="G277" s="26" cm="1">
        <f t="array" ref="G277">INDEX(PolicyHoldersInforce,A277)*Premium</f>
        <v>3.6078576881311184</v>
      </c>
      <c r="H277" s="26" cm="1">
        <f t="array" ref="H277">INDEX(PolicyHoldersInforce,A277)*INDEX(EscalatedExpense,A277)</f>
        <v>1.2372932617480417</v>
      </c>
      <c r="I277" s="26" cm="1">
        <f t="array" ref="I277">INDEX(PremiumsReceived,A277)-INDEX(ExpensesPaid,A277)-INDEX(DeathBenefitsPaid,A277)</f>
        <v>-0.22946825267374305</v>
      </c>
      <c r="J277" s="26" cm="1">
        <f t="array" ref="J277">IF(A277=MaxT,INDEX(NetCF,A277),INDEX(NetCF,A277)+(INDEX(BEL,(A277+1))*INDEX(DiscountFactor,A277)))</f>
        <v>-295.19951789036475</v>
      </c>
      <c r="K277" s="26"/>
    </row>
    <row r="278" spans="1:11" x14ac:dyDescent="0.2">
      <c r="A278" s="9">
        <v>277</v>
      </c>
      <c r="B278" s="24">
        <f t="shared" si="4"/>
        <v>45</v>
      </c>
      <c r="C278" s="25" cm="1">
        <f t="array" ref="C278">IF(A278=1,1,INDEX(PolicyHoldersInforce,(A278-1))-INDEX(Deaths,(A278-1))-INDEX(Lapses,(A278-1)))</f>
        <v>8.0181374536019881E-2</v>
      </c>
      <c r="D278" s="25" cm="1">
        <f t="array" ref="D278">(INDEX(PolicyHoldersInforce,A278)-INDEX(Deaths,A278))*INDEX(LapseRateFactor,(DurationInforce+A278))</f>
        <v>7.008693253219223E-4</v>
      </c>
      <c r="E278" s="25" cm="1">
        <f t="array" ref="E278">INDEX(PolicyHoldersInforce,A278)*INDEX(QxFactor,INDEX(Age,A278),QxIndex)</f>
        <v>5.1542770575514583E-6</v>
      </c>
      <c r="F278" s="26" cm="1">
        <f t="array" ref="F278">INDEX(Deaths,A278)*SumAssured</f>
        <v>2.5771385287757291</v>
      </c>
      <c r="G278" s="26" cm="1">
        <f t="array" ref="G278">INDEX(PolicyHoldersInforce,A278)*Premium</f>
        <v>3.5760893043064867</v>
      </c>
      <c r="H278" s="26" cm="1">
        <f t="array" ref="H278">INDEX(PolicyHoldersInforce,A278)*INDEX(EscalatedExpense,A278)</f>
        <v>1.2313949833476425</v>
      </c>
      <c r="I278" s="26" cm="1">
        <f t="array" ref="I278">INDEX(PremiumsReceived,A278)-INDEX(ExpensesPaid,A278)-INDEX(DeathBenefitsPaid,A278)</f>
        <v>-0.23244420781688513</v>
      </c>
      <c r="J278" s="26" cm="1">
        <f t="array" ref="J278">IF(A278=MaxT,INDEX(NetCF,A278),INDEX(NetCF,A278)+(INDEX(BEL,(A278+1))*INDEX(DiscountFactor,A278)))</f>
        <v>-296.4058312695642</v>
      </c>
      <c r="K278" s="26"/>
    </row>
    <row r="279" spans="1:11" x14ac:dyDescent="0.2">
      <c r="A279" s="9">
        <v>278</v>
      </c>
      <c r="B279" s="24">
        <f t="shared" si="4"/>
        <v>45</v>
      </c>
      <c r="C279" s="25" cm="1">
        <f t="array" ref="C279">IF(A279=1,1,INDEX(PolicyHoldersInforce,(A279-1))-INDEX(Deaths,(A279-1))-INDEX(Lapses,(A279-1)))</f>
        <v>7.9475350933640401E-2</v>
      </c>
      <c r="D279" s="25" cm="1">
        <f t="array" ref="D279">(INDEX(PolicyHoldersInforce,A279)-INDEX(Deaths,A279))*INDEX(LapseRateFactor,(DurationInforce+A279))</f>
        <v>6.9469793840414419E-4</v>
      </c>
      <c r="E279" s="25" cm="1">
        <f t="array" ref="E279">INDEX(PolicyHoldersInforce,A279)*INDEX(QxFactor,INDEX(Age,A279),QxIndex)</f>
        <v>5.1088919381656641E-6</v>
      </c>
      <c r="F279" s="26" cm="1">
        <f t="array" ref="F279">INDEX(Deaths,A279)*SumAssured</f>
        <v>2.5544459690828321</v>
      </c>
      <c r="G279" s="26" cm="1">
        <f t="array" ref="G279">INDEX(PolicyHoldersInforce,A279)*Premium</f>
        <v>3.5446006516403621</v>
      </c>
      <c r="H279" s="26" cm="1">
        <f t="array" ref="H279">INDEX(PolicyHoldersInforce,A279)*INDEX(EscalatedExpense,A279)</f>
        <v>1.2255248225238649</v>
      </c>
      <c r="I279" s="26" cm="1">
        <f t="array" ref="I279">INDEX(PremiumsReceived,A279)-INDEX(ExpensesPaid,A279)-INDEX(DeathBenefitsPaid,A279)</f>
        <v>-0.23537013996633505</v>
      </c>
      <c r="J279" s="26" cm="1">
        <f t="array" ref="J279">IF(A279=MaxT,INDEX(NetCF,A279),INDEX(NetCF,A279)+(INDEX(BEL,(A279+1))*INDEX(DiscountFactor,A279)))</f>
        <v>-297.61502599937927</v>
      </c>
      <c r="K279" s="26"/>
    </row>
    <row r="280" spans="1:11" x14ac:dyDescent="0.2">
      <c r="A280" s="9">
        <v>279</v>
      </c>
      <c r="B280" s="24">
        <f t="shared" si="4"/>
        <v>45</v>
      </c>
      <c r="C280" s="25" cm="1">
        <f t="array" ref="C280">IF(A280=1,1,INDEX(PolicyHoldersInforce,(A280-1))-INDEX(Deaths,(A280-1))-INDEX(Lapses,(A280-1)))</f>
        <v>7.8775544103298095E-2</v>
      </c>
      <c r="D280" s="25" cm="1">
        <f t="array" ref="D280">(INDEX(PolicyHoldersInforce,A280)-INDEX(Deaths,A280))*INDEX(LapseRateFactor,(DurationInforce+A280))</f>
        <v>6.8858089259549009E-4</v>
      </c>
      <c r="E280" s="25" cm="1">
        <f t="array" ref="E280">INDEX(PolicyHoldersInforce,A280)*INDEX(QxFactor,INDEX(Age,A280),QxIndex)</f>
        <v>5.0639064498122461E-6</v>
      </c>
      <c r="F280" s="26" cm="1">
        <f t="array" ref="F280">INDEX(Deaths,A280)*SumAssured</f>
        <v>2.5319532249061232</v>
      </c>
      <c r="G280" s="26" cm="1">
        <f t="array" ref="G280">INDEX(PolicyHoldersInforce,A280)*Premium</f>
        <v>3.5133892670070952</v>
      </c>
      <c r="H280" s="26" cm="1">
        <f t="array" ref="H280">INDEX(PolicyHoldersInforce,A280)*INDEX(EscalatedExpense,A280)</f>
        <v>1.2196826452379137</v>
      </c>
      <c r="I280" s="26" cm="1">
        <f t="array" ref="I280">INDEX(PremiumsReceived,A280)-INDEX(ExpensesPaid,A280)-INDEX(DeathBenefitsPaid,A280)</f>
        <v>-0.2382466031369419</v>
      </c>
      <c r="J280" s="26" cm="1">
        <f t="array" ref="J280">IF(A280=MaxT,INDEX(NetCF,A280),INDEX(NetCF,A280)+(INDEX(BEL,(A280+1))*INDEX(DiscountFactor,A280)))</f>
        <v>-298.82716637141294</v>
      </c>
      <c r="K280" s="26"/>
    </row>
    <row r="281" spans="1:11" x14ac:dyDescent="0.2">
      <c r="A281" s="9">
        <v>280</v>
      </c>
      <c r="B281" s="24">
        <f t="shared" si="4"/>
        <v>45</v>
      </c>
      <c r="C281" s="25" cm="1">
        <f t="array" ref="C281">IF(A281=1,1,INDEX(PolicyHoldersInforce,(A281-1))-INDEX(Deaths,(A281-1))-INDEX(Lapses,(A281-1)))</f>
        <v>7.8081899304252786E-2</v>
      </c>
      <c r="D281" s="25" cm="1">
        <f t="array" ref="D281">(INDEX(PolicyHoldersInforce,A281)-INDEX(Deaths,A281))*INDEX(LapseRateFactor,(DurationInforce+A281))</f>
        <v>6.825177094044667E-4</v>
      </c>
      <c r="E281" s="25" cm="1">
        <f t="array" ref="E281">INDEX(PolicyHoldersInforce,A281)*INDEX(QxFactor,INDEX(Age,A281),QxIndex)</f>
        <v>5.0193170736073895E-6</v>
      </c>
      <c r="F281" s="26" cm="1">
        <f t="array" ref="F281">INDEX(Deaths,A281)*SumAssured</f>
        <v>2.5096585368036948</v>
      </c>
      <c r="G281" s="26" cm="1">
        <f t="array" ref="G281">INDEX(PolicyHoldersInforce,A281)*Premium</f>
        <v>3.4824527089696744</v>
      </c>
      <c r="H281" s="26" cm="1">
        <f t="array" ref="H281">INDEX(PolicyHoldersInforce,A281)*INDEX(EscalatedExpense,A281)</f>
        <v>1.2138683180899714</v>
      </c>
      <c r="I281" s="26" cm="1">
        <f t="array" ref="I281">INDEX(PremiumsReceived,A281)-INDEX(ExpensesPaid,A281)-INDEX(DeathBenefitsPaid,A281)</f>
        <v>-0.24107414592399179</v>
      </c>
      <c r="J281" s="26" cm="1">
        <f t="array" ref="J281">IF(A281=MaxT,INDEX(NetCF,A281),INDEX(NetCF,A281)+(INDEX(BEL,(A281+1))*INDEX(DiscountFactor,A281)))</f>
        <v>-300.04231643349925</v>
      </c>
      <c r="K281" s="26"/>
    </row>
    <row r="282" spans="1:11" x14ac:dyDescent="0.2">
      <c r="A282" s="9">
        <v>281</v>
      </c>
      <c r="B282" s="24">
        <f t="shared" si="4"/>
        <v>45</v>
      </c>
      <c r="C282" s="25" cm="1">
        <f t="array" ref="C282">IF(A282=1,1,INDEX(PolicyHoldersInforce,(A282-1))-INDEX(Deaths,(A282-1))-INDEX(Lapses,(A282-1)))</f>
        <v>7.73943622777747E-2</v>
      </c>
      <c r="D282" s="25" cm="1">
        <f t="array" ref="D282">(INDEX(PolicyHoldersInforce,A282)-INDEX(Deaths,A282))*INDEX(LapseRateFactor,(DurationInforce+A282))</f>
        <v>6.765079145528574E-4</v>
      </c>
      <c r="E282" s="25" cm="1">
        <f t="array" ref="E282">INDEX(PolicyHoldersInforce,A282)*INDEX(QxFactor,INDEX(Age,A282),QxIndex)</f>
        <v>4.9751203216522183E-6</v>
      </c>
      <c r="F282" s="26" cm="1">
        <f t="array" ref="F282">INDEX(Deaths,A282)*SumAssured</f>
        <v>2.4875601608261091</v>
      </c>
      <c r="G282" s="26" cm="1">
        <f t="array" ref="G282">INDEX(PolicyHoldersInforce,A282)*Premium</f>
        <v>3.4517885575887517</v>
      </c>
      <c r="H282" s="26" cm="1">
        <f t="array" ref="H282">INDEX(PolicyHoldersInforce,A282)*INDEX(EscalatedExpense,A282)</f>
        <v>1.2080817083161468</v>
      </c>
      <c r="I282" s="26" cm="1">
        <f t="array" ref="I282">INDEX(PremiumsReceived,A282)-INDEX(ExpensesPaid,A282)-INDEX(DeathBenefitsPaid,A282)</f>
        <v>-0.24385331155350443</v>
      </c>
      <c r="J282" s="26" cm="1">
        <f t="array" ref="J282">IF(A282=MaxT,INDEX(NetCF,A282),INDEX(NetCF,A282)+(INDEX(BEL,(A282+1))*INDEX(DiscountFactor,A282)))</f>
        <v>-301.26053999396265</v>
      </c>
      <c r="K282" s="26"/>
    </row>
    <row r="283" spans="1:11" x14ac:dyDescent="0.2">
      <c r="A283" s="9">
        <v>282</v>
      </c>
      <c r="B283" s="24">
        <f t="shared" si="4"/>
        <v>45</v>
      </c>
      <c r="C283" s="25" cm="1">
        <f t="array" ref="C283">IF(A283=1,1,INDEX(PolicyHoldersInforce,(A283-1))-INDEX(Deaths,(A283-1))-INDEX(Lapses,(A283-1)))</f>
        <v>7.6712879242900198E-2</v>
      </c>
      <c r="D283" s="25" cm="1">
        <f t="array" ref="D283">(INDEX(PolicyHoldersInforce,A283)-INDEX(Deaths,A283))*INDEX(LapseRateFactor,(DurationInforce+A283))</f>
        <v>6.7055103793862232E-4</v>
      </c>
      <c r="E283" s="25" cm="1">
        <f t="array" ref="E283">INDEX(PolicyHoldersInforce,A283)*INDEX(QxFactor,INDEX(Age,A283),QxIndex)</f>
        <v>4.9313127367599657E-6</v>
      </c>
      <c r="F283" s="26" cm="1">
        <f t="array" ref="F283">INDEX(Deaths,A283)*SumAssured</f>
        <v>2.465656368379983</v>
      </c>
      <c r="G283" s="26" cm="1">
        <f t="array" ref="G283">INDEX(PolicyHoldersInforce,A283)*Premium</f>
        <v>3.4213944142333488</v>
      </c>
      <c r="H283" s="26" cm="1">
        <f t="array" ref="H283">INDEX(PolicyHoldersInforce,A283)*INDEX(EscalatedExpense,A283)</f>
        <v>1.2023226837854464</v>
      </c>
      <c r="I283" s="26" cm="1">
        <f t="array" ref="I283">INDEX(PremiumsReceived,A283)-INDEX(ExpensesPaid,A283)-INDEX(DeathBenefitsPaid,A283)</f>
        <v>-0.24658463793208041</v>
      </c>
      <c r="J283" s="26" cm="1">
        <f t="array" ref="J283">IF(A283=MaxT,INDEX(NetCF,A283),INDEX(NetCF,A283)+(INDEX(BEL,(A283+1))*INDEX(DiscountFactor,A283)))</f>
        <v>-302.4819006258478</v>
      </c>
      <c r="K283" s="26"/>
    </row>
    <row r="284" spans="1:11" x14ac:dyDescent="0.2">
      <c r="A284" s="9">
        <v>283</v>
      </c>
      <c r="B284" s="24">
        <f t="shared" si="4"/>
        <v>45</v>
      </c>
      <c r="C284" s="25" cm="1">
        <f t="array" ref="C284">IF(A284=1,1,INDEX(PolicyHoldersInforce,(A284-1))-INDEX(Deaths,(A284-1))-INDEX(Lapses,(A284-1)))</f>
        <v>7.6037396892224815E-2</v>
      </c>
      <c r="D284" s="25" cm="1">
        <f t="array" ref="D284">(INDEX(PolicyHoldersInforce,A284)-INDEX(Deaths,A284))*INDEX(LapseRateFactor,(DurationInforce+A284))</f>
        <v>6.6464661359912634E-4</v>
      </c>
      <c r="E284" s="25" cm="1">
        <f t="array" ref="E284">INDEX(PolicyHoldersInforce,A284)*INDEX(QxFactor,INDEX(Age,A284),QxIndex)</f>
        <v>4.8878908921855373E-6</v>
      </c>
      <c r="F284" s="26" cm="1">
        <f t="array" ref="F284">INDEX(Deaths,A284)*SumAssured</f>
        <v>2.4439454460927688</v>
      </c>
      <c r="G284" s="26" cm="1">
        <f t="array" ref="G284">INDEX(PolicyHoldersInforce,A284)*Premium</f>
        <v>3.3912679013932268</v>
      </c>
      <c r="H284" s="26" cm="1">
        <f t="array" ref="H284">INDEX(PolicyHoldersInforce,A284)*INDEX(EscalatedExpense,A284)</f>
        <v>1.1965911129967539</v>
      </c>
      <c r="I284" s="26" cm="1">
        <f t="array" ref="I284">INDEX(PremiumsReceived,A284)-INDEX(ExpensesPaid,A284)-INDEX(DeathBenefitsPaid,A284)</f>
        <v>-0.24926865769629591</v>
      </c>
      <c r="J284" s="26" cm="1">
        <f t="array" ref="J284">IF(A284=MaxT,INDEX(NetCF,A284),INDEX(NetCF,A284)+(INDEX(BEL,(A284+1))*INDEX(DiscountFactor,A284)))</f>
        <v>-303.70646167111931</v>
      </c>
      <c r="K284" s="26"/>
    </row>
    <row r="285" spans="1:11" x14ac:dyDescent="0.2">
      <c r="A285" s="9">
        <v>284</v>
      </c>
      <c r="B285" s="24">
        <f t="shared" si="4"/>
        <v>45</v>
      </c>
      <c r="C285" s="25" cm="1">
        <f t="array" ref="C285">IF(A285=1,1,INDEX(PolicyHoldersInforce,(A285-1))-INDEX(Deaths,(A285-1))-INDEX(Lapses,(A285-1)))</f>
        <v>7.5367862387733506E-2</v>
      </c>
      <c r="D285" s="25" cm="1">
        <f t="array" ref="D285">(INDEX(PolicyHoldersInforce,A285)-INDEX(Deaths,A285))*INDEX(LapseRateFactor,(DurationInforce+A285))</f>
        <v>6.587941796746896E-4</v>
      </c>
      <c r="E285" s="25" cm="1">
        <f t="array" ref="E285">INDEX(PolicyHoldersInforce,A285)*INDEX(QxFactor,INDEX(Age,A285),QxIndex)</f>
        <v>4.8448513913574694E-6</v>
      </c>
      <c r="F285" s="26" cm="1">
        <f t="array" ref="F285">INDEX(Deaths,A285)*SumAssured</f>
        <v>2.4224256956787347</v>
      </c>
      <c r="G285" s="26" cm="1">
        <f t="array" ref="G285">INDEX(PolicyHoldersInforce,A285)*Premium</f>
        <v>3.3614066624929144</v>
      </c>
      <c r="H285" s="26" cm="1">
        <f t="array" ref="H285">INDEX(PolicyHoldersInforce,A285)*INDEX(EscalatedExpense,A285)</f>
        <v>1.1908868650758317</v>
      </c>
      <c r="I285" s="26" cm="1">
        <f t="array" ref="I285">INDEX(PremiumsReceived,A285)-INDEX(ExpensesPaid,A285)-INDEX(DeathBenefitsPaid,A285)</f>
        <v>-0.25190589826165199</v>
      </c>
      <c r="J285" s="26" cm="1">
        <f t="array" ref="J285">IF(A285=MaxT,INDEX(NetCF,A285),INDEX(NetCF,A285)+(INDEX(BEL,(A285+1))*INDEX(DiscountFactor,A285)))</f>
        <v>-304.93428624483295</v>
      </c>
      <c r="K285" s="26"/>
    </row>
    <row r="286" spans="1:11" x14ac:dyDescent="0.2">
      <c r="A286" s="9">
        <v>285</v>
      </c>
      <c r="B286" s="24">
        <f t="shared" si="4"/>
        <v>45</v>
      </c>
      <c r="C286" s="25" cm="1">
        <f t="array" ref="C286">IF(A286=1,1,INDEX(PolicyHoldersInforce,(A286-1))-INDEX(Deaths,(A286-1))-INDEX(Lapses,(A286-1)))</f>
        <v>7.4704223356667446E-2</v>
      </c>
      <c r="D286" s="25" cm="1">
        <f t="array" ref="D286">(INDEX(PolicyHoldersInforce,A286)-INDEX(Deaths,A286))*INDEX(LapseRateFactor,(DurationInforce+A286))</f>
        <v>6.5299327837246E-4</v>
      </c>
      <c r="E286" s="25" cm="1">
        <f t="array" ref="E286">INDEX(PolicyHoldersInforce,A286)*INDEX(QxFactor,INDEX(Age,A286),QxIndex)</f>
        <v>4.8021908676122341E-6</v>
      </c>
      <c r="F286" s="26" cm="1">
        <f t="array" ref="F286">INDEX(Deaths,A286)*SumAssured</f>
        <v>2.401095433806117</v>
      </c>
      <c r="G286" s="26" cm="1">
        <f t="array" ref="G286">INDEX(PolicyHoldersInforce,A286)*Premium</f>
        <v>3.3318083617073682</v>
      </c>
      <c r="H286" s="26" cm="1">
        <f t="array" ref="H286">INDEX(PolicyHoldersInforce,A286)*INDEX(EscalatedExpense,A286)</f>
        <v>1.1852098097723289</v>
      </c>
      <c r="I286" s="26" cm="1">
        <f t="array" ref="I286">INDEX(PremiumsReceived,A286)-INDEX(ExpensesPaid,A286)-INDEX(DeathBenefitsPaid,A286)</f>
        <v>-0.254496881871078</v>
      </c>
      <c r="J286" s="26" cm="1">
        <f t="array" ref="J286">IF(A286=MaxT,INDEX(NetCF,A286),INDEX(NetCF,A286)+(INDEX(BEL,(A286+1))*INDEX(DiscountFactor,A286)))</f>
        <v>-306.16543723927731</v>
      </c>
      <c r="K286" s="26"/>
    </row>
    <row r="287" spans="1:11" x14ac:dyDescent="0.2">
      <c r="A287" s="9">
        <v>286</v>
      </c>
      <c r="B287" s="24">
        <f t="shared" si="4"/>
        <v>45</v>
      </c>
      <c r="C287" s="25" cm="1">
        <f t="array" ref="C287">IF(A287=1,1,INDEX(PolicyHoldersInforce,(A287-1))-INDEX(Deaths,(A287-1))-INDEX(Lapses,(A287-1)))</f>
        <v>7.404642788742738E-2</v>
      </c>
      <c r="D287" s="25" cm="1">
        <f t="array" ref="D287">(INDEX(PolicyHoldersInforce,A287)-INDEX(Deaths,A287))*INDEX(LapseRateFactor,(DurationInforce+A287))</f>
        <v>6.4724345593060353E-4</v>
      </c>
      <c r="E287" s="25" cm="1">
        <f t="array" ref="E287">INDEX(PolicyHoldersInforce,A287)*INDEX(QxFactor,INDEX(Age,A287),QxIndex)</f>
        <v>4.759905983930897E-6</v>
      </c>
      <c r="F287" s="26" cm="1">
        <f t="array" ref="F287">INDEX(Deaths,A287)*SumAssured</f>
        <v>2.3799529919654483</v>
      </c>
      <c r="G287" s="26" cm="1">
        <f t="array" ref="G287">INDEX(PolicyHoldersInforce,A287)*Premium</f>
        <v>3.3024706837792612</v>
      </c>
      <c r="H287" s="26" cm="1">
        <f t="array" ref="H287">INDEX(PolicyHoldersInforce,A287)*INDEX(EscalatedExpense,A287)</f>
        <v>1.1795598174568094</v>
      </c>
      <c r="I287" s="26" cm="1">
        <f t="array" ref="I287">INDEX(PremiumsReceived,A287)-INDEX(ExpensesPaid,A287)-INDEX(DeathBenefitsPaid,A287)</f>
        <v>-0.25704212564299622</v>
      </c>
      <c r="J287" s="26" cm="1">
        <f t="array" ref="J287">IF(A287=MaxT,INDEX(NetCF,A287),INDEX(NetCF,A287)+(INDEX(BEL,(A287+1))*INDEX(DiscountFactor,A287)))</f>
        <v>-307.39997732808752</v>
      </c>
      <c r="K287" s="26"/>
    </row>
    <row r="288" spans="1:11" x14ac:dyDescent="0.2">
      <c r="A288" s="9">
        <v>287</v>
      </c>
      <c r="B288" s="24">
        <f t="shared" si="4"/>
        <v>45</v>
      </c>
      <c r="C288" s="25" cm="1">
        <f t="array" ref="C288">IF(A288=1,1,INDEX(PolicyHoldersInforce,(A288-1))-INDEX(Deaths,(A288-1))-INDEX(Lapses,(A288-1)))</f>
        <v>7.3394424525512841E-2</v>
      </c>
      <c r="D288" s="25" cm="1">
        <f t="array" ref="D288">(INDEX(PolicyHoldersInforce,A288)-INDEX(Deaths,A288))*INDEX(LapseRateFactor,(DurationInforce+A288))</f>
        <v>6.4154426258280941E-4</v>
      </c>
      <c r="E288" s="25" cm="1">
        <f t="array" ref="E288">INDEX(PolicyHoldersInforce,A288)*INDEX(QxFactor,INDEX(Age,A288),QxIndex)</f>
        <v>4.7179934326780764E-6</v>
      </c>
      <c r="F288" s="26" cm="1">
        <f t="array" ref="F288">INDEX(Deaths,A288)*SumAssured</f>
        <v>2.3589967163390382</v>
      </c>
      <c r="G288" s="26" cm="1">
        <f t="array" ref="G288">INDEX(PolicyHoldersInforce,A288)*Premium</f>
        <v>3.2733913338378726</v>
      </c>
      <c r="H288" s="26" cm="1">
        <f t="array" ref="H288">INDEX(PolicyHoldersInforce,A288)*INDEX(EscalatedExpense,A288)</f>
        <v>1.1739367591177912</v>
      </c>
      <c r="I288" s="26" cm="1">
        <f t="array" ref="I288">INDEX(PremiumsReceived,A288)-INDEX(ExpensesPaid,A288)-INDEX(DeathBenefitsPaid,A288)</f>
        <v>-0.25954214161895672</v>
      </c>
      <c r="J288" s="26" cm="1">
        <f t="array" ref="J288">IF(A288=MaxT,INDEX(NetCF,A288),INDEX(NetCF,A288)+(INDEX(BEL,(A288+1))*INDEX(DiscountFactor,A288)))</f>
        <v>-308.63796897033029</v>
      </c>
      <c r="K288" s="26"/>
    </row>
    <row r="289" spans="1:11" x14ac:dyDescent="0.2">
      <c r="A289" s="9">
        <v>288</v>
      </c>
      <c r="B289" s="24">
        <f t="shared" si="4"/>
        <v>46</v>
      </c>
      <c r="C289" s="25" cm="1">
        <f t="array" ref="C289">IF(A289=1,1,INDEX(PolicyHoldersInforce,(A289-1))-INDEX(Deaths,(A289-1))-INDEX(Lapses,(A289-1)))</f>
        <v>7.2748162269497346E-2</v>
      </c>
      <c r="D289" s="25" cm="1">
        <f t="array" ref="D289">(INDEX(PolicyHoldersInforce,A289)-INDEX(Deaths,A289))*INDEX(LapseRateFactor,(DurationInforce+A289))</f>
        <v>6.3589162925203619E-4</v>
      </c>
      <c r="E289" s="25" cm="1">
        <f t="array" ref="E289">INDEX(PolicyHoldersInforce,A289)*INDEX(QxFactor,INDEX(Age,A289),QxIndex)</f>
        <v>5.0909354450980529E-6</v>
      </c>
      <c r="F289" s="26" cm="1">
        <f t="array" ref="F289">INDEX(Deaths,A289)*SumAssured</f>
        <v>2.5454677225490263</v>
      </c>
      <c r="G289" s="26" cm="1">
        <f t="array" ref="G289">INDEX(PolicyHoldersInforce,A289)*Premium</f>
        <v>3.2445680372195818</v>
      </c>
      <c r="H289" s="26" cm="1">
        <f t="array" ref="H289">INDEX(PolicyHoldersInforce,A289)*INDEX(EscalatedExpense,A289)</f>
        <v>1.1683405063588004</v>
      </c>
      <c r="I289" s="26" cm="1">
        <f t="array" ref="I289">INDEX(PremiumsReceived,A289)-INDEX(ExpensesPaid,A289)-INDEX(DeathBenefitsPaid,A289)</f>
        <v>-0.46924019168824493</v>
      </c>
      <c r="J289" s="26" cm="1">
        <f t="array" ref="J289">IF(A289=MaxT,INDEX(NetCF,A289),INDEX(NetCF,A289)+(INDEX(BEL,(A289+1))*INDEX(DiscountFactor,A289)))</f>
        <v>-309.879474414561</v>
      </c>
      <c r="K289" s="26"/>
    </row>
    <row r="290" spans="1:11" x14ac:dyDescent="0.2">
      <c r="A290" s="9">
        <v>289</v>
      </c>
      <c r="B290" s="24">
        <f t="shared" si="4"/>
        <v>46</v>
      </c>
      <c r="C290" s="25" cm="1">
        <f t="array" ref="C290">IF(A290=1,1,INDEX(PolicyHoldersInforce,(A290-1))-INDEX(Deaths,(A290-1))-INDEX(Lapses,(A290-1)))</f>
        <v>7.2107179704800212E-2</v>
      </c>
      <c r="D290" s="25" cm="1">
        <f t="array" ref="D290">(INDEX(PolicyHoldersInforce,A290)-INDEX(Deaths,A290))*INDEX(LapseRateFactor,(DurationInforce+A290))</f>
        <v>6.3028880115752759E-4</v>
      </c>
      <c r="E290" s="25" cm="1">
        <f t="array" ref="E290">INDEX(PolicyHoldersInforce,A290)*INDEX(QxFactor,INDEX(Age,A290),QxIndex)</f>
        <v>5.0460793173759828E-6</v>
      </c>
      <c r="F290" s="26" cm="1">
        <f t="array" ref="F290">INDEX(Deaths,A290)*SumAssured</f>
        <v>2.5230396586879915</v>
      </c>
      <c r="G290" s="26" cm="1">
        <f t="array" ref="G290">INDEX(PolicyHoldersInforce,A290)*Premium</f>
        <v>3.2159802148340897</v>
      </c>
      <c r="H290" s="26" cm="1">
        <f t="array" ref="H290">INDEX(PolicyHoldersInforce,A290)*INDEX(EscalatedExpense,A290)</f>
        <v>1.1627643060365243</v>
      </c>
      <c r="I290" s="26" cm="1">
        <f t="array" ref="I290">INDEX(PremiumsReceived,A290)-INDEX(ExpensesPaid,A290)-INDEX(DeathBenefitsPaid,A290)</f>
        <v>-0.46982374989042608</v>
      </c>
      <c r="J290" s="26" cm="1">
        <f t="array" ref="J290">IF(A290=MaxT,INDEX(NetCF,A290),INDEX(NetCF,A290)+(INDEX(BEL,(A290+1))*INDEX(DiscountFactor,A290)))</f>
        <v>-310.91630418338724</v>
      </c>
      <c r="K290" s="26"/>
    </row>
    <row r="291" spans="1:11" x14ac:dyDescent="0.2">
      <c r="A291" s="9">
        <v>290</v>
      </c>
      <c r="B291" s="24">
        <f t="shared" si="4"/>
        <v>46</v>
      </c>
      <c r="C291" s="25" cm="1">
        <f t="array" ref="C291">IF(A291=1,1,INDEX(PolicyHoldersInforce,(A291-1))-INDEX(Deaths,(A291-1))-INDEX(Lapses,(A291-1)))</f>
        <v>7.1471844824325309E-2</v>
      </c>
      <c r="D291" s="25" cm="1">
        <f t="array" ref="D291">(INDEX(PolicyHoldersInforce,A291)-INDEX(Deaths,A291))*INDEX(LapseRateFactor,(DurationInforce+A291))</f>
        <v>6.2473533946636915E-4</v>
      </c>
      <c r="E291" s="25" cm="1">
        <f t="array" ref="E291">INDEX(PolicyHoldersInforce,A291)*INDEX(QxFactor,INDEX(Age,A291),QxIndex)</f>
        <v>5.0016184160746587E-6</v>
      </c>
      <c r="F291" s="26" cm="1">
        <f t="array" ref="F291">INDEX(Deaths,A291)*SumAssured</f>
        <v>2.5008092080373294</v>
      </c>
      <c r="G291" s="26" cm="1">
        <f t="array" ref="G291">INDEX(PolicyHoldersInforce,A291)*Premium</f>
        <v>3.1876442791649087</v>
      </c>
      <c r="H291" s="26" cm="1">
        <f t="array" ref="H291">INDEX(PolicyHoldersInforce,A291)*INDEX(EscalatedExpense,A291)</f>
        <v>1.1572147195394709</v>
      </c>
      <c r="I291" s="26" cm="1">
        <f t="array" ref="I291">INDEX(PremiumsReceived,A291)-INDEX(ExpensesPaid,A291)-INDEX(DeathBenefitsPaid,A291)</f>
        <v>-0.47037964841189162</v>
      </c>
      <c r="J291" s="26" cm="1">
        <f t="array" ref="J291">IF(A291=MaxT,INDEX(NetCF,A291),INDEX(NetCF,A291)+(INDEX(BEL,(A291+1))*INDEX(DiscountFactor,A291)))</f>
        <v>-311.95759437483963</v>
      </c>
      <c r="K291" s="26"/>
    </row>
    <row r="292" spans="1:11" x14ac:dyDescent="0.2">
      <c r="A292" s="9">
        <v>291</v>
      </c>
      <c r="B292" s="24">
        <f t="shared" si="4"/>
        <v>46</v>
      </c>
      <c r="C292" s="25" cm="1">
        <f t="array" ref="C292">IF(A292=1,1,INDEX(PolicyHoldersInforce,(A292-1))-INDEX(Deaths,(A292-1))-INDEX(Lapses,(A292-1)))</f>
        <v>7.0842107866442863E-2</v>
      </c>
      <c r="D292" s="25" cm="1">
        <f t="array" ref="D292">(INDEX(PolicyHoldersInforce,A292)-INDEX(Deaths,A292))*INDEX(LapseRateFactor,(DurationInforce+A292))</f>
        <v>6.1923080921219402E-4</v>
      </c>
      <c r="E292" s="25" cm="1">
        <f t="array" ref="E292">INDEX(PolicyHoldersInforce,A292)*INDEX(QxFactor,INDEX(Age,A292),QxIndex)</f>
        <v>4.9575492588621992E-6</v>
      </c>
      <c r="F292" s="26" cm="1">
        <f t="array" ref="F292">INDEX(Deaths,A292)*SumAssured</f>
        <v>2.4787746294310997</v>
      </c>
      <c r="G292" s="26" cm="1">
        <f t="array" ref="G292">INDEX(PolicyHoldersInforce,A292)*Premium</f>
        <v>3.1595580108433516</v>
      </c>
      <c r="H292" s="26" cm="1">
        <f t="array" ref="H292">INDEX(PolicyHoldersInforce,A292)*INDEX(EscalatedExpense,A292)</f>
        <v>1.1516916198464302</v>
      </c>
      <c r="I292" s="26" cm="1">
        <f t="array" ref="I292">INDEX(PremiumsReceived,A292)-INDEX(ExpensesPaid,A292)-INDEX(DeathBenefitsPaid,A292)</f>
        <v>-0.47090823843417828</v>
      </c>
      <c r="J292" s="26" cm="1">
        <f t="array" ref="J292">IF(A292=MaxT,INDEX(NetCF,A292),INDEX(NetCF,A292)+(INDEX(BEL,(A292+1))*INDEX(DiscountFactor,A292)))</f>
        <v>-313.00339449456646</v>
      </c>
      <c r="K292" s="26"/>
    </row>
    <row r="293" spans="1:11" x14ac:dyDescent="0.2">
      <c r="A293" s="9">
        <v>292</v>
      </c>
      <c r="B293" s="24">
        <f t="shared" si="4"/>
        <v>46</v>
      </c>
      <c r="C293" s="25" cm="1">
        <f t="array" ref="C293">IF(A293=1,1,INDEX(PolicyHoldersInforce,(A293-1))-INDEX(Deaths,(A293-1))-INDEX(Lapses,(A293-1)))</f>
        <v>7.0217919507971807E-2</v>
      </c>
      <c r="D293" s="25" cm="1">
        <f t="array" ref="D293">(INDEX(PolicyHoldersInforce,A293)-INDEX(Deaths,A293))*INDEX(LapseRateFactor,(DurationInforce+A293))</f>
        <v>6.1377477926111525E-4</v>
      </c>
      <c r="E293" s="25" cm="1">
        <f t="array" ref="E293">INDEX(PolicyHoldersInforce,A293)*INDEX(QxFactor,INDEX(Age,A293),QxIndex)</f>
        <v>4.9138683940894789E-6</v>
      </c>
      <c r="F293" s="26" cm="1">
        <f t="array" ref="F293">INDEX(Deaths,A293)*SumAssured</f>
        <v>2.4569341970447396</v>
      </c>
      <c r="G293" s="26" cm="1">
        <f t="array" ref="G293">INDEX(PolicyHoldersInforce,A293)*Premium</f>
        <v>3.1317192100555427</v>
      </c>
      <c r="H293" s="26" cm="1">
        <f t="array" ref="H293">INDEX(PolicyHoldersInforce,A293)*INDEX(EscalatedExpense,A293)</f>
        <v>1.1461948805424376</v>
      </c>
      <c r="I293" s="26" cm="1">
        <f t="array" ref="I293">INDEX(PremiumsReceived,A293)-INDEX(ExpensesPaid,A293)-INDEX(DeathBenefitsPaid,A293)</f>
        <v>-0.4714098675316345</v>
      </c>
      <c r="J293" s="26" cm="1">
        <f t="array" ref="J293">IF(A293=MaxT,INDEX(NetCF,A293),INDEX(NetCF,A293)+(INDEX(BEL,(A293+1))*INDEX(DiscountFactor,A293)))</f>
        <v>-314.0537539362964</v>
      </c>
      <c r="K293" s="26"/>
    </row>
    <row r="294" spans="1:11" x14ac:dyDescent="0.2">
      <c r="A294" s="9">
        <v>293</v>
      </c>
      <c r="B294" s="24">
        <f t="shared" si="4"/>
        <v>46</v>
      </c>
      <c r="C294" s="25" cm="1">
        <f t="array" ref="C294">IF(A294=1,1,INDEX(PolicyHoldersInforce,(A294-1))-INDEX(Deaths,(A294-1))-INDEX(Lapses,(A294-1)))</f>
        <v>6.9599230860316608E-2</v>
      </c>
      <c r="D294" s="25" cm="1">
        <f t="array" ref="D294">(INDEX(PolicyHoldersInforce,A294)-INDEX(Deaths,A294))*INDEX(LapseRateFactor,(DurationInforce+A294))</f>
        <v>6.083668222779578E-4</v>
      </c>
      <c r="E294" s="25" cm="1">
        <f t="array" ref="E294">INDEX(PolicyHoldersInforce,A294)*INDEX(QxFactor,INDEX(Age,A294),QxIndex)</f>
        <v>4.8705724005197786E-6</v>
      </c>
      <c r="F294" s="26" cm="1">
        <f t="array" ref="F294">INDEX(Deaths,A294)*SumAssured</f>
        <v>2.4352862002598892</v>
      </c>
      <c r="G294" s="26" cm="1">
        <f t="array" ref="G294">INDEX(PolicyHoldersInforce,A294)*Premium</f>
        <v>3.1041256963701209</v>
      </c>
      <c r="H294" s="26" cm="1">
        <f t="array" ref="H294">INDEX(PolicyHoldersInforce,A294)*INDEX(EscalatedExpense,A294)</f>
        <v>1.1407243758158747</v>
      </c>
      <c r="I294" s="26" cm="1">
        <f t="array" ref="I294">INDEX(PremiumsReceived,A294)-INDEX(ExpensesPaid,A294)-INDEX(DeathBenefitsPaid,A294)</f>
        <v>-0.47188487970564297</v>
      </c>
      <c r="J294" s="26" cm="1">
        <f t="array" ref="J294">IF(A294=MaxT,INDEX(NetCF,A294),INDEX(NetCF,A294)+(INDEX(BEL,(A294+1))*INDEX(DiscountFactor,A294)))</f>
        <v>-315.1087219849183</v>
      </c>
      <c r="K294" s="26"/>
    </row>
    <row r="295" spans="1:11" x14ac:dyDescent="0.2">
      <c r="A295" s="9">
        <v>294</v>
      </c>
      <c r="B295" s="24">
        <f t="shared" si="4"/>
        <v>46</v>
      </c>
      <c r="C295" s="25" cm="1">
        <f t="array" ref="C295">IF(A295=1,1,INDEX(PolicyHoldersInforce,(A295-1))-INDEX(Deaths,(A295-1))-INDEX(Lapses,(A295-1)))</f>
        <v>6.8985993465638135E-2</v>
      </c>
      <c r="D295" s="25" cm="1">
        <f t="array" ref="D295">(INDEX(PolicyHoldersInforce,A295)-INDEX(Deaths,A295))*INDEX(LapseRateFactor,(DurationInforce+A295))</f>
        <v>6.0300651469278764E-4</v>
      </c>
      <c r="E295" s="25" cm="1">
        <f t="array" ref="E295">INDEX(PolicyHoldersInforce,A295)*INDEX(QxFactor,INDEX(Age,A295),QxIndex)</f>
        <v>4.8276578870608286E-6</v>
      </c>
      <c r="F295" s="26" cm="1">
        <f t="array" ref="F295">INDEX(Deaths,A295)*SumAssured</f>
        <v>2.4138289435304143</v>
      </c>
      <c r="G295" s="26" cm="1">
        <f t="array" ref="G295">INDEX(PolicyHoldersInforce,A295)*Premium</f>
        <v>3.076775308567461</v>
      </c>
      <c r="H295" s="26" cm="1">
        <f t="array" ref="H295">INDEX(PolicyHoldersInforce,A295)*INDEX(EscalatedExpense,A295)</f>
        <v>1.1352799804555915</v>
      </c>
      <c r="I295" s="26" cm="1">
        <f t="array" ref="I295">INDEX(PremiumsReceived,A295)-INDEX(ExpensesPaid,A295)-INDEX(DeathBenefitsPaid,A295)</f>
        <v>-0.47233361541854491</v>
      </c>
      <c r="J295" s="26" cm="1">
        <f t="array" ref="J295">IF(A295=MaxT,INDEX(NetCF,A295),INDEX(NetCF,A295)+(INDEX(BEL,(A295+1))*INDEX(DiscountFactor,A295)))</f>
        <v>-316.16834781954185</v>
      </c>
      <c r="K295" s="26"/>
    </row>
    <row r="296" spans="1:11" x14ac:dyDescent="0.2">
      <c r="A296" s="9">
        <v>295</v>
      </c>
      <c r="B296" s="24">
        <f t="shared" si="4"/>
        <v>46</v>
      </c>
      <c r="C296" s="25" cm="1">
        <f t="array" ref="C296">IF(A296=1,1,INDEX(PolicyHoldersInforce,(A296-1))-INDEX(Deaths,(A296-1))-INDEX(Lapses,(A296-1)))</f>
        <v>6.837815929305828E-2</v>
      </c>
      <c r="D296" s="25" cm="1">
        <f t="array" ref="D296">(INDEX(PolicyHoldersInforce,A296)-INDEX(Deaths,A296))*INDEX(LapseRateFactor,(DurationInforce+A296))</f>
        <v>5.9769343666773729E-4</v>
      </c>
      <c r="E296" s="25" cm="1">
        <f t="array" ref="E296">INDEX(PolicyHoldersInforce,A296)*INDEX(QxFactor,INDEX(Age,A296),QxIndex)</f>
        <v>4.7851214924992012E-6</v>
      </c>
      <c r="F296" s="26" cm="1">
        <f t="array" ref="F296">INDEX(Deaths,A296)*SumAssured</f>
        <v>2.3925607462496008</v>
      </c>
      <c r="G296" s="26" cm="1">
        <f t="array" ref="G296">INDEX(PolicyHoldersInforce,A296)*Premium</f>
        <v>3.0496659044703995</v>
      </c>
      <c r="H296" s="26" cm="1">
        <f t="array" ref="H296">INDEX(PolicyHoldersInforce,A296)*INDEX(EscalatedExpense,A296)</f>
        <v>1.1298615698480381</v>
      </c>
      <c r="I296" s="26" cm="1">
        <f t="array" ref="I296">INDEX(PremiumsReceived,A296)-INDEX(ExpensesPaid,A296)-INDEX(DeathBenefitsPaid,A296)</f>
        <v>-0.47275641162723936</v>
      </c>
      <c r="J296" s="26" cm="1">
        <f t="array" ref="J296">IF(A296=MaxT,INDEX(NetCF,A296),INDEX(NetCF,A296)+(INDEX(BEL,(A296+1))*INDEX(DiscountFactor,A296)))</f>
        <v>-317.23268051653912</v>
      </c>
      <c r="K296" s="26"/>
    </row>
    <row r="297" spans="1:11" x14ac:dyDescent="0.2">
      <c r="A297" s="9">
        <v>296</v>
      </c>
      <c r="B297" s="24">
        <f t="shared" si="4"/>
        <v>46</v>
      </c>
      <c r="C297" s="25" cm="1">
        <f t="array" ref="C297">IF(A297=1,1,INDEX(PolicyHoldersInforce,(A297-1))-INDEX(Deaths,(A297-1))-INDEX(Lapses,(A297-1)))</f>
        <v>6.7775680734898036E-2</v>
      </c>
      <c r="D297" s="25" cm="1">
        <f t="array" ref="D297">(INDEX(PolicyHoldersInforce,A297)-INDEX(Deaths,A297))*INDEX(LapseRateFactor,(DurationInforce+A297))</f>
        <v>5.9242717206412171E-4</v>
      </c>
      <c r="E297" s="25" cm="1">
        <f t="array" ref="E297">INDEX(PolicyHoldersInforce,A297)*INDEX(QxFactor,INDEX(Age,A297),QxIndex)</f>
        <v>4.7429598852370534E-6</v>
      </c>
      <c r="F297" s="26" cm="1">
        <f t="array" ref="F297">INDEX(Deaths,A297)*SumAssured</f>
        <v>2.3714799426185267</v>
      </c>
      <c r="G297" s="26" cm="1">
        <f t="array" ref="G297">INDEX(PolicyHoldersInforce,A297)*Premium</f>
        <v>3.0227953607764526</v>
      </c>
      <c r="H297" s="26" cm="1">
        <f t="array" ref="H297">INDEX(PolicyHoldersInforce,A297)*INDEX(EscalatedExpense,A297)</f>
        <v>1.1244690199744161</v>
      </c>
      <c r="I297" s="26" cm="1">
        <f t="array" ref="I297">INDEX(PremiumsReceived,A297)-INDEX(ExpensesPaid,A297)-INDEX(DeathBenefitsPaid,A297)</f>
        <v>-0.47315360181649013</v>
      </c>
      <c r="J297" s="26" cm="1">
        <f t="array" ref="J297">IF(A297=MaxT,INDEX(NetCF,A297),INDEX(NetCF,A297)+(INDEX(BEL,(A297+1))*INDEX(DiscountFactor,A297)))</f>
        <v>-318.30176905256678</v>
      </c>
      <c r="K297" s="26"/>
    </row>
    <row r="298" spans="1:11" x14ac:dyDescent="0.2">
      <c r="A298" s="9">
        <v>297</v>
      </c>
      <c r="B298" s="24">
        <f t="shared" si="4"/>
        <v>46</v>
      </c>
      <c r="C298" s="25" cm="1">
        <f t="array" ref="C298">IF(A298=1,1,INDEX(PolicyHoldersInforce,(A298-1))-INDEX(Deaths,(A298-1))-INDEX(Lapses,(A298-1)))</f>
        <v>6.7178510602948674E-2</v>
      </c>
      <c r="D298" s="25" cm="1">
        <f t="array" ref="D298">(INDEX(PolicyHoldersInforce,A298)-INDEX(Deaths,A298))*INDEX(LapseRateFactor,(DurationInforce+A298))</f>
        <v>5.8720730840984559E-4</v>
      </c>
      <c r="E298" s="25" cm="1">
        <f t="array" ref="E298">INDEX(PolicyHoldersInforce,A298)*INDEX(QxFactor,INDEX(Age,A298),QxIndex)</f>
        <v>4.7011697630311815E-6</v>
      </c>
      <c r="F298" s="26" cm="1">
        <f t="array" ref="F298">INDEX(Deaths,A298)*SumAssured</f>
        <v>2.3505848815155908</v>
      </c>
      <c r="G298" s="26" cm="1">
        <f t="array" ref="G298">INDEX(PolicyHoldersInforce,A298)*Premium</f>
        <v>2.996161572891511</v>
      </c>
      <c r="H298" s="26" cm="1">
        <f t="array" ref="H298">INDEX(PolicyHoldersInforce,A298)*INDEX(EscalatedExpense,A298)</f>
        <v>1.1191022074078372</v>
      </c>
      <c r="I298" s="26" cm="1">
        <f t="array" ref="I298">INDEX(PremiumsReceived,A298)-INDEX(ExpensesPaid,A298)-INDEX(DeathBenefitsPaid,A298)</f>
        <v>-0.47352551603191695</v>
      </c>
      <c r="J298" s="26" cm="1">
        <f t="array" ref="J298">IF(A298=MaxT,INDEX(NetCF,A298),INDEX(NetCF,A298)+(INDEX(BEL,(A298+1))*INDEX(DiscountFactor,A298)))</f>
        <v>-319.37566230756983</v>
      </c>
      <c r="K298" s="26"/>
    </row>
    <row r="299" spans="1:11" x14ac:dyDescent="0.2">
      <c r="A299" s="9">
        <v>298</v>
      </c>
      <c r="B299" s="24">
        <f t="shared" si="4"/>
        <v>46</v>
      </c>
      <c r="C299" s="25" cm="1">
        <f t="array" ref="C299">IF(A299=1,1,INDEX(PolicyHoldersInforce,(A299-1))-INDEX(Deaths,(A299-1))-INDEX(Lapses,(A299-1)))</f>
        <v>6.6586602124775796E-2</v>
      </c>
      <c r="D299" s="25" cm="1">
        <f t="array" ref="D299">(INDEX(PolicyHoldersInforce,A299)-INDEX(Deaths,A299))*INDEX(LapseRateFactor,(DurationInforce+A299))</f>
        <v>5.8203343686709656E-4</v>
      </c>
      <c r="E299" s="25" cm="1">
        <f t="array" ref="E299">INDEX(PolicyHoldersInforce,A299)*INDEX(QxFactor,INDEX(Age,A299),QxIndex)</f>
        <v>4.6597478527343792E-6</v>
      </c>
      <c r="F299" s="26" cm="1">
        <f t="array" ref="F299">INDEX(Deaths,A299)*SumAssured</f>
        <v>2.3298739263671897</v>
      </c>
      <c r="G299" s="26" cm="1">
        <f t="array" ref="G299">INDEX(PolicyHoldersInforce,A299)*Premium</f>
        <v>2.9697624547650006</v>
      </c>
      <c r="H299" s="26" cm="1">
        <f t="array" ref="H299">INDEX(PolicyHoldersInforce,A299)*INDEX(EscalatedExpense,A299)</f>
        <v>1.1137610093104995</v>
      </c>
      <c r="I299" s="26" cm="1">
        <f t="array" ref="I299">INDEX(PremiumsReceived,A299)-INDEX(ExpensesPaid,A299)-INDEX(DeathBenefitsPaid,A299)</f>
        <v>-0.47387248091268863</v>
      </c>
      <c r="J299" s="26" cm="1">
        <f t="array" ref="J299">IF(A299=MaxT,INDEX(NetCF,A299),INDEX(NetCF,A299)+(INDEX(BEL,(A299+1))*INDEX(DiscountFactor,A299)))</f>
        <v>-320.45440906776662</v>
      </c>
      <c r="K299" s="26"/>
    </row>
    <row r="300" spans="1:11" x14ac:dyDescent="0.2">
      <c r="A300" s="9">
        <v>299</v>
      </c>
      <c r="B300" s="24">
        <f t="shared" si="4"/>
        <v>46</v>
      </c>
      <c r="C300" s="25" cm="1">
        <f t="array" ref="C300">IF(A300=1,1,INDEX(PolicyHoldersInforce,(A300-1))-INDEX(Deaths,(A300-1))-INDEX(Lapses,(A300-1)))</f>
        <v>6.5999908940055974E-2</v>
      </c>
      <c r="D300" s="25" cm="1">
        <f t="array" ref="D300">(INDEX(PolicyHoldersInforce,A300)-INDEX(Deaths,A300))*INDEX(LapseRateFactor,(DurationInforce+A300))</f>
        <v>5.769051522003238E-4</v>
      </c>
      <c r="E300" s="25" cm="1">
        <f t="array" ref="E300">INDEX(PolicyHoldersInforce,A300)*INDEX(QxFactor,INDEX(Age,A300),QxIndex)</f>
        <v>4.6186909100390726E-6</v>
      </c>
      <c r="F300" s="26" cm="1">
        <f t="array" ref="F300">INDEX(Deaths,A300)*SumAssured</f>
        <v>2.3093454550195363</v>
      </c>
      <c r="G300" s="26" cm="1">
        <f t="array" ref="G300">INDEX(PolicyHoldersInforce,A300)*Premium</f>
        <v>2.9435959387264967</v>
      </c>
      <c r="H300" s="26" cm="1">
        <f t="array" ref="H300">INDEX(PolicyHoldersInforce,A300)*INDEX(EscalatedExpense,A300)</f>
        <v>1.1084453034308754</v>
      </c>
      <c r="I300" s="26" cm="1">
        <f t="array" ref="I300">INDEX(PremiumsReceived,A300)-INDEX(ExpensesPaid,A300)-INDEX(DeathBenefitsPaid,A300)</f>
        <v>-0.47419481972391497</v>
      </c>
      <c r="J300" s="26" cm="1">
        <f t="array" ref="J300">IF(A300=MaxT,INDEX(NetCF,A300),INDEX(NetCF,A300)+(INDEX(BEL,(A300+1))*INDEX(DiscountFactor,A300)))</f>
        <v>-321.53805802861604</v>
      </c>
      <c r="K300" s="26"/>
    </row>
    <row r="301" spans="1:11" x14ac:dyDescent="0.2">
      <c r="A301" s="9">
        <v>300</v>
      </c>
      <c r="B301" s="24">
        <f t="shared" si="4"/>
        <v>47</v>
      </c>
      <c r="C301" s="25" cm="1">
        <f t="array" ref="C301">IF(A301=1,1,INDEX(PolicyHoldersInforce,(A301-1))-INDEX(Deaths,(A301-1))-INDEX(Lapses,(A301-1)))</f>
        <v>6.5418385096945614E-2</v>
      </c>
      <c r="D301" s="25" cm="1">
        <f t="array" ref="D301">(INDEX(PolicyHoldersInforce,A301)-INDEX(Deaths,A301))*INDEX(LapseRateFactor,(DurationInforce+A301))</f>
        <v>5.7181839083357599E-4</v>
      </c>
      <c r="E301" s="25" cm="1">
        <f t="array" ref="E301">INDEX(PolicyHoldersInforce,A301)*INDEX(QxFactor,INDEX(Age,A301),QxIndex)</f>
        <v>4.9969014497291641E-6</v>
      </c>
      <c r="F301" s="26" cm="1">
        <f t="array" ref="F301">INDEX(Deaths,A301)*SumAssured</f>
        <v>2.4984507248645822</v>
      </c>
      <c r="G301" s="26" cm="1">
        <f t="array" ref="G301">INDEX(PolicyHoldersInforce,A301)*Premium</f>
        <v>2.9176599753237746</v>
      </c>
      <c r="H301" s="26" cm="1">
        <f t="array" ref="H301">INDEX(PolicyHoldersInforce,A301)*INDEX(EscalatedExpense,A301)</f>
        <v>1.1031549681009138</v>
      </c>
      <c r="I301" s="26" cm="1">
        <f t="array" ref="I301">INDEX(PremiumsReceived,A301)-INDEX(ExpensesPaid,A301)-INDEX(DeathBenefitsPaid,A301)</f>
        <v>-0.68394571764172141</v>
      </c>
      <c r="J301" s="26" cm="1">
        <f t="array" ref="J301">IF(A301=MaxT,INDEX(NetCF,A301),INDEX(NetCF,A301)+(INDEX(BEL,(A301+1))*INDEX(DiscountFactor,A301)))</f>
        <v>-322.6266577977658</v>
      </c>
      <c r="K301" s="26"/>
    </row>
    <row r="302" spans="1:11" x14ac:dyDescent="0.2">
      <c r="A302" s="9">
        <v>301</v>
      </c>
      <c r="B302" s="24">
        <f t="shared" si="4"/>
        <v>47</v>
      </c>
      <c r="C302" s="25" cm="1">
        <f t="array" ref="C302">IF(A302=1,1,INDEX(PolicyHoldersInforce,(A302-1))-INDEX(Deaths,(A302-1))-INDEX(Lapses,(A302-1)))</f>
        <v>6.4841569804662311E-2</v>
      </c>
      <c r="D302" s="25" cm="1">
        <f t="array" ref="D302">(INDEX(PolicyHoldersInforce,A302)-INDEX(Deaths,A302))*INDEX(LapseRateFactor,(DurationInforce+A302))</f>
        <v>5.6677648110509766E-4</v>
      </c>
      <c r="E302" s="25" cm="1">
        <f t="array" ref="E302">INDEX(PolicyHoldersInforce,A302)*INDEX(QxFactor,INDEX(Age,A302),QxIndex)</f>
        <v>4.9528421357310423E-6</v>
      </c>
      <c r="F302" s="26" cm="1">
        <f t="array" ref="F302">INDEX(Deaths,A302)*SumAssured</f>
        <v>2.476421067865521</v>
      </c>
      <c r="G302" s="26" cm="1">
        <f t="array" ref="G302">INDEX(PolicyHoldersInforce,A302)*Premium</f>
        <v>2.8919340132879392</v>
      </c>
      <c r="H302" s="26" cm="1">
        <f t="array" ref="H302">INDEX(PolicyHoldersInforce,A302)*INDEX(EscalatedExpense,A302)</f>
        <v>1.0978828514184533</v>
      </c>
      <c r="I302" s="26" cm="1">
        <f t="array" ref="I302">INDEX(PremiumsReceived,A302)-INDEX(ExpensesPaid,A302)-INDEX(DeathBenefitsPaid,A302)</f>
        <v>-0.68236990599603509</v>
      </c>
      <c r="J302" s="26" cm="1">
        <f t="array" ref="J302">IF(A302=MaxT,INDEX(NetCF,A302),INDEX(NetCF,A302)+(INDEX(BEL,(A302+1))*INDEX(DiscountFactor,A302)))</f>
        <v>-323.50978451031773</v>
      </c>
      <c r="K302" s="26"/>
    </row>
    <row r="303" spans="1:11" x14ac:dyDescent="0.2">
      <c r="A303" s="9">
        <v>302</v>
      </c>
      <c r="B303" s="24">
        <f t="shared" si="4"/>
        <v>47</v>
      </c>
      <c r="C303" s="25" cm="1">
        <f t="array" ref="C303">IF(A303=1,1,INDEX(PolicyHoldersInforce,(A303-1))-INDEX(Deaths,(A303-1))-INDEX(Lapses,(A303-1)))</f>
        <v>6.4269840481421495E-2</v>
      </c>
      <c r="D303" s="25" cm="1">
        <f t="array" ref="D303">(INDEX(PolicyHoldersInforce,A303)-INDEX(Deaths,A303))*INDEX(LapseRateFactor,(DurationInforce+A303))</f>
        <v>5.6177902754332828E-4</v>
      </c>
      <c r="E303" s="25" cm="1">
        <f t="array" ref="E303">INDEX(PolicyHoldersInforce,A303)*INDEX(QxFactor,INDEX(Age,A303),QxIndex)</f>
        <v>4.9091713071112126E-6</v>
      </c>
      <c r="F303" s="26" cm="1">
        <f t="array" ref="F303">INDEX(Deaths,A303)*SumAssured</f>
        <v>2.4545856535556063</v>
      </c>
      <c r="G303" s="26" cm="1">
        <f t="array" ref="G303">INDEX(PolicyHoldersInforce,A303)*Premium</f>
        <v>2.8664348854713988</v>
      </c>
      <c r="H303" s="26" cm="1">
        <f t="array" ref="H303">INDEX(PolicyHoldersInforce,A303)*INDEX(EscalatedExpense,A303)</f>
        <v>1.0926359308463482</v>
      </c>
      <c r="I303" s="26" cm="1">
        <f t="array" ref="I303">INDEX(PremiumsReceived,A303)-INDEX(ExpensesPaid,A303)-INDEX(DeathBenefitsPaid,A303)</f>
        <v>-0.68078669893055577</v>
      </c>
      <c r="J303" s="26" cm="1">
        <f t="array" ref="J303">IF(A303=MaxT,INDEX(NetCF,A303),INDEX(NetCF,A303)+(INDEX(BEL,(A303+1))*INDEX(DiscountFactor,A303)))</f>
        <v>-324.39879336878721</v>
      </c>
      <c r="K303" s="26"/>
    </row>
    <row r="304" spans="1:11" x14ac:dyDescent="0.2">
      <c r="A304" s="9">
        <v>303</v>
      </c>
      <c r="B304" s="24">
        <f t="shared" si="4"/>
        <v>47</v>
      </c>
      <c r="C304" s="25" cm="1">
        <f t="array" ref="C304">IF(A304=1,1,INDEX(PolicyHoldersInforce,(A304-1))-INDEX(Deaths,(A304-1))-INDEX(Lapses,(A304-1)))</f>
        <v>6.3703152282571063E-2</v>
      </c>
      <c r="D304" s="25" cm="1">
        <f t="array" ref="D304">(INDEX(PolicyHoldersInforce,A304)-INDEX(Deaths,A304))*INDEX(LapseRateFactor,(DurationInforce+A304))</f>
        <v>5.5682563816370932E-4</v>
      </c>
      <c r="E304" s="25" cm="1">
        <f t="array" ref="E304">INDEX(PolicyHoldersInforce,A304)*INDEX(QxFactor,INDEX(Age,A304),QxIndex)</f>
        <v>4.8658855384670651E-6</v>
      </c>
      <c r="F304" s="26" cm="1">
        <f t="array" ref="F304">INDEX(Deaths,A304)*SumAssured</f>
        <v>2.4329427692335326</v>
      </c>
      <c r="G304" s="26" cm="1">
        <f t="array" ref="G304">INDEX(PolicyHoldersInforce,A304)*Premium</f>
        <v>2.8411605918026694</v>
      </c>
      <c r="H304" s="26" cm="1">
        <f t="array" ref="H304">INDEX(PolicyHoldersInforce,A304)*INDEX(EscalatedExpense,A304)</f>
        <v>1.0874140859692076</v>
      </c>
      <c r="I304" s="26" cm="1">
        <f t="array" ref="I304">INDEX(PremiumsReceived,A304)-INDEX(ExpensesPaid,A304)-INDEX(DeathBenefitsPaid,A304)</f>
        <v>-0.67919626340007078</v>
      </c>
      <c r="J304" s="26" cm="1">
        <f t="array" ref="J304">IF(A304=MaxT,INDEX(NetCF,A304),INDEX(NetCF,A304)+(INDEX(BEL,(A304+1))*INDEX(DiscountFactor,A304)))</f>
        <v>-325.29372043623425</v>
      </c>
      <c r="K304" s="26"/>
    </row>
    <row r="305" spans="1:11" x14ac:dyDescent="0.2">
      <c r="A305" s="9">
        <v>304</v>
      </c>
      <c r="B305" s="24">
        <f t="shared" si="4"/>
        <v>47</v>
      </c>
      <c r="C305" s="25" cm="1">
        <f t="array" ref="C305">IF(A305=1,1,INDEX(PolicyHoldersInforce,(A305-1))-INDEX(Deaths,(A305-1))-INDEX(Lapses,(A305-1)))</f>
        <v>6.3141460758868881E-2</v>
      </c>
      <c r="D305" s="25" cm="1">
        <f t="array" ref="D305">(INDEX(PolicyHoldersInforce,A305)-INDEX(Deaths,A305))*INDEX(LapseRateFactor,(DurationInforce+A305))</f>
        <v>5.5191592443793835E-4</v>
      </c>
      <c r="E305" s="25" cm="1">
        <f t="array" ref="E305">INDEX(PolicyHoldersInforce,A305)*INDEX(QxFactor,INDEX(Age,A305),QxIndex)</f>
        <v>4.8229814345988841E-6</v>
      </c>
      <c r="F305" s="26" cm="1">
        <f t="array" ref="F305">INDEX(Deaths,A305)*SumAssured</f>
        <v>2.4114907172994422</v>
      </c>
      <c r="G305" s="26" cm="1">
        <f t="array" ref="G305">INDEX(PolicyHoldersInforce,A305)*Premium</f>
        <v>2.8161091498455524</v>
      </c>
      <c r="H305" s="26" cm="1">
        <f t="array" ref="H305">INDEX(PolicyHoldersInforce,A305)*INDEX(EscalatedExpense,A305)</f>
        <v>1.0822171969471246</v>
      </c>
      <c r="I305" s="26" cm="1">
        <f t="array" ref="I305">INDEX(PremiumsReceived,A305)-INDEX(ExpensesPaid,A305)-INDEX(DeathBenefitsPaid,A305)</f>
        <v>-0.67759876440101441</v>
      </c>
      <c r="J305" s="26" cm="1">
        <f t="array" ref="J305">IF(A305=MaxT,INDEX(NetCF,A305),INDEX(NetCF,A305)+(INDEX(BEL,(A305+1))*INDEX(DiscountFactor,A305)))</f>
        <v>-326.19460178349021</v>
      </c>
      <c r="K305" s="26"/>
    </row>
    <row r="306" spans="1:11" x14ac:dyDescent="0.2">
      <c r="A306" s="9">
        <v>305</v>
      </c>
      <c r="B306" s="24">
        <f t="shared" si="4"/>
        <v>47</v>
      </c>
      <c r="C306" s="25" cm="1">
        <f t="array" ref="C306">IF(A306=1,1,INDEX(PolicyHoldersInforce,(A306-1))-INDEX(Deaths,(A306-1))-INDEX(Lapses,(A306-1)))</f>
        <v>6.2584721852996336E-2</v>
      </c>
      <c r="D306" s="25" cm="1">
        <f t="array" ref="D306">(INDEX(PolicyHoldersInforce,A306)-INDEX(Deaths,A306))*INDEX(LapseRateFactor,(DurationInforce+A306))</f>
        <v>5.4704950126349434E-4</v>
      </c>
      <c r="E306" s="25" cm="1">
        <f t="array" ref="E306">INDEX(PolicyHoldersInforce,A306)*INDEX(QxFactor,INDEX(Age,A306),QxIndex)</f>
        <v>4.7804556302435419E-6</v>
      </c>
      <c r="F306" s="26" cm="1">
        <f t="array" ref="F306">INDEX(Deaths,A306)*SumAssured</f>
        <v>2.3902278151217708</v>
      </c>
      <c r="G306" s="26" cm="1">
        <f t="array" ref="G306">INDEX(PolicyHoldersInforce,A306)*Premium</f>
        <v>2.7912785946436367</v>
      </c>
      <c r="H306" s="26" cm="1">
        <f t="array" ref="H306">INDEX(PolicyHoldersInforce,A306)*INDEX(EscalatedExpense,A306)</f>
        <v>1.077045144512921</v>
      </c>
      <c r="I306" s="26" cm="1">
        <f t="array" ref="I306">INDEX(PremiumsReceived,A306)-INDEX(ExpensesPaid,A306)-INDEX(DeathBenefitsPaid,A306)</f>
        <v>-0.67599436499105514</v>
      </c>
      <c r="J306" s="26" cm="1">
        <f t="array" ref="J306">IF(A306=MaxT,INDEX(NetCF,A306),INDEX(NetCF,A306)+(INDEX(BEL,(A306+1))*INDEX(DiscountFactor,A306)))</f>
        <v>-327.10147349116352</v>
      </c>
      <c r="K306" s="26"/>
    </row>
    <row r="307" spans="1:11" x14ac:dyDescent="0.2">
      <c r="A307" s="9">
        <v>306</v>
      </c>
      <c r="B307" s="24">
        <f t="shared" si="4"/>
        <v>47</v>
      </c>
      <c r="C307" s="25" cm="1">
        <f t="array" ref="C307">IF(A307=1,1,INDEX(PolicyHoldersInforce,(A307-1))-INDEX(Deaths,(A307-1))-INDEX(Lapses,(A307-1)))</f>
        <v>6.2032891896102602E-2</v>
      </c>
      <c r="D307" s="25" cm="1">
        <f t="array" ref="D307">(INDEX(PolicyHoldersInforce,A307)-INDEX(Deaths,A307))*INDEX(LapseRateFactor,(DurationInforce+A307))</f>
        <v>5.4222598693343073E-4</v>
      </c>
      <c r="E307" s="25" cm="1">
        <f t="array" ref="E307">INDEX(PolicyHoldersInforce,A307)*INDEX(QxFactor,INDEX(Age,A307),QxIndex)</f>
        <v>4.7383047898105363E-6</v>
      </c>
      <c r="F307" s="26" cm="1">
        <f t="array" ref="F307">INDEX(Deaths,A307)*SumAssured</f>
        <v>2.3691523949052682</v>
      </c>
      <c r="G307" s="26" cm="1">
        <f t="array" ref="G307">INDEX(PolicyHoldersInforce,A307)*Premium</f>
        <v>2.7666669785661759</v>
      </c>
      <c r="H307" s="26" cm="1">
        <f t="array" ref="H307">INDEX(PolicyHoldersInforce,A307)*INDEX(EscalatedExpense,A307)</f>
        <v>1.0718978099694128</v>
      </c>
      <c r="I307" s="26" cm="1">
        <f t="array" ref="I307">INDEX(PremiumsReceived,A307)-INDEX(ExpensesPaid,A307)-INDEX(DeathBenefitsPaid,A307)</f>
        <v>-0.674383226308505</v>
      </c>
      <c r="J307" s="26" cm="1">
        <f t="array" ref="J307">IF(A307=MaxT,INDEX(NetCF,A307),INDEX(NetCF,A307)+(INDEX(BEL,(A307+1))*INDEX(DiscountFactor,A307)))</f>
        <v>-328.01437165163549</v>
      </c>
      <c r="K307" s="26"/>
    </row>
    <row r="308" spans="1:11" x14ac:dyDescent="0.2">
      <c r="A308" s="9">
        <v>307</v>
      </c>
      <c r="B308" s="24">
        <f t="shared" si="4"/>
        <v>47</v>
      </c>
      <c r="C308" s="25" cm="1">
        <f t="array" ref="C308">IF(A308=1,1,INDEX(PolicyHoldersInforce,(A308-1))-INDEX(Deaths,(A308-1))-INDEX(Lapses,(A308-1)))</f>
        <v>6.1485927604379362E-2</v>
      </c>
      <c r="D308" s="25" cm="1">
        <f t="array" ref="D308">(INDEX(PolicyHoldersInforce,A308)-INDEX(Deaths,A308))*INDEX(LapseRateFactor,(DurationInforce+A308))</f>
        <v>5.3744500310643601E-4</v>
      </c>
      <c r="E308" s="25" cm="1">
        <f t="array" ref="E308">INDEX(PolicyHoldersInforce,A308)*INDEX(QxFactor,INDEX(Age,A308),QxIndex)</f>
        <v>4.6965256071203542E-6</v>
      </c>
      <c r="F308" s="26" cm="1">
        <f t="array" ref="F308">INDEX(Deaths,A308)*SumAssured</f>
        <v>2.3482628035601771</v>
      </c>
      <c r="G308" s="26" cm="1">
        <f t="array" ref="G308">INDEX(PolicyHoldersInforce,A308)*Premium</f>
        <v>2.7422723711553196</v>
      </c>
      <c r="H308" s="26" cm="1">
        <f t="array" ref="H308">INDEX(PolicyHoldersInforce,A308)*INDEX(EscalatedExpense,A308)</f>
        <v>1.0667750751866829</v>
      </c>
      <c r="I308" s="26" cm="1">
        <f t="array" ref="I308">INDEX(PremiumsReceived,A308)-INDEX(ExpensesPaid,A308)-INDEX(DeathBenefitsPaid,A308)</f>
        <v>-0.67276550759154041</v>
      </c>
      <c r="J308" s="26" cm="1">
        <f t="array" ref="J308">IF(A308=MaxT,INDEX(NetCF,A308),INDEX(NetCF,A308)+(INDEX(BEL,(A308+1))*INDEX(DiscountFactor,A308)))</f>
        <v>-328.93333237104605</v>
      </c>
      <c r="K308" s="26"/>
    </row>
    <row r="309" spans="1:11" x14ac:dyDescent="0.2">
      <c r="A309" s="9">
        <v>308</v>
      </c>
      <c r="B309" s="24">
        <f t="shared" si="4"/>
        <v>47</v>
      </c>
      <c r="C309" s="25" cm="1">
        <f t="array" ref="C309">IF(A309=1,1,INDEX(PolicyHoldersInforce,(A309-1))-INDEX(Deaths,(A309-1))-INDEX(Lapses,(A309-1)))</f>
        <v>6.0943786075665807E-2</v>
      </c>
      <c r="D309" s="25" cm="1">
        <f t="array" ref="D309">(INDEX(PolicyHoldersInforce,A309)-INDEX(Deaths,A309))*INDEX(LapseRateFactor,(DurationInforce+A309))</f>
        <v>5.3270617477715768E-4</v>
      </c>
      <c r="E309" s="25" cm="1">
        <f t="array" ref="E309">INDEX(PolicyHoldersInforce,A309)*INDEX(QxFactor,INDEX(Age,A309),QxIndex)</f>
        <v>4.6551148051451517E-6</v>
      </c>
      <c r="F309" s="26" cm="1">
        <f t="array" ref="F309">INDEX(Deaths,A309)*SumAssured</f>
        <v>2.3275574025725758</v>
      </c>
      <c r="G309" s="26" cm="1">
        <f t="array" ref="G309">INDEX(PolicyHoldersInforce,A309)*Premium</f>
        <v>2.7180928589746949</v>
      </c>
      <c r="H309" s="26" cm="1">
        <f t="array" ref="H309">INDEX(PolicyHoldersInforce,A309)*INDEX(EscalatedExpense,A309)</f>
        <v>1.0616768225993733</v>
      </c>
      <c r="I309" s="26" cm="1">
        <f t="array" ref="I309">INDEX(PremiumsReceived,A309)-INDEX(ExpensesPaid,A309)-INDEX(DeathBenefitsPaid,A309)</f>
        <v>-0.67114136619725429</v>
      </c>
      <c r="J309" s="26" cm="1">
        <f t="array" ref="J309">IF(A309=MaxT,INDEX(NetCF,A309),INDEX(NetCF,A309)+(INDEX(BEL,(A309+1))*INDEX(DiscountFactor,A309)))</f>
        <v>-329.85839177127059</v>
      </c>
      <c r="K309" s="26"/>
    </row>
    <row r="310" spans="1:11" x14ac:dyDescent="0.2">
      <c r="A310" s="9">
        <v>309</v>
      </c>
      <c r="B310" s="24">
        <f t="shared" si="4"/>
        <v>47</v>
      </c>
      <c r="C310" s="25" cm="1">
        <f t="array" ref="C310">IF(A310=1,1,INDEX(PolicyHoldersInforce,(A310-1))-INDEX(Deaths,(A310-1))-INDEX(Lapses,(A310-1)))</f>
        <v>6.0406424786083504E-2</v>
      </c>
      <c r="D310" s="25" cm="1">
        <f t="array" ref="D310">(INDEX(PolicyHoldersInforce,A310)-INDEX(Deaths,A310))*INDEX(LapseRateFactor,(DurationInforce+A310))</f>
        <v>5.2800913024678825E-4</v>
      </c>
      <c r="E310" s="25" cm="1">
        <f t="array" ref="E310">INDEX(PolicyHoldersInforce,A310)*INDEX(QxFactor,INDEX(Age,A310),QxIndex)</f>
        <v>4.6140691357517095E-6</v>
      </c>
      <c r="F310" s="26" cm="1">
        <f t="array" ref="F310">INDEX(Deaths,A310)*SumAssured</f>
        <v>2.3070345678758546</v>
      </c>
      <c r="G310" s="26" cm="1">
        <f t="array" ref="G310">INDEX(PolicyHoldersInforce,A310)*Premium</f>
        <v>2.6941265454593242</v>
      </c>
      <c r="H310" s="26" cm="1">
        <f t="array" ref="H310">INDEX(PolicyHoldersInforce,A310)*INDEX(EscalatedExpense,A310)</f>
        <v>1.0566029352039852</v>
      </c>
      <c r="I310" s="26" cm="1">
        <f t="array" ref="I310">INDEX(PremiumsReceived,A310)-INDEX(ExpensesPaid,A310)-INDEX(DeathBenefitsPaid,A310)</f>
        <v>-0.6695109576205156</v>
      </c>
      <c r="J310" s="26" cm="1">
        <f t="array" ref="J310">IF(A310=MaxT,INDEX(NetCF,A310),INDEX(NetCF,A310)+(INDEX(BEL,(A310+1))*INDEX(DiscountFactor,A310)))</f>
        <v>-330.78958599188627</v>
      </c>
      <c r="K310" s="26"/>
    </row>
    <row r="311" spans="1:11" x14ac:dyDescent="0.2">
      <c r="A311" s="9">
        <v>310</v>
      </c>
      <c r="B311" s="24">
        <f t="shared" si="4"/>
        <v>47</v>
      </c>
      <c r="C311" s="25" cm="1">
        <f t="array" ref="C311">IF(A311=1,1,INDEX(PolicyHoldersInforce,(A311-1))-INDEX(Deaths,(A311-1))-INDEX(Lapses,(A311-1)))</f>
        <v>5.9873801586700963E-2</v>
      </c>
      <c r="D311" s="25" cm="1">
        <f t="array" ref="D311">(INDEX(PolicyHoldersInforce,A311)-INDEX(Deaths,A311))*INDEX(LapseRateFactor,(DurationInforce+A311))</f>
        <v>5.2335350109391002E-4</v>
      </c>
      <c r="E311" s="25" cm="1">
        <f t="array" ref="E311">INDEX(PolicyHoldersInforce,A311)*INDEX(QxFactor,INDEX(Age,A311),QxIndex)</f>
        <v>4.5733853794466605E-6</v>
      </c>
      <c r="F311" s="26" cm="1">
        <f t="array" ref="F311">INDEX(Deaths,A311)*SumAssured</f>
        <v>2.2866926897233304</v>
      </c>
      <c r="G311" s="26" cm="1">
        <f t="array" ref="G311">INDEX(PolicyHoldersInforce,A311)*Premium</f>
        <v>2.6703715507668631</v>
      </c>
      <c r="H311" s="26" cm="1">
        <f t="array" ref="H311">INDEX(PolicyHoldersInforce,A311)*INDEX(EscalatedExpense,A311)</f>
        <v>1.0515532965561942</v>
      </c>
      <c r="I311" s="26" cm="1">
        <f t="array" ref="I311">INDEX(PremiumsReceived,A311)-INDEX(ExpensesPaid,A311)-INDEX(DeathBenefitsPaid,A311)</f>
        <v>-0.66787443551266157</v>
      </c>
      <c r="J311" s="26" cm="1">
        <f t="array" ref="J311">IF(A311=MaxT,INDEX(NetCF,A311),INDEX(NetCF,A311)+(INDEX(BEL,(A311+1))*INDEX(DiscountFactor,A311)))</f>
        <v>-331.72695119212989</v>
      </c>
      <c r="K311" s="26"/>
    </row>
    <row r="312" spans="1:11" x14ac:dyDescent="0.2">
      <c r="A312" s="9">
        <v>311</v>
      </c>
      <c r="B312" s="24">
        <f t="shared" si="4"/>
        <v>47</v>
      </c>
      <c r="C312" s="25" cm="1">
        <f t="array" ref="C312">IF(A312=1,1,INDEX(PolicyHoldersInforce,(A312-1))-INDEX(Deaths,(A312-1))-INDEX(Lapses,(A312-1)))</f>
        <v>5.9345874700227612E-2</v>
      </c>
      <c r="D312" s="25" cm="1">
        <f t="array" ref="D312">(INDEX(PolicyHoldersInforce,A312)-INDEX(Deaths,A312))*INDEX(LapseRateFactor,(DurationInforce+A312))</f>
        <v>5.1873892214559744E-4</v>
      </c>
      <c r="E312" s="25" cm="1">
        <f t="array" ref="E312">INDEX(PolicyHoldersInforce,A312)*INDEX(QxFactor,INDEX(Age,A312),QxIndex)</f>
        <v>4.5330603451239636E-6</v>
      </c>
      <c r="F312" s="26" cm="1">
        <f t="array" ref="F312">INDEX(Deaths,A312)*SumAssured</f>
        <v>2.266530172561982</v>
      </c>
      <c r="G312" s="26" cm="1">
        <f t="array" ref="G312">INDEX(PolicyHoldersInforce,A312)*Premium</f>
        <v>2.6468260116301514</v>
      </c>
      <c r="H312" s="26" cm="1">
        <f t="array" ref="H312">INDEX(PolicyHoldersInforce,A312)*INDEX(EscalatedExpense,A312)</f>
        <v>1.0465277907681785</v>
      </c>
      <c r="I312" s="26" cm="1">
        <f t="array" ref="I312">INDEX(PremiumsReceived,A312)-INDEX(ExpensesPaid,A312)-INDEX(DeathBenefitsPaid,A312)</f>
        <v>-0.66623195170000904</v>
      </c>
      <c r="J312" s="26" cm="1">
        <f t="array" ref="J312">IF(A312=MaxT,INDEX(NetCF,A312),INDEX(NetCF,A312)+(INDEX(BEL,(A312+1))*INDEX(DiscountFactor,A312)))</f>
        <v>-332.67052355284585</v>
      </c>
      <c r="K312" s="26"/>
    </row>
    <row r="313" spans="1:11" x14ac:dyDescent="0.2">
      <c r="A313" s="9">
        <v>312</v>
      </c>
      <c r="B313" s="24">
        <f t="shared" si="4"/>
        <v>48</v>
      </c>
      <c r="C313" s="25" cm="1">
        <f t="array" ref="C313">IF(A313=1,1,INDEX(PolicyHoldersInforce,(A313-1))-INDEX(Deaths,(A313-1))-INDEX(Lapses,(A313-1)))</f>
        <v>5.8822602717736885E-2</v>
      </c>
      <c r="D313" s="25" cm="1">
        <f t="array" ref="D313">(INDEX(PolicyHoldersInforce,A313)-INDEX(Deaths,A313))*INDEX(LapseRateFactor,(DurationInforce+A313))</f>
        <v>5.1416133020770315E-4</v>
      </c>
      <c r="E313" s="25" cm="1">
        <f t="array" ref="E313">INDEX(PolicyHoldersInforce,A313)*INDEX(QxFactor,INDEX(Age,A313),QxIndex)</f>
        <v>4.9164957879570476E-6</v>
      </c>
      <c r="F313" s="26" cm="1">
        <f t="array" ref="F313">INDEX(Deaths,A313)*SumAssured</f>
        <v>2.4582478939785237</v>
      </c>
      <c r="G313" s="26" cm="1">
        <f t="array" ref="G313">INDEX(PolicyHoldersInforce,A313)*Premium</f>
        <v>2.623488081211065</v>
      </c>
      <c r="H313" s="26" cm="1">
        <f t="array" ref="H313">INDEX(PolicyHoldersInforce,A313)*INDEX(EscalatedExpense,A313)</f>
        <v>1.0415263025059582</v>
      </c>
      <c r="I313" s="26" cm="1">
        <f t="array" ref="I313">INDEX(PremiumsReceived,A313)-INDEX(ExpensesPaid,A313)-INDEX(DeathBenefitsPaid,A313)</f>
        <v>-0.87628611527341693</v>
      </c>
      <c r="J313" s="26" cm="1">
        <f t="array" ref="J313">IF(A313=MaxT,INDEX(NetCF,A313),INDEX(NetCF,A313)+(INDEX(BEL,(A313+1))*INDEX(DiscountFactor,A313)))</f>
        <v>-333.62033927842532</v>
      </c>
      <c r="K313" s="26"/>
    </row>
    <row r="314" spans="1:11" x14ac:dyDescent="0.2">
      <c r="A314" s="9">
        <v>313</v>
      </c>
      <c r="B314" s="24">
        <f t="shared" si="4"/>
        <v>48</v>
      </c>
      <c r="C314" s="25" cm="1">
        <f t="array" ref="C314">IF(A314=1,1,INDEX(PolicyHoldersInforce,(A314-1))-INDEX(Deaths,(A314-1))-INDEX(Lapses,(A314-1)))</f>
        <v>5.8303524891741225E-2</v>
      </c>
      <c r="D314" s="25" cm="1">
        <f t="array" ref="D314">(INDEX(PolicyHoldersInforce,A314)-INDEX(Deaths,A314))*INDEX(LapseRateFactor,(DurationInforce+A314))</f>
        <v>5.0962413305619429E-4</v>
      </c>
      <c r="E314" s="25" cm="1">
        <f t="array" ref="E314">INDEX(PolicyHoldersInforce,A314)*INDEX(QxFactor,INDEX(Age,A314),QxIndex)</f>
        <v>4.8731103574045152E-6</v>
      </c>
      <c r="F314" s="26" cm="1">
        <f t="array" ref="F314">INDEX(Deaths,A314)*SumAssured</f>
        <v>2.4365551787022577</v>
      </c>
      <c r="G314" s="26" cm="1">
        <f t="array" ref="G314">INDEX(PolicyHoldersInforce,A314)*Premium</f>
        <v>2.6003372101716589</v>
      </c>
      <c r="H314" s="26" cm="1">
        <f t="array" ref="H314">INDEX(PolicyHoldersInforce,A314)*INDEX(EscalatedExpense,A314)</f>
        <v>1.0365412553422406</v>
      </c>
      <c r="I314" s="26" cm="1">
        <f t="array" ref="I314">INDEX(PremiumsReceived,A314)-INDEX(ExpensesPaid,A314)-INDEX(DeathBenefitsPaid,A314)</f>
        <v>-0.87275922387283944</v>
      </c>
      <c r="J314" s="26" cm="1">
        <f t="array" ref="J314">IF(A314=MaxT,INDEX(NetCF,A314),INDEX(NetCF,A314)+(INDEX(BEL,(A314+1))*INDEX(DiscountFactor,A314)))</f>
        <v>-334.36370166724072</v>
      </c>
      <c r="K314" s="26"/>
    </row>
    <row r="315" spans="1:11" x14ac:dyDescent="0.2">
      <c r="A315" s="9">
        <v>314</v>
      </c>
      <c r="B315" s="24">
        <f t="shared" si="4"/>
        <v>48</v>
      </c>
      <c r="C315" s="25" cm="1">
        <f t="array" ref="C315">IF(A315=1,1,INDEX(PolicyHoldersInforce,(A315-1))-INDEX(Deaths,(A315-1))-INDEX(Lapses,(A315-1)))</f>
        <v>5.7789027648327627E-2</v>
      </c>
      <c r="D315" s="25" cm="1">
        <f t="array" ref="D315">(INDEX(PolicyHoldersInforce,A315)-INDEX(Deaths,A315))*INDEX(LapseRateFactor,(DurationInforce+A315))</f>
        <v>5.0512697422881107E-4</v>
      </c>
      <c r="E315" s="25" cm="1">
        <f t="array" ref="E315">INDEX(PolicyHoldersInforce,A315)*INDEX(QxFactor,INDEX(Age,A315),QxIndex)</f>
        <v>4.8301077799378824E-6</v>
      </c>
      <c r="F315" s="26" cm="1">
        <f t="array" ref="F315">INDEX(Deaths,A315)*SumAssured</f>
        <v>2.4150538899689411</v>
      </c>
      <c r="G315" s="26" cm="1">
        <f t="array" ref="G315">INDEX(PolicyHoldersInforce,A315)*Premium</f>
        <v>2.5773906331154124</v>
      </c>
      <c r="H315" s="26" cm="1">
        <f t="array" ref="H315">INDEX(PolicyHoldersInforce,A315)*INDEX(EscalatedExpense,A315)</f>
        <v>1.0315800680610498</v>
      </c>
      <c r="I315" s="26" cm="1">
        <f t="array" ref="I315">INDEX(PremiumsReceived,A315)-INDEX(ExpensesPaid,A315)-INDEX(DeathBenefitsPaid,A315)</f>
        <v>-0.86924332491457856</v>
      </c>
      <c r="J315" s="26" cm="1">
        <f t="array" ref="J315">IF(A315=MaxT,INDEX(NetCF,A315),INDEX(NetCF,A315)+(INDEX(BEL,(A315+1))*INDEX(DiscountFactor,A315)))</f>
        <v>-335.11422646879487</v>
      </c>
      <c r="K315" s="26"/>
    </row>
    <row r="316" spans="1:11" x14ac:dyDescent="0.2">
      <c r="A316" s="9">
        <v>315</v>
      </c>
      <c r="B316" s="24">
        <f t="shared" si="4"/>
        <v>48</v>
      </c>
      <c r="C316" s="25" cm="1">
        <f t="array" ref="C316">IF(A316=1,1,INDEX(PolicyHoldersInforce,(A316-1))-INDEX(Deaths,(A316-1))-INDEX(Lapses,(A316-1)))</f>
        <v>5.7279070566318882E-2</v>
      </c>
      <c r="D316" s="25" cm="1">
        <f t="array" ref="D316">(INDEX(PolicyHoldersInforce,A316)-INDEX(Deaths,A316))*INDEX(LapseRateFactor,(DurationInforce+A316))</f>
        <v>5.0066950040888103E-4</v>
      </c>
      <c r="E316" s="25" cm="1">
        <f t="array" ref="E316">INDEX(PolicyHoldersInforce,A316)*INDEX(QxFactor,INDEX(Age,A316),QxIndex)</f>
        <v>4.7874846770846166E-6</v>
      </c>
      <c r="F316" s="26" cm="1">
        <f t="array" ref="F316">INDEX(Deaths,A316)*SumAssured</f>
        <v>2.3937423385423084</v>
      </c>
      <c r="G316" s="26" cm="1">
        <f t="array" ref="G316">INDEX(PolicyHoldersInforce,A316)*Premium</f>
        <v>2.5546465472578221</v>
      </c>
      <c r="H316" s="26" cm="1">
        <f t="array" ref="H316">INDEX(PolicyHoldersInforce,A316)*INDEX(EscalatedExpense,A316)</f>
        <v>1.0266426264620607</v>
      </c>
      <c r="I316" s="26" cm="1">
        <f t="array" ref="I316">INDEX(PremiumsReceived,A316)-INDEX(ExpensesPaid,A316)-INDEX(DeathBenefitsPaid,A316)</f>
        <v>-0.86573841774654703</v>
      </c>
      <c r="J316" s="26" cm="1">
        <f t="array" ref="J316">IF(A316=MaxT,INDEX(NetCF,A316),INDEX(NetCF,A316)+(INDEX(BEL,(A316+1))*INDEX(DiscountFactor,A316)))</f>
        <v>-335.87193750054536</v>
      </c>
      <c r="K316" s="26"/>
    </row>
    <row r="317" spans="1:11" x14ac:dyDescent="0.2">
      <c r="A317" s="9">
        <v>316</v>
      </c>
      <c r="B317" s="24">
        <f t="shared" si="4"/>
        <v>48</v>
      </c>
      <c r="C317" s="25" cm="1">
        <f t="array" ref="C317">IF(A317=1,1,INDEX(PolicyHoldersInforce,(A317-1))-INDEX(Deaths,(A317-1))-INDEX(Lapses,(A317-1)))</f>
        <v>5.6773613581232917E-2</v>
      </c>
      <c r="D317" s="25" cm="1">
        <f t="array" ref="D317">(INDEX(PolicyHoldersInforce,A317)-INDEX(Deaths,A317))*INDEX(LapseRateFactor,(DurationInforce+A317))</f>
        <v>4.9625136139756158E-4</v>
      </c>
      <c r="E317" s="25" cm="1">
        <f t="array" ref="E317">INDEX(PolicyHoldersInforce,A317)*INDEX(QxFactor,INDEX(Age,A317),QxIndex)</f>
        <v>4.74523770018539E-6</v>
      </c>
      <c r="F317" s="26" cm="1">
        <f t="array" ref="F317">INDEX(Deaths,A317)*SumAssured</f>
        <v>2.372618850092695</v>
      </c>
      <c r="G317" s="26" cm="1">
        <f t="array" ref="G317">INDEX(PolicyHoldersInforce,A317)*Premium</f>
        <v>2.532103165722988</v>
      </c>
      <c r="H317" s="26" cm="1">
        <f t="array" ref="H317">INDEX(PolicyHoldersInforce,A317)*INDEX(EscalatedExpense,A317)</f>
        <v>1.021728816891547</v>
      </c>
      <c r="I317" s="26" cm="1">
        <f t="array" ref="I317">INDEX(PremiumsReceived,A317)-INDEX(ExpensesPaid,A317)-INDEX(DeathBenefitsPaid,A317)</f>
        <v>-0.86224450126125407</v>
      </c>
      <c r="J317" s="26" cm="1">
        <f t="array" ref="J317">IF(A317=MaxT,INDEX(NetCF,A317),INDEX(NetCF,A317)+(INDEX(BEL,(A317+1))*INDEX(DiscountFactor,A317)))</f>
        <v>-336.63685869653767</v>
      </c>
      <c r="K317" s="26"/>
    </row>
    <row r="318" spans="1:11" x14ac:dyDescent="0.2">
      <c r="A318" s="9">
        <v>317</v>
      </c>
      <c r="B318" s="24">
        <f t="shared" si="4"/>
        <v>48</v>
      </c>
      <c r="C318" s="25" cm="1">
        <f t="array" ref="C318">IF(A318=1,1,INDEX(PolicyHoldersInforce,(A318-1))-INDEX(Deaths,(A318-1))-INDEX(Lapses,(A318-1)))</f>
        <v>5.6272616982135169E-2</v>
      </c>
      <c r="D318" s="25" cm="1">
        <f t="array" ref="D318">(INDEX(PolicyHoldersInforce,A318)-INDEX(Deaths,A318))*INDEX(LapseRateFactor,(DurationInforce+A318))</f>
        <v>4.9187221008632667E-4</v>
      </c>
      <c r="E318" s="25" cm="1">
        <f t="array" ref="E318">INDEX(PolicyHoldersInforce,A318)*INDEX(QxFactor,INDEX(Age,A318),QxIndex)</f>
        <v>4.7033635301309913E-6</v>
      </c>
      <c r="F318" s="26" cm="1">
        <f t="array" ref="F318">INDEX(Deaths,A318)*SumAssured</f>
        <v>2.3516817650654955</v>
      </c>
      <c r="G318" s="26" cm="1">
        <f t="array" ref="G318">INDEX(PolicyHoldersInforce,A318)*Premium</f>
        <v>2.5097587174032285</v>
      </c>
      <c r="H318" s="26" cm="1">
        <f t="array" ref="H318">INDEX(PolicyHoldersInforce,A318)*INDEX(EscalatedExpense,A318)</f>
        <v>1.0168385262397623</v>
      </c>
      <c r="I318" s="26" cm="1">
        <f t="array" ref="I318">INDEX(PremiumsReceived,A318)-INDEX(ExpensesPaid,A318)-INDEX(DeathBenefitsPaid,A318)</f>
        <v>-0.85876157390202934</v>
      </c>
      <c r="J318" s="26" cm="1">
        <f t="array" ref="J318">IF(A318=MaxT,INDEX(NetCF,A318),INDEX(NetCF,A318)+(INDEX(BEL,(A318+1))*INDEX(DiscountFactor,A318)))</f>
        <v>-337.40901410843048</v>
      </c>
      <c r="K318" s="26"/>
    </row>
    <row r="319" spans="1:11" x14ac:dyDescent="0.2">
      <c r="A319" s="9">
        <v>318</v>
      </c>
      <c r="B319" s="24">
        <f t="shared" si="4"/>
        <v>48</v>
      </c>
      <c r="C319" s="25" cm="1">
        <f t="array" ref="C319">IF(A319=1,1,INDEX(PolicyHoldersInforce,(A319-1))-INDEX(Deaths,(A319-1))-INDEX(Lapses,(A319-1)))</f>
        <v>5.577604140851871E-2</v>
      </c>
      <c r="D319" s="25" cm="1">
        <f t="array" ref="D319">(INDEX(PolicyHoldersInforce,A319)-INDEX(Deaths,A319))*INDEX(LapseRateFactor,(DurationInforce+A319))</f>
        <v>4.8753170242969577E-4</v>
      </c>
      <c r="E319" s="25" cm="1">
        <f t="array" ref="E319">INDEX(PolicyHoldersInforce,A319)*INDEX(QxFactor,INDEX(Age,A319),QxIndex)</f>
        <v>4.661858877101561E-6</v>
      </c>
      <c r="F319" s="26" cm="1">
        <f t="array" ref="F319">INDEX(Deaths,A319)*SumAssured</f>
        <v>2.3309294385507804</v>
      </c>
      <c r="G319" s="26" cm="1">
        <f t="array" ref="G319">INDEX(PolicyHoldersInforce,A319)*Premium</f>
        <v>2.4876114468199346</v>
      </c>
      <c r="H319" s="26" cm="1">
        <f t="array" ref="H319">INDEX(PolicyHoldersInforce,A319)*INDEX(EscalatedExpense,A319)</f>
        <v>1.0119716419383356</v>
      </c>
      <c r="I319" s="26" cm="1">
        <f t="array" ref="I319">INDEX(PremiumsReceived,A319)-INDEX(ExpensesPaid,A319)-INDEX(DeathBenefitsPaid,A319)</f>
        <v>-0.85528963366918132</v>
      </c>
      <c r="J319" s="26" cm="1">
        <f t="array" ref="J319">IF(A319=MaxT,INDEX(NetCF,A319),INDEX(NetCF,A319)+(INDEX(BEL,(A319+1))*INDEX(DiscountFactor,A319)))</f>
        <v>-338.18842790651922</v>
      </c>
      <c r="K319" s="26"/>
    </row>
    <row r="320" spans="1:11" x14ac:dyDescent="0.2">
      <c r="A320" s="9">
        <v>319</v>
      </c>
      <c r="B320" s="24">
        <f t="shared" si="4"/>
        <v>48</v>
      </c>
      <c r="C320" s="25" cm="1">
        <f t="array" ref="C320">IF(A320=1,1,INDEX(PolicyHoldersInforce,(A320-1))-INDEX(Deaths,(A320-1))-INDEX(Lapses,(A320-1)))</f>
        <v>5.5283847847211909E-2</v>
      </c>
      <c r="D320" s="25" cm="1">
        <f t="array" ref="D320">(INDEX(PolicyHoldersInforce,A320)-INDEX(Deaths,A320))*INDEX(LapseRateFactor,(DurationInforce+A320))</f>
        <v>4.832294974182051E-4</v>
      </c>
      <c r="E320" s="25" cm="1">
        <f t="array" ref="E320">INDEX(PolicyHoldersInforce,A320)*INDEX(QxFactor,INDEX(Age,A320),QxIndex)</f>
        <v>4.6207204803081322E-6</v>
      </c>
      <c r="F320" s="26" cm="1">
        <f t="array" ref="F320">INDEX(Deaths,A320)*SumAssured</f>
        <v>2.3103602401540662</v>
      </c>
      <c r="G320" s="26" cm="1">
        <f t="array" ref="G320">INDEX(PolicyHoldersInforce,A320)*Premium</f>
        <v>2.4656596139856513</v>
      </c>
      <c r="H320" s="26" cm="1">
        <f t="array" ref="H320">INDEX(PolicyHoldersInforce,A320)*INDEX(EscalatedExpense,A320)</f>
        <v>1.0071280519576806</v>
      </c>
      <c r="I320" s="26" cm="1">
        <f t="array" ref="I320">INDEX(PremiumsReceived,A320)-INDEX(ExpensesPaid,A320)-INDEX(DeathBenefitsPaid,A320)</f>
        <v>-0.85182867812609553</v>
      </c>
      <c r="J320" s="26" cm="1">
        <f t="array" ref="J320">IF(A320=MaxT,INDEX(NetCF,A320),INDEX(NetCF,A320)+(INDEX(BEL,(A320+1))*INDEX(DiscountFactor,A320)))</f>
        <v>-338.97512438075898</v>
      </c>
      <c r="K320" s="26"/>
    </row>
    <row r="321" spans="1:11" x14ac:dyDescent="0.2">
      <c r="A321" s="9">
        <v>320</v>
      </c>
      <c r="B321" s="24">
        <f t="shared" si="4"/>
        <v>48</v>
      </c>
      <c r="C321" s="25" cm="1">
        <f t="array" ref="C321">IF(A321=1,1,INDEX(PolicyHoldersInforce,(A321-1))-INDEX(Deaths,(A321-1))-INDEX(Lapses,(A321-1)))</f>
        <v>5.4795997629313392E-2</v>
      </c>
      <c r="D321" s="25" cm="1">
        <f t="array" ref="D321">(INDEX(PolicyHoldersInforce,A321)-INDEX(Deaths,A321))*INDEX(LapseRateFactor,(DurationInforce+A321))</f>
        <v>4.7896525705161581E-4</v>
      </c>
      <c r="E321" s="25" cm="1">
        <f t="array" ref="E321">INDEX(PolicyHoldersInforce,A321)*INDEX(QxFactor,INDEX(Age,A321),QxIndex)</f>
        <v>4.5799451077364462E-6</v>
      </c>
      <c r="F321" s="26" cm="1">
        <f t="array" ref="F321">INDEX(Deaths,A321)*SumAssured</f>
        <v>2.289972553868223</v>
      </c>
      <c r="G321" s="26" cm="1">
        <f t="array" ref="G321">INDEX(PolicyHoldersInforce,A321)*Premium</f>
        <v>2.4439014942673776</v>
      </c>
      <c r="H321" s="26" cm="1">
        <f t="array" ref="H321">INDEX(PolicyHoldersInforce,A321)*INDEX(EscalatedExpense,A321)</f>
        <v>1.0023076448044175</v>
      </c>
      <c r="I321" s="26" cm="1">
        <f t="array" ref="I321">INDEX(PremiumsReceived,A321)-INDEX(ExpensesPaid,A321)-INDEX(DeathBenefitsPaid,A321)</f>
        <v>-0.84837870440526286</v>
      </c>
      <c r="J321" s="26" cm="1">
        <f t="array" ref="J321">IF(A321=MaxT,INDEX(NetCF,A321),INDEX(NetCF,A321)+(INDEX(BEL,(A321+1))*INDEX(DiscountFactor,A321)))</f>
        <v>-339.76912794178588</v>
      </c>
      <c r="K321" s="26"/>
    </row>
    <row r="322" spans="1:11" x14ac:dyDescent="0.2">
      <c r="A322" s="9">
        <v>321</v>
      </c>
      <c r="B322" s="24">
        <f t="shared" ref="B322:B385" si="5">FLOOR(AgeAtInception+((DurationInforce+A322)/12),1)</f>
        <v>48</v>
      </c>
      <c r="C322" s="25" cm="1">
        <f t="array" ref="C322">IF(A322=1,1,INDEX(PolicyHoldersInforce,(A322-1))-INDEX(Deaths,(A322-1))-INDEX(Lapses,(A322-1)))</f>
        <v>5.4312452427154038E-2</v>
      </c>
      <c r="D322" s="25" cm="1">
        <f t="array" ref="D322">(INDEX(PolicyHoldersInforce,A322)-INDEX(Deaths,A322))*INDEX(LapseRateFactor,(DurationInforce+A322))</f>
        <v>4.7473864631235931E-4</v>
      </c>
      <c r="E322" s="25" cm="1">
        <f t="array" ref="E322">INDEX(PolicyHoldersInforce,A322)*INDEX(QxFactor,INDEX(Age,A322),QxIndex)</f>
        <v>4.5395295558930311E-6</v>
      </c>
      <c r="F322" s="26" cm="1">
        <f t="array" ref="F322">INDEX(Deaths,A322)*SumAssured</f>
        <v>2.2697647779465155</v>
      </c>
      <c r="G322" s="26" cm="1">
        <f t="array" ref="G322">INDEX(PolicyHoldersInforce,A322)*Premium</f>
        <v>2.4223353782510704</v>
      </c>
      <c r="H322" s="26" cm="1">
        <f t="array" ref="H322">INDEX(PolicyHoldersInforce,A322)*INDEX(EscalatedExpense,A322)</f>
        <v>0.9975103095188067</v>
      </c>
      <c r="I322" s="26" cm="1">
        <f t="array" ref="I322">INDEX(PremiumsReceived,A322)-INDEX(ExpensesPaid,A322)-INDEX(DeathBenefitsPaid,A322)</f>
        <v>-0.84493970921425188</v>
      </c>
      <c r="J322" s="26" cm="1">
        <f t="array" ref="J322">IF(A322=MaxT,INDEX(NetCF,A322),INDEX(NetCF,A322)+(INDEX(BEL,(A322+1))*INDEX(DiscountFactor,A322)))</f>
        <v>-340.57046312193751</v>
      </c>
      <c r="K322" s="26"/>
    </row>
    <row r="323" spans="1:11" x14ac:dyDescent="0.2">
      <c r="A323" s="9">
        <v>322</v>
      </c>
      <c r="B323" s="24">
        <f t="shared" si="5"/>
        <v>48</v>
      </c>
      <c r="C323" s="25" cm="1">
        <f t="array" ref="C323">IF(A323=1,1,INDEX(PolicyHoldersInforce,(A323-1))-INDEX(Deaths,(A323-1))-INDEX(Lapses,(A323-1)))</f>
        <v>5.3833174251285788E-2</v>
      </c>
      <c r="D323" s="25" cm="1">
        <f t="array" ref="D323">(INDEX(PolicyHoldersInforce,A323)-INDEX(Deaths,A323))*INDEX(LapseRateFactor,(DurationInforce+A323))</f>
        <v>4.7054933313921685E-4</v>
      </c>
      <c r="E323" s="25" cm="1">
        <f t="array" ref="E323">INDEX(PolicyHoldersInforce,A323)*INDEX(QxFactor,INDEX(Age,A323),QxIndex)</f>
        <v>4.4994706495535221E-6</v>
      </c>
      <c r="F323" s="26" cm="1">
        <f t="array" ref="F323">INDEX(Deaths,A323)*SumAssured</f>
        <v>2.2497353247767609</v>
      </c>
      <c r="G323" s="26" cm="1">
        <f t="array" ref="G323">INDEX(PolicyHoldersInforce,A323)*Premium</f>
        <v>2.4009595716073462</v>
      </c>
      <c r="H323" s="26" cm="1">
        <f t="array" ref="H323">INDEX(PolicyHoldersInforce,A323)*INDEX(EscalatedExpense,A323)</f>
        <v>0.99273593567219276</v>
      </c>
      <c r="I323" s="26" cm="1">
        <f t="array" ref="I323">INDEX(PremiumsReceived,A323)-INDEX(ExpensesPaid,A323)-INDEX(DeathBenefitsPaid,A323)</f>
        <v>-0.84151168884160743</v>
      </c>
      <c r="J323" s="26" cm="1">
        <f t="array" ref="J323">IF(A323=MaxT,INDEX(NetCF,A323),INDEX(NetCF,A323)+(INDEX(BEL,(A323+1))*INDEX(DiscountFactor,A323)))</f>
        <v>-341.3791545762723</v>
      </c>
      <c r="K323" s="26"/>
    </row>
    <row r="324" spans="1:11" x14ac:dyDescent="0.2">
      <c r="A324" s="9">
        <v>323</v>
      </c>
      <c r="B324" s="24">
        <f t="shared" si="5"/>
        <v>48</v>
      </c>
      <c r="C324" s="25" cm="1">
        <f t="array" ref="C324">IF(A324=1,1,INDEX(PolicyHoldersInforce,(A324-1))-INDEX(Deaths,(A324-1))-INDEX(Lapses,(A324-1)))</f>
        <v>5.3358125447497018E-2</v>
      </c>
      <c r="D324" s="25" cm="1">
        <f t="array" ref="D324">(INDEX(PolicyHoldersInforce,A324)-INDEX(Deaths,A324))*INDEX(LapseRateFactor,(DurationInforce+A324))</f>
        <v>4.6639698840123125E-4</v>
      </c>
      <c r="E324" s="25" cm="1">
        <f t="array" ref="E324">INDEX(PolicyHoldersInforce,A324)*INDEX(QxFactor,INDEX(Age,A324),QxIndex)</f>
        <v>4.4597652415132E-6</v>
      </c>
      <c r="F324" s="26" cm="1">
        <f t="array" ref="F324">INDEX(Deaths,A324)*SumAssured</f>
        <v>2.2298826207565998</v>
      </c>
      <c r="G324" s="26" cm="1">
        <f t="array" ref="G324">INDEX(PolicyHoldersInforce,A324)*Premium</f>
        <v>2.3797723949583669</v>
      </c>
      <c r="H324" s="26" cm="1">
        <f t="array" ref="H324">INDEX(PolicyHoldersInforce,A324)*INDEX(EscalatedExpense,A324)</f>
        <v>0.98798441336446474</v>
      </c>
      <c r="I324" s="26" cm="1">
        <f t="array" ref="I324">INDEX(PremiumsReceived,A324)-INDEX(ExpensesPaid,A324)-INDEX(DeathBenefitsPaid,A324)</f>
        <v>-0.83809463916269777</v>
      </c>
      <c r="J324" s="26" cm="1">
        <f t="array" ref="J324">IF(A324=MaxT,INDEX(NetCF,A324),INDEX(NetCF,A324)+(INDEX(BEL,(A324+1))*INDEX(DiscountFactor,A324)))</f>
        <v>-342.19522708358801</v>
      </c>
      <c r="K324" s="26"/>
    </row>
    <row r="325" spans="1:11" x14ac:dyDescent="0.2">
      <c r="A325" s="9">
        <v>324</v>
      </c>
      <c r="B325" s="24">
        <f t="shared" si="5"/>
        <v>49</v>
      </c>
      <c r="C325" s="25" cm="1">
        <f t="array" ref="C325">IF(A325=1,1,INDEX(PolicyHoldersInforce,(A325-1))-INDEX(Deaths,(A325-1))-INDEX(Lapses,(A325-1)))</f>
        <v>5.2887268693854274E-2</v>
      </c>
      <c r="D325" s="25" cm="1">
        <f t="array" ref="D325">(INDEX(PolicyHoldersInforce,A325)-INDEX(Deaths,A325))*INDEX(LapseRateFactor,(DurationInforce+A325))</f>
        <v>4.6227754518169713E-4</v>
      </c>
      <c r="E325" s="25" cm="1">
        <f t="array" ref="E325">INDEX(PolicyHoldersInforce,A325)*INDEX(QxFactor,INDEX(Age,A325),QxIndex)</f>
        <v>4.8483279235398763E-6</v>
      </c>
      <c r="F325" s="26" cm="1">
        <f t="array" ref="F325">INDEX(Deaths,A325)*SumAssured</f>
        <v>2.424163961769938</v>
      </c>
      <c r="G325" s="26" cm="1">
        <f t="array" ref="G325">INDEX(PolicyHoldersInforce,A325)*Premium</f>
        <v>2.3587721837459008</v>
      </c>
      <c r="H325" s="26" cm="1">
        <f t="array" ref="H325">INDEX(PolicyHoldersInforce,A325)*INDEX(EscalatedExpense,A325)</f>
        <v>0.98325563322152576</v>
      </c>
      <c r="I325" s="26" cm="1">
        <f t="array" ref="I325">INDEX(PremiumsReceived,A325)-INDEX(ExpensesPaid,A325)-INDEX(DeathBenefitsPaid,A325)</f>
        <v>-1.0486474112455628</v>
      </c>
      <c r="J325" s="26" cm="1">
        <f t="array" ref="J325">IF(A325=MaxT,INDEX(NetCF,A325),INDEX(NetCF,A325)+(INDEX(BEL,(A325+1))*INDEX(DiscountFactor,A325)))</f>
        <v>-343.01870554743903</v>
      </c>
      <c r="K325" s="26"/>
    </row>
    <row r="326" spans="1:11" x14ac:dyDescent="0.2">
      <c r="A326" s="9">
        <v>325</v>
      </c>
      <c r="B326" s="24">
        <f t="shared" si="5"/>
        <v>49</v>
      </c>
      <c r="C326" s="25" cm="1">
        <f t="array" ref="C326">IF(A326=1,1,INDEX(PolicyHoldersInforce,(A326-1))-INDEX(Deaths,(A326-1))-INDEX(Lapses,(A326-1)))</f>
        <v>5.2420142820749041E-2</v>
      </c>
      <c r="D326" s="25" cm="1">
        <f t="array" ref="D326">(INDEX(PolicyHoldersInforce,A326)-INDEX(Deaths,A326))*INDEX(LapseRateFactor,(DurationInforce+A326))</f>
        <v>4.5819448687214523E-4</v>
      </c>
      <c r="E326" s="25" cm="1">
        <f t="array" ref="E326">INDEX(PolicyHoldersInforce,A326)*INDEX(QxFactor,INDEX(Age,A326),QxIndex)</f>
        <v>4.8055051521940146E-6</v>
      </c>
      <c r="F326" s="26" cm="1">
        <f t="array" ref="F326">INDEX(Deaths,A326)*SumAssured</f>
        <v>2.4027525760970074</v>
      </c>
      <c r="G326" s="26" cm="1">
        <f t="array" ref="G326">INDEX(PolicyHoldersInforce,A326)*Premium</f>
        <v>2.3379383698054075</v>
      </c>
      <c r="H326" s="26" cm="1">
        <f t="array" ref="H326">INDEX(PolicyHoldersInforce,A326)*INDEX(EscalatedExpense,A326)</f>
        <v>0.97854156816086879</v>
      </c>
      <c r="I326" s="26" cm="1">
        <f t="array" ref="I326">INDEX(PremiumsReceived,A326)-INDEX(ExpensesPaid,A326)-INDEX(DeathBenefitsPaid,A326)</f>
        <v>-1.0433557744524689</v>
      </c>
      <c r="J326" s="26" cm="1">
        <f t="array" ref="J326">IF(A326=MaxT,INDEX(NetCF,A326),INDEX(NetCF,A326)+(INDEX(BEL,(A326+1))*INDEX(DiscountFactor,A326)))</f>
        <v>-343.63461468600468</v>
      </c>
      <c r="K326" s="26"/>
    </row>
    <row r="327" spans="1:11" x14ac:dyDescent="0.2">
      <c r="A327" s="9">
        <v>326</v>
      </c>
      <c r="B327" s="24">
        <f t="shared" si="5"/>
        <v>49</v>
      </c>
      <c r="C327" s="25" cm="1">
        <f t="array" ref="C327">IF(A327=1,1,INDEX(PolicyHoldersInforce,(A327-1))-INDEX(Deaths,(A327-1))-INDEX(Lapses,(A327-1)))</f>
        <v>5.1957142828724705E-2</v>
      </c>
      <c r="D327" s="25" cm="1">
        <f t="array" ref="D327">(INDEX(PolicyHoldersInforce,A327)-INDEX(Deaths,A327))*INDEX(LapseRateFactor,(DurationInforce+A327))</f>
        <v>4.5414749210349631E-4</v>
      </c>
      <c r="E327" s="25" cm="1">
        <f t="array" ref="E327">INDEX(PolicyHoldersInforce,A327)*INDEX(QxFactor,INDEX(Age,A327),QxIndex)</f>
        <v>4.7630606122249618E-6</v>
      </c>
      <c r="F327" s="26" cm="1">
        <f t="array" ref="F327">INDEX(Deaths,A327)*SumAssured</f>
        <v>2.3815303061124808</v>
      </c>
      <c r="G327" s="26" cm="1">
        <f t="array" ref="G327">INDEX(PolicyHoldersInforce,A327)*Premium</f>
        <v>2.3172885701611219</v>
      </c>
      <c r="H327" s="26" cm="1">
        <f t="array" ref="H327">INDEX(PolicyHoldersInforce,A327)*INDEX(EscalatedExpense,A327)</f>
        <v>0.97385010394646843</v>
      </c>
      <c r="I327" s="26" cm="1">
        <f t="array" ref="I327">INDEX(PremiumsReceived,A327)-INDEX(ExpensesPaid,A327)-INDEX(DeathBenefitsPaid,A327)</f>
        <v>-1.0380918398978274</v>
      </c>
      <c r="J327" s="26" cm="1">
        <f t="array" ref="J327">IF(A327=MaxT,INDEX(NetCF,A327),INDEX(NetCF,A327)+(INDEX(BEL,(A327+1))*INDEX(DiscountFactor,A327)))</f>
        <v>-344.25883918754869</v>
      </c>
      <c r="K327" s="26"/>
    </row>
    <row r="328" spans="1:11" x14ac:dyDescent="0.2">
      <c r="A328" s="9">
        <v>327</v>
      </c>
      <c r="B328" s="24">
        <f t="shared" si="5"/>
        <v>49</v>
      </c>
      <c r="C328" s="25" cm="1">
        <f t="array" ref="C328">IF(A328=1,1,INDEX(PolicyHoldersInforce,(A328-1))-INDEX(Deaths,(A328-1))-INDEX(Lapses,(A328-1)))</f>
        <v>5.1498232276008978E-2</v>
      </c>
      <c r="D328" s="25" cm="1">
        <f t="array" ref="D328">(INDEX(PolicyHoldersInforce,A328)-INDEX(Deaths,A328))*INDEX(LapseRateFactor,(DurationInforce+A328))</f>
        <v>4.5013624234515795E-4</v>
      </c>
      <c r="E328" s="25" cm="1">
        <f t="array" ref="E328">INDEX(PolicyHoldersInforce,A328)*INDEX(QxFactor,INDEX(Age,A328),QxIndex)</f>
        <v>4.7209909629107157E-6</v>
      </c>
      <c r="F328" s="26" cm="1">
        <f t="array" ref="F328">INDEX(Deaths,A328)*SumAssured</f>
        <v>2.360495481455358</v>
      </c>
      <c r="G328" s="26" cm="1">
        <f t="array" ref="G328">INDEX(PolicyHoldersInforce,A328)*Premium</f>
        <v>2.2968211595100003</v>
      </c>
      <c r="H328" s="26" cm="1">
        <f t="array" ref="H328">INDEX(PolicyHoldersInforce,A328)*INDEX(EscalatedExpense,A328)</f>
        <v>0.96918113222210667</v>
      </c>
      <c r="I328" s="26" cm="1">
        <f t="array" ref="I328">INDEX(PremiumsReceived,A328)-INDEX(ExpensesPaid,A328)-INDEX(DeathBenefitsPaid,A328)</f>
        <v>-1.0328554541674644</v>
      </c>
      <c r="J328" s="26" cm="1">
        <f t="array" ref="J328">IF(A328=MaxT,INDEX(NetCF,A328),INDEX(NetCF,A328)+(INDEX(BEL,(A328+1))*INDEX(DiscountFactor,A328)))</f>
        <v>-344.89139169044034</v>
      </c>
      <c r="K328" s="26"/>
    </row>
    <row r="329" spans="1:11" x14ac:dyDescent="0.2">
      <c r="A329" s="9">
        <v>328</v>
      </c>
      <c r="B329" s="24">
        <f t="shared" si="5"/>
        <v>49</v>
      </c>
      <c r="C329" s="25" cm="1">
        <f t="array" ref="C329">IF(A329=1,1,INDEX(PolicyHoldersInforce,(A329-1))-INDEX(Deaths,(A329-1))-INDEX(Lapses,(A329-1)))</f>
        <v>5.1043375042700914E-2</v>
      </c>
      <c r="D329" s="25" cm="1">
        <f t="array" ref="D329">(INDEX(PolicyHoldersInforce,A329)-INDEX(Deaths,A329))*INDEX(LapseRateFactor,(DurationInforce+A329))</f>
        <v>4.4616042187995352E-4</v>
      </c>
      <c r="E329" s="25" cm="1">
        <f t="array" ref="E329">INDEX(PolicyHoldersInforce,A329)*INDEX(QxFactor,INDEX(Age,A329),QxIndex)</f>
        <v>4.6792928930361444E-6</v>
      </c>
      <c r="F329" s="26" cm="1">
        <f t="array" ref="F329">INDEX(Deaths,A329)*SumAssured</f>
        <v>2.339646446518072</v>
      </c>
      <c r="G329" s="26" cm="1">
        <f t="array" ref="G329">INDEX(PolicyHoldersInforce,A329)*Premium</f>
        <v>2.2765345269044608</v>
      </c>
      <c r="H329" s="26" cm="1">
        <f t="array" ref="H329">INDEX(PolicyHoldersInforce,A329)*INDEX(EscalatedExpense,A329)</f>
        <v>0.9645345451510654</v>
      </c>
      <c r="I329" s="26" cm="1">
        <f t="array" ref="I329">INDEX(PremiumsReceived,A329)-INDEX(ExpensesPaid,A329)-INDEX(DeathBenefitsPaid,A329)</f>
        <v>-1.0276464647646766</v>
      </c>
      <c r="J329" s="26" cm="1">
        <f t="array" ref="J329">IF(A329=MaxT,INDEX(NetCF,A329),INDEX(NetCF,A329)+(INDEX(BEL,(A329+1))*INDEX(DiscountFactor,A329)))</f>
        <v>-345.53228504872777</v>
      </c>
      <c r="K329" s="26"/>
    </row>
    <row r="330" spans="1:11" x14ac:dyDescent="0.2">
      <c r="A330" s="9">
        <v>329</v>
      </c>
      <c r="B330" s="24">
        <f t="shared" si="5"/>
        <v>49</v>
      </c>
      <c r="C330" s="25" cm="1">
        <f t="array" ref="C330">IF(A330=1,1,INDEX(PolicyHoldersInforce,(A330-1))-INDEX(Deaths,(A330-1))-INDEX(Lapses,(A330-1)))</f>
        <v>5.0592535327927922E-2</v>
      </c>
      <c r="D330" s="25" cm="1">
        <f t="array" ref="D330">(INDEX(PolicyHoldersInforce,A330)-INDEX(Deaths,A330))*INDEX(LapseRateFactor,(DurationInforce+A330))</f>
        <v>4.422197177792728E-4</v>
      </c>
      <c r="E330" s="25" cm="1">
        <f t="array" ref="E330">INDEX(PolicyHoldersInforce,A330)*INDEX(QxFactor,INDEX(Age,A330),QxIndex)</f>
        <v>4.6379631206323621E-6</v>
      </c>
      <c r="F330" s="26" cm="1">
        <f t="array" ref="F330">INDEX(Deaths,A330)*SumAssured</f>
        <v>2.318981560316181</v>
      </c>
      <c r="G330" s="26" cm="1">
        <f t="array" ref="G330">INDEX(PolicyHoldersInforce,A330)*Premium</f>
        <v>2.2564270756255853</v>
      </c>
      <c r="H330" s="26" cm="1">
        <f t="array" ref="H330">INDEX(PolicyHoldersInforce,A330)*INDEX(EscalatedExpense,A330)</f>
        <v>0.95991023541363163</v>
      </c>
      <c r="I330" s="26" cm="1">
        <f t="array" ref="I330">INDEX(PremiumsReceived,A330)-INDEX(ExpensesPaid,A330)-INDEX(DeathBenefitsPaid,A330)</f>
        <v>-1.0224647201042272</v>
      </c>
      <c r="J330" s="26" cm="1">
        <f t="array" ref="J330">IF(A330=MaxT,INDEX(NetCF,A330),INDEX(NetCF,A330)+(INDEX(BEL,(A330+1))*INDEX(DiscountFactor,A330)))</f>
        <v>-346.18153233226576</v>
      </c>
      <c r="K330" s="26"/>
    </row>
    <row r="331" spans="1:11" x14ac:dyDescent="0.2">
      <c r="A331" s="9">
        <v>330</v>
      </c>
      <c r="B331" s="24">
        <f t="shared" si="5"/>
        <v>49</v>
      </c>
      <c r="C331" s="25" cm="1">
        <f t="array" ref="C331">IF(A331=1,1,INDEX(PolicyHoldersInforce,(A331-1))-INDEX(Deaths,(A331-1))-INDEX(Lapses,(A331-1)))</f>
        <v>5.0145677647028014E-2</v>
      </c>
      <c r="D331" s="25" cm="1">
        <f t="array" ref="D331">(INDEX(PolicyHoldersInforce,A331)-INDEX(Deaths,A331))*INDEX(LapseRateFactor,(DurationInforce+A331))</f>
        <v>4.3831381987844206E-4</v>
      </c>
      <c r="E331" s="25" cm="1">
        <f t="array" ref="E331">INDEX(PolicyHoldersInforce,A331)*INDEX(QxFactor,INDEX(Age,A331),QxIndex)</f>
        <v>4.5969983927184198E-6</v>
      </c>
      <c r="F331" s="26" cm="1">
        <f t="array" ref="F331">INDEX(Deaths,A331)*SumAssured</f>
        <v>2.2984991963592099</v>
      </c>
      <c r="G331" s="26" cm="1">
        <f t="array" ref="G331">INDEX(PolicyHoldersInforce,A331)*Premium</f>
        <v>2.2364972230574494</v>
      </c>
      <c r="H331" s="26" cm="1">
        <f t="array" ref="H331">INDEX(PolicyHoldersInforce,A331)*INDEX(EscalatedExpense,A331)</f>
        <v>0.95530809620462065</v>
      </c>
      <c r="I331" s="26" cm="1">
        <f t="array" ref="I331">INDEX(PremiumsReceived,A331)-INDEX(ExpensesPaid,A331)-INDEX(DeathBenefitsPaid,A331)</f>
        <v>-1.0173100695063813</v>
      </c>
      <c r="J331" s="26" cm="1">
        <f t="array" ref="J331">IF(A331=MaxT,INDEX(NetCF,A331),INDEX(NetCF,A331)+(INDEX(BEL,(A331+1))*INDEX(DiscountFactor,A331)))</f>
        <v>-346.83914682685042</v>
      </c>
      <c r="K331" s="26"/>
    </row>
    <row r="332" spans="1:11" x14ac:dyDescent="0.2">
      <c r="A332" s="9">
        <v>331</v>
      </c>
      <c r="B332" s="24">
        <f t="shared" si="5"/>
        <v>49</v>
      </c>
      <c r="C332" s="25" cm="1">
        <f t="array" ref="C332">IF(A332=1,1,INDEX(PolicyHoldersInforce,(A332-1))-INDEX(Deaths,(A332-1))-INDEX(Lapses,(A332-1)))</f>
        <v>4.9702766828756857E-2</v>
      </c>
      <c r="D332" s="25" cm="1">
        <f t="array" ref="D332">(INDEX(PolicyHoldersInforce,A332)-INDEX(Deaths,A332))*INDEX(LapseRateFactor,(DurationInforce+A332))</f>
        <v>4.3444242075231179E-4</v>
      </c>
      <c r="E332" s="25" cm="1">
        <f t="array" ref="E332">INDEX(PolicyHoldersInforce,A332)*INDEX(QxFactor,INDEX(Age,A332),QxIndex)</f>
        <v>4.5563954850452643E-6</v>
      </c>
      <c r="F332" s="26" cm="1">
        <f t="array" ref="F332">INDEX(Deaths,A332)*SumAssured</f>
        <v>2.2781977425226323</v>
      </c>
      <c r="G332" s="26" cm="1">
        <f t="array" ref="G332">INDEX(PolicyHoldersInforce,A332)*Premium</f>
        <v>2.2167434005625557</v>
      </c>
      <c r="H332" s="26" cm="1">
        <f t="array" ref="H332">INDEX(PolicyHoldersInforce,A332)*INDEX(EscalatedExpense,A332)</f>
        <v>0.95072802123090761</v>
      </c>
      <c r="I332" s="26" cm="1">
        <f t="array" ref="I332">INDEX(PremiumsReceived,A332)-INDEX(ExpensesPaid,A332)-INDEX(DeathBenefitsPaid,A332)</f>
        <v>-1.0121823631909841</v>
      </c>
      <c r="J332" s="26" cm="1">
        <f t="array" ref="J332">IF(A332=MaxT,INDEX(NetCF,A332),INDEX(NetCF,A332)+(INDEX(BEL,(A332+1))*INDEX(DiscountFactor,A332)))</f>
        <v>-347.50514203436023</v>
      </c>
      <c r="K332" s="26"/>
    </row>
    <row r="333" spans="1:11" x14ac:dyDescent="0.2">
      <c r="A333" s="9">
        <v>332</v>
      </c>
      <c r="B333" s="24">
        <f t="shared" si="5"/>
        <v>49</v>
      </c>
      <c r="C333" s="25" cm="1">
        <f t="array" ref="C333">IF(A333=1,1,INDEX(PolicyHoldersInforce,(A333-1))-INDEX(Deaths,(A333-1))-INDEX(Lapses,(A333-1)))</f>
        <v>4.9263768012519499E-2</v>
      </c>
      <c r="D333" s="25" cm="1">
        <f t="array" ref="D333">(INDEX(PolicyHoldersInforce,A333)-INDEX(Deaths,A333))*INDEX(LapseRateFactor,(DurationInforce+A333))</f>
        <v>4.3060521569105933E-4</v>
      </c>
      <c r="E333" s="25" cm="1">
        <f t="array" ref="E333">INDEX(PolicyHoldersInforce,A333)*INDEX(QxFactor,INDEX(Age,A333),QxIndex)</f>
        <v>4.5161512018419638E-6</v>
      </c>
      <c r="F333" s="26" cm="1">
        <f t="array" ref="F333">INDEX(Deaths,A333)*SumAssured</f>
        <v>2.2580756009209821</v>
      </c>
      <c r="G333" s="26" cm="1">
        <f t="array" ref="G333">INDEX(PolicyHoldersInforce,A333)*Premium</f>
        <v>2.1971640533583696</v>
      </c>
      <c r="H333" s="26" cm="1">
        <f t="array" ref="H333">INDEX(PolicyHoldersInforce,A333)*INDEX(EscalatedExpense,A333)</f>
        <v>0.94616990470897366</v>
      </c>
      <c r="I333" s="26" cm="1">
        <f t="array" ref="I333">INDEX(PremiumsReceived,A333)-INDEX(ExpensesPaid,A333)-INDEX(DeathBenefitsPaid,A333)</f>
        <v>-1.0070814522715863</v>
      </c>
      <c r="J333" s="26" cm="1">
        <f t="array" ref="J333">IF(A333=MaxT,INDEX(NetCF,A333),INDEX(NetCF,A333)+(INDEX(BEL,(A333+1))*INDEX(DiscountFactor,A333)))</f>
        <v>-348.17953167290403</v>
      </c>
      <c r="K333" s="26"/>
    </row>
    <row r="334" spans="1:11" x14ac:dyDescent="0.2">
      <c r="A334" s="9">
        <v>333</v>
      </c>
      <c r="B334" s="24">
        <f t="shared" si="5"/>
        <v>49</v>
      </c>
      <c r="C334" s="25" cm="1">
        <f t="array" ref="C334">IF(A334=1,1,INDEX(PolicyHoldersInforce,(A334-1))-INDEX(Deaths,(A334-1))-INDEX(Lapses,(A334-1)))</f>
        <v>4.8828646645626597E-2</v>
      </c>
      <c r="D334" s="25" cm="1">
        <f t="array" ref="D334">(INDEX(PolicyHoldersInforce,A334)-INDEX(Deaths,A334))*INDEX(LapseRateFactor,(DurationInforce+A334))</f>
        <v>4.2680190267620644E-4</v>
      </c>
      <c r="E334" s="25" cm="1">
        <f t="array" ref="E334">INDEX(PolicyHoldersInforce,A334)*INDEX(QxFactor,INDEX(Age,A334),QxIndex)</f>
        <v>4.4762623755641784E-6</v>
      </c>
      <c r="F334" s="26" cm="1">
        <f t="array" ref="F334">INDEX(Deaths,A334)*SumAssured</f>
        <v>2.2381311877820891</v>
      </c>
      <c r="G334" s="26" cm="1">
        <f t="array" ref="G334">INDEX(PolicyHoldersInforce,A334)*Premium</f>
        <v>2.1777576403949461</v>
      </c>
      <c r="H334" s="26" cm="1">
        <f t="array" ref="H334">INDEX(PolicyHoldersInforce,A334)*INDEX(EscalatedExpense,A334)</f>
        <v>0.94163364136246297</v>
      </c>
      <c r="I334" s="26" cm="1">
        <f t="array" ref="I334">INDEX(PremiumsReceived,A334)-INDEX(ExpensesPaid,A334)-INDEX(DeathBenefitsPaid,A334)</f>
        <v>-1.002007188749606</v>
      </c>
      <c r="J334" s="26" cm="1">
        <f t="array" ref="J334">IF(A334=MaxT,INDEX(NetCF,A334),INDEX(NetCF,A334)+(INDEX(BEL,(A334+1))*INDEX(DiscountFactor,A334)))</f>
        <v>-348.86232967697543</v>
      </c>
      <c r="K334" s="26"/>
    </row>
    <row r="335" spans="1:11" x14ac:dyDescent="0.2">
      <c r="A335" s="9">
        <v>334</v>
      </c>
      <c r="B335" s="24">
        <f t="shared" si="5"/>
        <v>49</v>
      </c>
      <c r="C335" s="25" cm="1">
        <f t="array" ref="C335">IF(A335=1,1,INDEX(PolicyHoldersInforce,(A335-1))-INDEX(Deaths,(A335-1))-INDEX(Lapses,(A335-1)))</f>
        <v>4.8397368480574826E-2</v>
      </c>
      <c r="D335" s="25" cm="1">
        <f t="array" ref="D335">(INDEX(PolicyHoldersInforce,A335)-INDEX(Deaths,A335))*INDEX(LapseRateFactor,(DurationInforce+A335))</f>
        <v>4.2303218235684783E-4</v>
      </c>
      <c r="E335" s="25" cm="1">
        <f t="array" ref="E335">INDEX(PolicyHoldersInforce,A335)*INDEX(QxFactor,INDEX(Age,A335),QxIndex)</f>
        <v>4.4367258666448494E-6</v>
      </c>
      <c r="F335" s="26" cm="1">
        <f t="array" ref="F335">INDEX(Deaths,A335)*SumAssured</f>
        <v>2.2183629333224246</v>
      </c>
      <c r="G335" s="26" cm="1">
        <f t="array" ref="G335">INDEX(PolicyHoldersInforce,A335)*Premium</f>
        <v>2.1585226342336372</v>
      </c>
      <c r="H335" s="26" cm="1">
        <f t="array" ref="H335">INDEX(PolicyHoldersInforce,A335)*INDEX(EscalatedExpense,A335)</f>
        <v>0.93711912641974959</v>
      </c>
      <c r="I335" s="26" cm="1">
        <f t="array" ref="I335">INDEX(PremiumsReceived,A335)-INDEX(ExpensesPaid,A335)-INDEX(DeathBenefitsPaid,A335)</f>
        <v>-0.996959425508537</v>
      </c>
      <c r="J335" s="26" cm="1">
        <f t="array" ref="J335">IF(A335=MaxT,INDEX(NetCF,A335),INDEX(NetCF,A335)+(INDEX(BEL,(A335+1))*INDEX(DiscountFactor,A335)))</f>
        <v>-349.55355019761384</v>
      </c>
      <c r="K335" s="26"/>
    </row>
    <row r="336" spans="1:11" x14ac:dyDescent="0.2">
      <c r="A336" s="9">
        <v>335</v>
      </c>
      <c r="B336" s="24">
        <f t="shared" si="5"/>
        <v>49</v>
      </c>
      <c r="C336" s="25" cm="1">
        <f t="array" ref="C336">IF(A336=1,1,INDEX(PolicyHoldersInforce,(A336-1))-INDEX(Deaths,(A336-1))-INDEX(Lapses,(A336-1)))</f>
        <v>4.7969899572351329E-2</v>
      </c>
      <c r="D336" s="25" cm="1">
        <f t="array" ref="D336">(INDEX(PolicyHoldersInforce,A336)-INDEX(Deaths,A336))*INDEX(LapseRateFactor,(DurationInforce+A336))</f>
        <v>4.1929575802608979E-4</v>
      </c>
      <c r="E336" s="25" cm="1">
        <f t="array" ref="E336">INDEX(PolicyHoldersInforce,A336)*INDEX(QxFactor,INDEX(Age,A336),QxIndex)</f>
        <v>4.3975385632470863E-6</v>
      </c>
      <c r="F336" s="26" cm="1">
        <f t="array" ref="F336">INDEX(Deaths,A336)*SumAssured</f>
        <v>2.1987692816235431</v>
      </c>
      <c r="G336" s="26" cm="1">
        <f t="array" ref="G336">INDEX(PolicyHoldersInforce,A336)*Premium</f>
        <v>2.1394575209268694</v>
      </c>
      <c r="H336" s="26" cm="1">
        <f t="array" ref="H336">INDEX(PolicyHoldersInforce,A336)*INDEX(EscalatedExpense,A336)</f>
        <v>0.93262625561152013</v>
      </c>
      <c r="I336" s="26" cm="1">
        <f t="array" ref="I336">INDEX(PremiumsReceived,A336)-INDEX(ExpensesPaid,A336)-INDEX(DeathBenefitsPaid,A336)</f>
        <v>-0.99193801630819389</v>
      </c>
      <c r="J336" s="26" cm="1">
        <f t="array" ref="J336">IF(A336=MaxT,INDEX(NetCF,A336),INDEX(NetCF,A336)+(INDEX(BEL,(A336+1))*INDEX(DiscountFactor,A336)))</f>
        <v>-350.2532076025721</v>
      </c>
      <c r="K336" s="26"/>
    </row>
    <row r="337" spans="1:11" x14ac:dyDescent="0.2">
      <c r="A337" s="9">
        <v>336</v>
      </c>
      <c r="B337" s="24">
        <f t="shared" si="5"/>
        <v>50</v>
      </c>
      <c r="C337" s="25" cm="1">
        <f t="array" ref="C337">IF(A337=1,1,INDEX(PolicyHoldersInforce,(A337-1))-INDEX(Deaths,(A337-1))-INDEX(Lapses,(A337-1)))</f>
        <v>4.7546206275761997E-2</v>
      </c>
      <c r="D337" s="25" cm="1">
        <f t="array" ref="D337">(INDEX(PolicyHoldersInforce,A337)-INDEX(Deaths,A337))*INDEX(LapseRateFactor,(DurationInforce+A337))</f>
        <v>4.1558855594300273E-4</v>
      </c>
      <c r="E337" s="25" cm="1">
        <f t="array" ref="E337">INDEX(PolicyHoldersInforce,A337)*INDEX(QxFactor,INDEX(Age,A337),QxIndex)</f>
        <v>4.791072456250863E-6</v>
      </c>
      <c r="F337" s="26" cm="1">
        <f t="array" ref="F337">INDEX(Deaths,A337)*SumAssured</f>
        <v>2.3955362281254313</v>
      </c>
      <c r="G337" s="26" cm="1">
        <f t="array" ref="G337">INDEX(PolicyHoldersInforce,A337)*Premium</f>
        <v>2.120560799898985</v>
      </c>
      <c r="H337" s="26" cm="1">
        <f t="array" ref="H337">INDEX(PolicyHoldersInforce,A337)*INDEX(EscalatedExpense,A337)</f>
        <v>0.9281549251683634</v>
      </c>
      <c r="I337" s="26" cm="1">
        <f t="array" ref="I337">INDEX(PremiumsReceived,A337)-INDEX(ExpensesPaid,A337)-INDEX(DeathBenefitsPaid,A337)</f>
        <v>-1.2031303533948097</v>
      </c>
      <c r="J337" s="26" cm="1">
        <f t="array" ref="J337">IF(A337=MaxT,INDEX(NetCF,A337),INDEX(NetCF,A337)+(INDEX(BEL,(A337+1))*INDEX(DiscountFactor,A337)))</f>
        <v>-350.96131647649094</v>
      </c>
      <c r="K337" s="26"/>
    </row>
    <row r="338" spans="1:11" x14ac:dyDescent="0.2">
      <c r="A338" s="9">
        <v>337</v>
      </c>
      <c r="B338" s="24">
        <f t="shared" si="5"/>
        <v>50</v>
      </c>
      <c r="C338" s="25" cm="1">
        <f t="array" ref="C338">IF(A338=1,1,INDEX(PolicyHoldersInforce,(A338-1))-INDEX(Deaths,(A338-1))-INDEX(Lapses,(A338-1)))</f>
        <v>4.7125826647362742E-2</v>
      </c>
      <c r="D338" s="25" cm="1">
        <f t="array" ref="D338">(INDEX(PolicyHoldersInforce,A338)-INDEX(Deaths,A338))*INDEX(LapseRateFactor,(DurationInforce+A338))</f>
        <v>4.1191413107509564E-4</v>
      </c>
      <c r="E338" s="25" cm="1">
        <f t="array" ref="E338">INDEX(PolicyHoldersInforce,A338)*INDEX(QxFactor,INDEX(Age,A338),QxIndex)</f>
        <v>4.7487122046860736E-6</v>
      </c>
      <c r="F338" s="26" cm="1">
        <f t="array" ref="F338">INDEX(Deaths,A338)*SumAssured</f>
        <v>2.3743561023430368</v>
      </c>
      <c r="G338" s="26" cm="1">
        <f t="array" ref="G338">INDEX(PolicyHoldersInforce,A338)*Premium</f>
        <v>2.1018118684723786</v>
      </c>
      <c r="H338" s="26" cm="1">
        <f t="array" ref="H338">INDEX(PolicyHoldersInforce,A338)*INDEX(EscalatedExpense,A338)</f>
        <v>0.92369663107138922</v>
      </c>
      <c r="I338" s="26" cm="1">
        <f t="array" ref="I338">INDEX(PremiumsReceived,A338)-INDEX(ExpensesPaid,A338)-INDEX(DeathBenefitsPaid,A338)</f>
        <v>-1.1962408649420475</v>
      </c>
      <c r="J338" s="26" cm="1">
        <f t="array" ref="J338">IF(A338=MaxT,INDEX(NetCF,A338),INDEX(NetCF,A338)+(INDEX(BEL,(A338+1))*INDEX(DiscountFactor,A338)))</f>
        <v>-351.46065177969297</v>
      </c>
      <c r="K338" s="26"/>
    </row>
    <row r="339" spans="1:11" x14ac:dyDescent="0.2">
      <c r="A339" s="9">
        <v>338</v>
      </c>
      <c r="B339" s="24">
        <f t="shared" si="5"/>
        <v>50</v>
      </c>
      <c r="C339" s="25" cm="1">
        <f t="array" ref="C339">IF(A339=1,1,INDEX(PolicyHoldersInforce,(A339-1))-INDEX(Deaths,(A339-1))-INDEX(Lapses,(A339-1)))</f>
        <v>4.6709163804082965E-2</v>
      </c>
      <c r="D339" s="25" cm="1">
        <f t="array" ref="D339">(INDEX(PolicyHoldersInforce,A339)-INDEX(Deaths,A339))*INDEX(LapseRateFactor,(DurationInforce+A339))</f>
        <v>4.082721936227269E-4</v>
      </c>
      <c r="E339" s="25" cm="1">
        <f t="array" ref="E339">INDEX(PolicyHoldersInforce,A339)*INDEX(QxFactor,INDEX(Age,A339),QxIndex)</f>
        <v>4.7067264811479462E-6</v>
      </c>
      <c r="F339" s="26" cm="1">
        <f t="array" ref="F339">INDEX(Deaths,A339)*SumAssured</f>
        <v>2.3533632405739731</v>
      </c>
      <c r="G339" s="26" cm="1">
        <f t="array" ref="G339">INDEX(PolicyHoldersInforce,A339)*Premium</f>
        <v>2.0832287056621004</v>
      </c>
      <c r="H339" s="26" cm="1">
        <f t="array" ref="H339">INDEX(PolicyHoldersInforce,A339)*INDEX(EscalatedExpense,A339)</f>
        <v>0.91925975191896614</v>
      </c>
      <c r="I339" s="26" cm="1">
        <f t="array" ref="I339">INDEX(PremiumsReceived,A339)-INDEX(ExpensesPaid,A339)-INDEX(DeathBenefitsPaid,A339)</f>
        <v>-1.1893942868308387</v>
      </c>
      <c r="J339" s="26" cm="1">
        <f t="array" ref="J339">IF(A339=MaxT,INDEX(NetCF,A339),INDEX(NetCF,A339)+(INDEX(BEL,(A339+1))*INDEX(DiscountFactor,A339)))</f>
        <v>-351.96934064611855</v>
      </c>
      <c r="K339" s="26"/>
    </row>
    <row r="340" spans="1:11" x14ac:dyDescent="0.2">
      <c r="A340" s="9">
        <v>339</v>
      </c>
      <c r="B340" s="24">
        <f t="shared" si="5"/>
        <v>50</v>
      </c>
      <c r="C340" s="25" cm="1">
        <f t="array" ref="C340">IF(A340=1,1,INDEX(PolicyHoldersInforce,(A340-1))-INDEX(Deaths,(A340-1))-INDEX(Lapses,(A340-1)))</f>
        <v>4.6296184883979088E-2</v>
      </c>
      <c r="D340" s="25" cm="1">
        <f t="array" ref="D340">(INDEX(PolicyHoldersInforce,A340)-INDEX(Deaths,A340))*INDEX(LapseRateFactor,(DurationInforce+A340))</f>
        <v>4.0466245634851737E-4</v>
      </c>
      <c r="E340" s="25" cm="1">
        <f t="array" ref="E340">INDEX(PolicyHoldersInforce,A340)*INDEX(QxFactor,INDEX(Age,A340),QxIndex)</f>
        <v>4.6651119742481485E-6</v>
      </c>
      <c r="F340" s="26" cm="1">
        <f t="array" ref="F340">INDEX(Deaths,A340)*SumAssured</f>
        <v>2.3325559871240742</v>
      </c>
      <c r="G340" s="26" cm="1">
        <f t="array" ref="G340">INDEX(PolicyHoldersInforce,A340)*Premium</f>
        <v>2.0648098458254673</v>
      </c>
      <c r="H340" s="26" cm="1">
        <f t="array" ref="H340">INDEX(PolicyHoldersInforce,A340)*INDEX(EscalatedExpense,A340)</f>
        <v>0.91484418484666774</v>
      </c>
      <c r="I340" s="26" cm="1">
        <f t="array" ref="I340">INDEX(PremiumsReceived,A340)-INDEX(ExpensesPaid,A340)-INDEX(DeathBenefitsPaid,A340)</f>
        <v>-1.1825903261452746</v>
      </c>
      <c r="J340" s="26" cm="1">
        <f t="array" ref="J340">IF(A340=MaxT,INDEX(NetCF,A340),INDEX(NetCF,A340)+(INDEX(BEL,(A340+1))*INDEX(DiscountFactor,A340)))</f>
        <v>-352.48738548549983</v>
      </c>
      <c r="K340" s="26"/>
    </row>
    <row r="341" spans="1:11" x14ac:dyDescent="0.2">
      <c r="A341" s="9">
        <v>340</v>
      </c>
      <c r="B341" s="24">
        <f t="shared" si="5"/>
        <v>50</v>
      </c>
      <c r="C341" s="25" cm="1">
        <f t="array" ref="C341">IF(A341=1,1,INDEX(PolicyHoldersInforce,(A341-1))-INDEX(Deaths,(A341-1))-INDEX(Lapses,(A341-1)))</f>
        <v>4.5886857315656324E-2</v>
      </c>
      <c r="D341" s="25" cm="1">
        <f t="array" ref="D341">(INDEX(PolicyHoldersInforce,A341)-INDEX(Deaths,A341))*INDEX(LapseRateFactor,(DurationInforce+A341))</f>
        <v>4.0108463455469661E-4</v>
      </c>
      <c r="E341" s="25" cm="1">
        <f t="array" ref="E341">INDEX(PolicyHoldersInforce,A341)*INDEX(QxFactor,INDEX(Age,A341),QxIndex)</f>
        <v>4.6238654018759787E-6</v>
      </c>
      <c r="F341" s="26" cm="1">
        <f t="array" ref="F341">INDEX(Deaths,A341)*SumAssured</f>
        <v>2.3119327009379895</v>
      </c>
      <c r="G341" s="26" cm="1">
        <f t="array" ref="G341">INDEX(PolicyHoldersInforce,A341)*Premium</f>
        <v>2.0465538362782723</v>
      </c>
      <c r="H341" s="26" cm="1">
        <f t="array" ref="H341">INDEX(PolicyHoldersInforce,A341)*INDEX(EscalatedExpense,A341)</f>
        <v>0.91044982748417003</v>
      </c>
      <c r="I341" s="26" cm="1">
        <f t="array" ref="I341">INDEX(PremiumsReceived,A341)-INDEX(ExpensesPaid,A341)-INDEX(DeathBenefitsPaid,A341)</f>
        <v>-1.1758286921438872</v>
      </c>
      <c r="J341" s="26" cm="1">
        <f t="array" ref="J341">IF(A341=MaxT,INDEX(NetCF,A341),INDEX(NetCF,A341)+(INDEX(BEL,(A341+1))*INDEX(DiscountFactor,A341)))</f>
        <v>-353.01478901364021</v>
      </c>
      <c r="K341" s="26"/>
    </row>
    <row r="342" spans="1:11" x14ac:dyDescent="0.2">
      <c r="A342" s="9">
        <v>341</v>
      </c>
      <c r="B342" s="24">
        <f t="shared" si="5"/>
        <v>50</v>
      </c>
      <c r="C342" s="25" cm="1">
        <f t="array" ref="C342">IF(A342=1,1,INDEX(PolicyHoldersInforce,(A342-1))-INDEX(Deaths,(A342-1))-INDEX(Lapses,(A342-1)))</f>
        <v>4.548114881569975E-2</v>
      </c>
      <c r="D342" s="25" cm="1">
        <f t="array" ref="D342">(INDEX(PolicyHoldersInforce,A342)-INDEX(Deaths,A342))*INDEX(LapseRateFactor,(DurationInforce+A342))</f>
        <v>3.9753844606064829E-4</v>
      </c>
      <c r="E342" s="25" cm="1">
        <f t="array" ref="E342">INDEX(PolicyHoldersInforce,A342)*INDEX(QxFactor,INDEX(Age,A342),QxIndex)</f>
        <v>4.5829835109395049E-6</v>
      </c>
      <c r="F342" s="26" cm="1">
        <f t="array" ref="F342">INDEX(Deaths,A342)*SumAssured</f>
        <v>2.2914917554697523</v>
      </c>
      <c r="G342" s="26" cm="1">
        <f t="array" ref="G342">INDEX(PolicyHoldersInforce,A342)*Premium</f>
        <v>2.028459237180209</v>
      </c>
      <c r="H342" s="26" cm="1">
        <f t="array" ref="H342">INDEX(PolicyHoldersInforce,A342)*INDEX(EscalatedExpense,A342)</f>
        <v>0.90607657795287377</v>
      </c>
      <c r="I342" s="26" cm="1">
        <f t="array" ref="I342">INDEX(PremiumsReceived,A342)-INDEX(ExpensesPaid,A342)-INDEX(DeathBenefitsPaid,A342)</f>
        <v>-1.1691090962424169</v>
      </c>
      <c r="J342" s="26" cm="1">
        <f t="array" ref="J342">IF(A342=MaxT,INDEX(NetCF,A342),INDEX(NetCF,A342)+(INDEX(BEL,(A342+1))*INDEX(DiscountFactor,A342)))</f>
        <v>-353.55155425171893</v>
      </c>
      <c r="K342" s="26"/>
    </row>
    <row r="343" spans="1:11" x14ac:dyDescent="0.2">
      <c r="A343" s="9">
        <v>342</v>
      </c>
      <c r="B343" s="24">
        <f t="shared" si="5"/>
        <v>50</v>
      </c>
      <c r="C343" s="25" cm="1">
        <f t="array" ref="C343">IF(A343=1,1,INDEX(PolicyHoldersInforce,(A343-1))-INDEX(Deaths,(A343-1))-INDEX(Lapses,(A343-1)))</f>
        <v>4.5079027386128158E-2</v>
      </c>
      <c r="D343" s="25" cm="1">
        <f t="array" ref="D343">(INDEX(PolicyHoldersInforce,A343)-INDEX(Deaths,A343))*INDEX(LapseRateFactor,(DurationInforce+A343))</f>
        <v>3.9402361118065526E-4</v>
      </c>
      <c r="E343" s="25" cm="1">
        <f t="array" ref="E343">INDEX(PolicyHoldersInforce,A343)*INDEX(QxFactor,INDEX(Age,A343),QxIndex)</f>
        <v>4.542463077108997E-6</v>
      </c>
      <c r="F343" s="26" cm="1">
        <f t="array" ref="F343">INDEX(Deaths,A343)*SumAssured</f>
        <v>2.2712315385544986</v>
      </c>
      <c r="G343" s="26" cm="1">
        <f t="array" ref="G343">INDEX(PolicyHoldersInforce,A343)*Premium</f>
        <v>2.0105246214213159</v>
      </c>
      <c r="H343" s="26" cm="1">
        <f t="array" ref="H343">INDEX(PolicyHoldersInforce,A343)*INDEX(EscalatedExpense,A343)</f>
        <v>0.90172433486354275</v>
      </c>
      <c r="I343" s="26" cm="1">
        <f t="array" ref="I343">INDEX(PremiumsReceived,A343)-INDEX(ExpensesPaid,A343)-INDEX(DeathBenefitsPaid,A343)</f>
        <v>-1.1624312519967255</v>
      </c>
      <c r="J343" s="26" cm="1">
        <f t="array" ref="J343">IF(A343=MaxT,INDEX(NetCF,A343),INDEX(NetCF,A343)+(INDEX(BEL,(A343+1))*INDEX(DiscountFactor,A343)))</f>
        <v>-354.09768452561002</v>
      </c>
      <c r="K343" s="26"/>
    </row>
    <row r="344" spans="1:11" x14ac:dyDescent="0.2">
      <c r="A344" s="9">
        <v>343</v>
      </c>
      <c r="B344" s="24">
        <f t="shared" si="5"/>
        <v>50</v>
      </c>
      <c r="C344" s="25" cm="1">
        <f t="array" ref="C344">IF(A344=1,1,INDEX(PolicyHoldersInforce,(A344-1))-INDEX(Deaths,(A344-1))-INDEX(Lapses,(A344-1)))</f>
        <v>4.4680461311870395E-2</v>
      </c>
      <c r="D344" s="25" cm="1">
        <f t="array" ref="D344">(INDEX(PolicyHoldersInforce,A344)-INDEX(Deaths,A344))*INDEX(LapseRateFactor,(DurationInforce+A344))</f>
        <v>3.9053985270184064E-4</v>
      </c>
      <c r="E344" s="25" cm="1">
        <f t="array" ref="E344">INDEX(PolicyHoldersInforce,A344)*INDEX(QxFactor,INDEX(Age,A344),QxIndex)</f>
        <v>4.502300904562628E-6</v>
      </c>
      <c r="F344" s="26" cm="1">
        <f t="array" ref="F344">INDEX(Deaths,A344)*SumAssured</f>
        <v>2.2511504522813142</v>
      </c>
      <c r="G344" s="26" cm="1">
        <f t="array" ref="G344">INDEX(PolicyHoldersInforce,A344)*Premium</f>
        <v>1.9927485745094198</v>
      </c>
      <c r="H344" s="26" cm="1">
        <f t="array" ref="H344">INDEX(PolicyHoldersInforce,A344)*INDEX(EscalatedExpense,A344)</f>
        <v>0.89739299731395228</v>
      </c>
      <c r="I344" s="26" cm="1">
        <f t="array" ref="I344">INDEX(PremiumsReceived,A344)-INDEX(ExpensesPaid,A344)-INDEX(DeathBenefitsPaid,A344)</f>
        <v>-1.1557948750858467</v>
      </c>
      <c r="J344" s="26" cm="1">
        <f t="array" ref="J344">IF(A344=MaxT,INDEX(NetCF,A344),INDEX(NetCF,A344)+(INDEX(BEL,(A344+1))*INDEX(DiscountFactor,A344)))</f>
        <v>-354.65318346521474</v>
      </c>
      <c r="K344" s="26"/>
    </row>
    <row r="345" spans="1:11" x14ac:dyDescent="0.2">
      <c r="A345" s="9">
        <v>344</v>
      </c>
      <c r="B345" s="24">
        <f t="shared" si="5"/>
        <v>50</v>
      </c>
      <c r="C345" s="25" cm="1">
        <f t="array" ref="C345">IF(A345=1,1,INDEX(PolicyHoldersInforce,(A345-1))-INDEX(Deaths,(A345-1))-INDEX(Lapses,(A345-1)))</f>
        <v>4.4285419158263992E-2</v>
      </c>
      <c r="D345" s="25" cm="1">
        <f t="array" ref="D345">(INDEX(PolicyHoldersInforce,A345)-INDEX(Deaths,A345))*INDEX(LapseRateFactor,(DurationInforce+A345))</f>
        <v>3.8708689586230429E-4</v>
      </c>
      <c r="E345" s="25" cm="1">
        <f t="array" ref="E345">INDEX(PolicyHoldersInforce,A345)*INDEX(QxFactor,INDEX(Age,A345),QxIndex)</f>
        <v>4.4624938257344165E-6</v>
      </c>
      <c r="F345" s="26" cm="1">
        <f t="array" ref="F345">INDEX(Deaths,A345)*SumAssured</f>
        <v>2.2312469128672081</v>
      </c>
      <c r="G345" s="26" cm="1">
        <f t="array" ref="G345">INDEX(PolicyHoldersInforce,A345)*Premium</f>
        <v>1.9751296944585741</v>
      </c>
      <c r="H345" s="26" cm="1">
        <f t="array" ref="H345">INDEX(PolicyHoldersInforce,A345)*INDEX(EscalatedExpense,A345)</f>
        <v>0.89308246488655174</v>
      </c>
      <c r="I345" s="26" cm="1">
        <f t="array" ref="I345">INDEX(PremiumsReceived,A345)-INDEX(ExpensesPaid,A345)-INDEX(DeathBenefitsPaid,A345)</f>
        <v>-1.1491996832951856</v>
      </c>
      <c r="J345" s="26" cm="1">
        <f t="array" ref="J345">IF(A345=MaxT,INDEX(NetCF,A345),INDEX(NetCF,A345)+(INDEX(BEL,(A345+1))*INDEX(DiscountFactor,A345)))</f>
        <v>-355.21805500380805</v>
      </c>
      <c r="K345" s="26"/>
    </row>
    <row r="346" spans="1:11" x14ac:dyDescent="0.2">
      <c r="A346" s="9">
        <v>345</v>
      </c>
      <c r="B346" s="24">
        <f t="shared" si="5"/>
        <v>50</v>
      </c>
      <c r="C346" s="25" cm="1">
        <f t="array" ref="C346">IF(A346=1,1,INDEX(PolicyHoldersInforce,(A346-1))-INDEX(Deaths,(A346-1))-INDEX(Lapses,(A346-1)))</f>
        <v>4.3893869768575955E-2</v>
      </c>
      <c r="D346" s="25" cm="1">
        <f t="array" ref="D346">(INDEX(PolicyHoldersInforce,A346)-INDEX(Deaths,A346))*INDEX(LapseRateFactor,(DurationInforce+A346))</f>
        <v>3.8366446832945251E-4</v>
      </c>
      <c r="E346" s="25" cm="1">
        <f t="array" ref="E346">INDEX(PolicyHoldersInforce,A346)*INDEX(QxFactor,INDEX(Age,A346),QxIndex)</f>
        <v>4.423038701064407E-6</v>
      </c>
      <c r="F346" s="26" cm="1">
        <f t="array" ref="F346">INDEX(Deaths,A346)*SumAssured</f>
        <v>2.2115193505322037</v>
      </c>
      <c r="G346" s="26" cm="1">
        <f t="array" ref="G346">INDEX(PolicyHoldersInforce,A346)*Premium</f>
        <v>1.9576665916784877</v>
      </c>
      <c r="H346" s="26" cm="1">
        <f t="array" ref="H346">INDEX(PolicyHoldersInforce,A346)*INDEX(EscalatedExpense,A346)</f>
        <v>0.8887926376461357</v>
      </c>
      <c r="I346" s="26" cm="1">
        <f t="array" ref="I346">INDEX(PremiumsReceived,A346)-INDEX(ExpensesPaid,A346)-INDEX(DeathBenefitsPaid,A346)</f>
        <v>-1.1426453964998518</v>
      </c>
      <c r="J346" s="26" cm="1">
        <f t="array" ref="J346">IF(A346=MaxT,INDEX(NetCF,A346),INDEX(NetCF,A346)+(INDEX(BEL,(A346+1))*INDEX(DiscountFactor,A346)))</f>
        <v>-355.79230337739858</v>
      </c>
      <c r="K346" s="26"/>
    </row>
    <row r="347" spans="1:11" x14ac:dyDescent="0.2">
      <c r="A347" s="9">
        <v>346</v>
      </c>
      <c r="B347" s="24">
        <f t="shared" si="5"/>
        <v>50</v>
      </c>
      <c r="C347" s="25" cm="1">
        <f t="array" ref="C347">IF(A347=1,1,INDEX(PolicyHoldersInforce,(A347-1))-INDEX(Deaths,(A347-1))-INDEX(Lapses,(A347-1)))</f>
        <v>4.3505782261545438E-2</v>
      </c>
      <c r="D347" s="25" cm="1">
        <f t="array" ref="D347">(INDEX(PolicyHoldersInforce,A347)-INDEX(Deaths,A347))*INDEX(LapseRateFactor,(DurationInforce+A347))</f>
        <v>3.8027230017851949E-4</v>
      </c>
      <c r="E347" s="25" cm="1">
        <f t="array" ref="E347">INDEX(PolicyHoldersInforce,A347)*INDEX(QxFactor,INDEX(Age,A347),QxIndex)</f>
        <v>4.3839324187510516E-6</v>
      </c>
      <c r="F347" s="26" cm="1">
        <f t="array" ref="F347">INDEX(Deaths,A347)*SumAssured</f>
        <v>2.1919662093755257</v>
      </c>
      <c r="G347" s="26" cm="1">
        <f t="array" ref="G347">INDEX(PolicyHoldersInforce,A347)*Premium</f>
        <v>1.9403578888649267</v>
      </c>
      <c r="H347" s="26" cm="1">
        <f t="array" ref="H347">INDEX(PolicyHoldersInforce,A347)*INDEX(EscalatedExpense,A347)</f>
        <v>0.88452341613752605</v>
      </c>
      <c r="I347" s="26" cm="1">
        <f t="array" ref="I347">INDEX(PremiumsReceived,A347)-INDEX(ExpensesPaid,A347)-INDEX(DeathBenefitsPaid,A347)</f>
        <v>-1.1361317366481249</v>
      </c>
      <c r="J347" s="26" cm="1">
        <f t="array" ref="J347">IF(A347=MaxT,INDEX(NetCF,A347),INDEX(NetCF,A347)+(INDEX(BEL,(A347+1))*INDEX(DiscountFactor,A347)))</f>
        <v>-356.37593312410235</v>
      </c>
      <c r="K347" s="26"/>
    </row>
    <row r="348" spans="1:11" x14ac:dyDescent="0.2">
      <c r="A348" s="9">
        <v>347</v>
      </c>
      <c r="B348" s="24">
        <f t="shared" si="5"/>
        <v>50</v>
      </c>
      <c r="C348" s="25" cm="1">
        <f t="array" ref="C348">IF(A348=1,1,INDEX(PolicyHoldersInforce,(A348-1))-INDEX(Deaths,(A348-1))-INDEX(Lapses,(A348-1)))</f>
        <v>4.3121126028948166E-2</v>
      </c>
      <c r="D348" s="25" cm="1">
        <f t="array" ref="D348">(INDEX(PolicyHoldersInforce,A348)-INDEX(Deaths,A348))*INDEX(LapseRateFactor,(DurationInforce+A348))</f>
        <v>3.7691012387127814E-4</v>
      </c>
      <c r="E348" s="25" cm="1">
        <f t="array" ref="E348">INDEX(PolicyHoldersInforce,A348)*INDEX(QxFactor,INDEX(Age,A348),QxIndex)</f>
        <v>4.3451718945057873E-6</v>
      </c>
      <c r="F348" s="26" cm="1">
        <f t="array" ref="F348">INDEX(Deaths,A348)*SumAssured</f>
        <v>2.1725859472528937</v>
      </c>
      <c r="G348" s="26" cm="1">
        <f t="array" ref="G348">INDEX(PolicyHoldersInforce,A348)*Premium</f>
        <v>1.9232022208910882</v>
      </c>
      <c r="H348" s="26" cm="1">
        <f t="array" ref="H348">INDEX(PolicyHoldersInforce,A348)*INDEX(EscalatedExpense,A348)</f>
        <v>0.88027470138326769</v>
      </c>
      <c r="I348" s="26" cm="1">
        <f t="array" ref="I348">INDEX(PremiumsReceived,A348)-INDEX(ExpensesPaid,A348)-INDEX(DeathBenefitsPaid,A348)</f>
        <v>-1.1296584277450732</v>
      </c>
      <c r="J348" s="26" cm="1">
        <f t="array" ref="J348">IF(A348=MaxT,INDEX(NetCF,A348),INDEX(NetCF,A348)+(INDEX(BEL,(A348+1))*INDEX(DiscountFactor,A348)))</f>
        <v>-356.96894908353011</v>
      </c>
      <c r="K348" s="26"/>
    </row>
    <row r="349" spans="1:11" x14ac:dyDescent="0.2">
      <c r="A349" s="9">
        <v>348</v>
      </c>
      <c r="B349" s="24">
        <f t="shared" si="5"/>
        <v>51</v>
      </c>
      <c r="C349" s="25" cm="1">
        <f t="array" ref="C349">IF(A349=1,1,INDEX(PolicyHoldersInforce,(A349-1))-INDEX(Deaths,(A349-1))-INDEX(Lapses,(A349-1)))</f>
        <v>4.2739870733182382E-2</v>
      </c>
      <c r="D349" s="25" cm="1">
        <f t="array" ref="D349">(INDEX(PolicyHoldersInforce,A349)-INDEX(Deaths,A349))*INDEX(LapseRateFactor,(DurationInforce+A349))</f>
        <v>3.7357385548870243E-4</v>
      </c>
      <c r="E349" s="25" cm="1">
        <f t="array" ref="E349">INDEX(PolicyHoldersInforce,A349)*INDEX(QxFactor,INDEX(Age,A349),QxIndex)</f>
        <v>4.7436010389134382E-6</v>
      </c>
      <c r="F349" s="26" cm="1">
        <f t="array" ref="F349">INDEX(Deaths,A349)*SumAssured</f>
        <v>2.3718005194567189</v>
      </c>
      <c r="G349" s="26" cm="1">
        <f t="array" ref="G349">INDEX(PolicyHoldersInforce,A349)*Premium</f>
        <v>1.9061982346999342</v>
      </c>
      <c r="H349" s="26" cm="1">
        <f t="array" ref="H349">INDEX(PolicyHoldersInforce,A349)*INDEX(EscalatedExpense,A349)</f>
        <v>0.87604639488133351</v>
      </c>
      <c r="I349" s="26" cm="1">
        <f t="array" ref="I349">INDEX(PremiumsReceived,A349)-INDEX(ExpensesPaid,A349)-INDEX(DeathBenefitsPaid,A349)</f>
        <v>-1.3416486796381182</v>
      </c>
      <c r="J349" s="26" cm="1">
        <f t="array" ref="J349">IF(A349=MaxT,INDEX(NetCF,A349),INDEX(NetCF,A349)+(INDEX(BEL,(A349+1))*INDEX(DiscountFactor,A349)))</f>
        <v>-357.57135639618787</v>
      </c>
      <c r="K349" s="26"/>
    </row>
    <row r="350" spans="1:11" x14ac:dyDescent="0.2">
      <c r="A350" s="9">
        <v>349</v>
      </c>
      <c r="B350" s="24">
        <f t="shared" si="5"/>
        <v>51</v>
      </c>
      <c r="C350" s="25" cm="1">
        <f t="array" ref="C350">IF(A350=1,1,INDEX(PolicyHoldersInforce,(A350-1))-INDEX(Deaths,(A350-1))-INDEX(Lapses,(A350-1)))</f>
        <v>4.2361553276654765E-2</v>
      </c>
      <c r="D350" s="25" cm="1">
        <f t="array" ref="D350">(INDEX(PolicyHoldersInforce,A350)-INDEX(Deaths,A350))*INDEX(LapseRateFactor,(DurationInforce+A350))</f>
        <v>3.7026711851432094E-4</v>
      </c>
      <c r="E350" s="25" cm="1">
        <f t="array" ref="E350">INDEX(PolicyHoldersInforce,A350)*INDEX(QxFactor,INDEX(Age,A350),QxIndex)</f>
        <v>4.701612444913546E-6</v>
      </c>
      <c r="F350" s="26" cm="1">
        <f t="array" ref="F350">INDEX(Deaths,A350)*SumAssured</f>
        <v>2.350806222456773</v>
      </c>
      <c r="G350" s="26" cm="1">
        <f t="array" ref="G350">INDEX(PolicyHoldersInforce,A350)*Premium</f>
        <v>1.8893252761388026</v>
      </c>
      <c r="H350" s="26" cm="1">
        <f t="array" ref="H350">INDEX(PolicyHoldersInforce,A350)*INDEX(EscalatedExpense,A350)</f>
        <v>0.87182948658846049</v>
      </c>
      <c r="I350" s="26" cm="1">
        <f t="array" ref="I350">INDEX(PremiumsReceived,A350)-INDEX(ExpensesPaid,A350)-INDEX(DeathBenefitsPaid,A350)</f>
        <v>-1.3333104329064307</v>
      </c>
      <c r="J350" s="26" cm="1">
        <f t="array" ref="J350">IF(A350=MaxT,INDEX(NetCF,A350),INDEX(NetCF,A350)+(INDEX(BEL,(A350+1))*INDEX(DiscountFactor,A350)))</f>
        <v>-357.96367383173742</v>
      </c>
      <c r="K350" s="26"/>
    </row>
    <row r="351" spans="1:11" x14ac:dyDescent="0.2">
      <c r="A351" s="9">
        <v>350</v>
      </c>
      <c r="B351" s="24">
        <f t="shared" si="5"/>
        <v>51</v>
      </c>
      <c r="C351" s="25" cm="1">
        <f t="array" ref="C351">IF(A351=1,1,INDEX(PolicyHoldersInforce,(A351-1))-INDEX(Deaths,(A351-1))-INDEX(Lapses,(A351-1)))</f>
        <v>4.1986584545695531E-2</v>
      </c>
      <c r="D351" s="25" cm="1">
        <f t="array" ref="D351">(INDEX(PolicyHoldersInforce,A351)-INDEX(Deaths,A351))*INDEX(LapseRateFactor,(DurationInforce+A351))</f>
        <v>3.6698965154708009E-4</v>
      </c>
      <c r="E351" s="25" cm="1">
        <f t="array" ref="E351">INDEX(PolicyHoldersInforce,A351)*INDEX(QxFactor,INDEX(Age,A351),QxIndex)</f>
        <v>4.6599955183476608E-6</v>
      </c>
      <c r="F351" s="26" cm="1">
        <f t="array" ref="F351">INDEX(Deaths,A351)*SumAssured</f>
        <v>2.3299977591738306</v>
      </c>
      <c r="G351" s="26" cm="1">
        <f t="array" ref="G351">INDEX(PolicyHoldersInforce,A351)*Premium</f>
        <v>1.8726016707380206</v>
      </c>
      <c r="H351" s="26" cm="1">
        <f t="array" ref="H351">INDEX(PolicyHoldersInforce,A351)*INDEX(EscalatedExpense,A351)</f>
        <v>0.86763287666751809</v>
      </c>
      <c r="I351" s="26" cm="1">
        <f t="array" ref="I351">INDEX(PremiumsReceived,A351)-INDEX(ExpensesPaid,A351)-INDEX(DeathBenefitsPaid,A351)</f>
        <v>-1.325028965103328</v>
      </c>
      <c r="J351" s="26" cm="1">
        <f t="array" ref="J351">IF(A351=MaxT,INDEX(NetCF,A351),INDEX(NetCF,A351)+(INDEX(BEL,(A351+1))*INDEX(DiscountFactor,A351)))</f>
        <v>-358.36627972581147</v>
      </c>
      <c r="K351" s="26"/>
    </row>
    <row r="352" spans="1:11" x14ac:dyDescent="0.2">
      <c r="A352" s="9">
        <v>351</v>
      </c>
      <c r="B352" s="24">
        <f t="shared" si="5"/>
        <v>51</v>
      </c>
      <c r="C352" s="25" cm="1">
        <f t="array" ref="C352">IF(A352=1,1,INDEX(PolicyHoldersInforce,(A352-1))-INDEX(Deaths,(A352-1))-INDEX(Lapses,(A352-1)))</f>
        <v>4.1614934898630107E-2</v>
      </c>
      <c r="D352" s="25" cm="1">
        <f t="array" ref="D352">(INDEX(PolicyHoldersInforce,A352)-INDEX(Deaths,A352))*INDEX(LapseRateFactor,(DurationInforce+A352))</f>
        <v>3.6374119549975159E-4</v>
      </c>
      <c r="E352" s="25" cm="1">
        <f t="array" ref="E352">INDEX(PolicyHoldersInforce,A352)*INDEX(QxFactor,INDEX(Age,A352),QxIndex)</f>
        <v>4.6187469693537438E-6</v>
      </c>
      <c r="F352" s="26" cm="1">
        <f t="array" ref="F352">INDEX(Deaths,A352)*SumAssured</f>
        <v>2.3093734846768719</v>
      </c>
      <c r="G352" s="26" cm="1">
        <f t="array" ref="G352">INDEX(PolicyHoldersInforce,A352)*Premium</f>
        <v>1.8560260964789028</v>
      </c>
      <c r="H352" s="26" cm="1">
        <f t="array" ref="H352">INDEX(PolicyHoldersInforce,A352)*INDEX(EscalatedExpense,A352)</f>
        <v>0.8634564674109243</v>
      </c>
      <c r="I352" s="26" cm="1">
        <f t="array" ref="I352">INDEX(PremiumsReceived,A352)-INDEX(ExpensesPaid,A352)-INDEX(DeathBenefitsPaid,A352)</f>
        <v>-1.3168038556088932</v>
      </c>
      <c r="J352" s="26" cm="1">
        <f t="array" ref="J352">IF(A352=MaxT,INDEX(NetCF,A352),INDEX(NetCF,A352)+(INDEX(BEL,(A352+1))*INDEX(DiscountFactor,A352)))</f>
        <v>-358.7791671026992</v>
      </c>
      <c r="K352" s="26"/>
    </row>
    <row r="353" spans="1:11" x14ac:dyDescent="0.2">
      <c r="A353" s="9">
        <v>352</v>
      </c>
      <c r="B353" s="24">
        <f t="shared" si="5"/>
        <v>51</v>
      </c>
      <c r="C353" s="25" cm="1">
        <f t="array" ref="C353">IF(A353=1,1,INDEX(PolicyHoldersInforce,(A353-1))-INDEX(Deaths,(A353-1))-INDEX(Lapses,(A353-1)))</f>
        <v>4.1246574956161006E-2</v>
      </c>
      <c r="D353" s="25" cm="1">
        <f t="array" ref="D353">(INDEX(PolicyHoldersInforce,A353)-INDEX(Deaths,A353))*INDEX(LapseRateFactor,(DurationInforce+A353))</f>
        <v>3.6052149357845067E-4</v>
      </c>
      <c r="E353" s="25" cm="1">
        <f t="array" ref="E353">INDEX(PolicyHoldersInforce,A353)*INDEX(QxFactor,INDEX(Age,A353),QxIndex)</f>
        <v>4.577863537190391E-6</v>
      </c>
      <c r="F353" s="26" cm="1">
        <f t="array" ref="F353">INDEX(Deaths,A353)*SumAssured</f>
        <v>2.2889317685951953</v>
      </c>
      <c r="G353" s="26" cm="1">
        <f t="array" ref="G353">INDEX(PolicyHoldersInforce,A353)*Premium</f>
        <v>1.8395972430447809</v>
      </c>
      <c r="H353" s="26" cm="1">
        <f t="array" ref="H353">INDEX(PolicyHoldersInforce,A353)*INDEX(EscalatedExpense,A353)</f>
        <v>0.85930016158142253</v>
      </c>
      <c r="I353" s="26" cm="1">
        <f t="array" ref="I353">INDEX(PremiumsReceived,A353)-INDEX(ExpensesPaid,A353)-INDEX(DeathBenefitsPaid,A353)</f>
        <v>-1.3086346871318368</v>
      </c>
      <c r="J353" s="26" cm="1">
        <f t="array" ref="J353">IF(A353=MaxT,INDEX(NetCF,A353),INDEX(NetCF,A353)+(INDEX(BEL,(A353+1))*INDEX(DiscountFactor,A353)))</f>
        <v>-359.20232937540254</v>
      </c>
      <c r="K353" s="26"/>
    </row>
    <row r="354" spans="1:11" x14ac:dyDescent="0.2">
      <c r="A354" s="9">
        <v>353</v>
      </c>
      <c r="B354" s="24">
        <f t="shared" si="5"/>
        <v>51</v>
      </c>
      <c r="C354" s="25" cm="1">
        <f t="array" ref="C354">IF(A354=1,1,INDEX(PolicyHoldersInforce,(A354-1))-INDEX(Deaths,(A354-1))-INDEX(Lapses,(A354-1)))</f>
        <v>4.0881475599045362E-2</v>
      </c>
      <c r="D354" s="25" cm="1">
        <f t="array" ref="D354">(INDEX(PolicyHoldersInforce,A354)-INDEX(Deaths,A354))*INDEX(LapseRateFactor,(DurationInforce+A354))</f>
        <v>3.5733029126233684E-4</v>
      </c>
      <c r="E354" s="25" cm="1">
        <f t="array" ref="E354">INDEX(PolicyHoldersInforce,A354)*INDEX(QxFactor,INDEX(Age,A354),QxIndex)</f>
        <v>4.5373419899790696E-6</v>
      </c>
      <c r="F354" s="26" cm="1">
        <f t="array" ref="F354">INDEX(Deaths,A354)*SumAssured</f>
        <v>2.268670994989535</v>
      </c>
      <c r="G354" s="26" cm="1">
        <f t="array" ref="G354">INDEX(PolicyHoldersInforce,A354)*Premium</f>
        <v>1.8233138117174232</v>
      </c>
      <c r="H354" s="26" cm="1">
        <f t="array" ref="H354">INDEX(PolicyHoldersInforce,A354)*INDEX(EscalatedExpense,A354)</f>
        <v>0.85516386240981279</v>
      </c>
      <c r="I354" s="26" cm="1">
        <f t="array" ref="I354">INDEX(PremiumsReceived,A354)-INDEX(ExpensesPaid,A354)-INDEX(DeathBenefitsPaid,A354)</f>
        <v>-1.3005210456819245</v>
      </c>
      <c r="J354" s="26" cm="1">
        <f t="array" ref="J354">IF(A354=MaxT,INDEX(NetCF,A354),INDEX(NetCF,A354)+(INDEX(BEL,(A354+1))*INDEX(DiscountFactor,A354)))</f>
        <v>-359.63576034418332</v>
      </c>
      <c r="K354" s="26"/>
    </row>
    <row r="355" spans="1:11" x14ac:dyDescent="0.2">
      <c r="A355" s="9">
        <v>354</v>
      </c>
      <c r="B355" s="24">
        <f t="shared" si="5"/>
        <v>51</v>
      </c>
      <c r="C355" s="25" cm="1">
        <f t="array" ref="C355">IF(A355=1,1,INDEX(PolicyHoldersInforce,(A355-1))-INDEX(Deaths,(A355-1))-INDEX(Lapses,(A355-1)))</f>
        <v>4.0519607965793049E-2</v>
      </c>
      <c r="D355" s="25" cm="1">
        <f t="array" ref="D355">(INDEX(PolicyHoldersInforce,A355)-INDEX(Deaths,A355))*INDEX(LapseRateFactor,(DurationInforce+A355))</f>
        <v>3.5416733628349352E-4</v>
      </c>
      <c r="E355" s="25" cm="1">
        <f t="array" ref="E355">INDEX(PolicyHoldersInforce,A355)*INDEX(QxFactor,INDEX(Age,A355),QxIndex)</f>
        <v>4.4971791244486386E-6</v>
      </c>
      <c r="F355" s="26" cm="1">
        <f t="array" ref="F355">INDEX(Deaths,A355)*SumAssured</f>
        <v>2.2485895622243195</v>
      </c>
      <c r="G355" s="26" cm="1">
        <f t="array" ref="G355">INDEX(PolicyHoldersInforce,A355)*Premium</f>
        <v>1.8071745152743701</v>
      </c>
      <c r="H355" s="26" cm="1">
        <f t="array" ref="H355">INDEX(PolicyHoldersInforce,A355)*INDEX(EscalatedExpense,A355)</f>
        <v>0.85104747359270105</v>
      </c>
      <c r="I355" s="26" cm="1">
        <f t="array" ref="I355">INDEX(PremiumsReceived,A355)-INDEX(ExpensesPaid,A355)-INDEX(DeathBenefitsPaid,A355)</f>
        <v>-1.2924625205426503</v>
      </c>
      <c r="J355" s="26" cm="1">
        <f t="array" ref="J355">IF(A355=MaxT,INDEX(NetCF,A355),INDEX(NetCF,A355)+(INDEX(BEL,(A355+1))*INDEX(DiscountFactor,A355)))</f>
        <v>-360.07945419513118</v>
      </c>
      <c r="K355" s="26"/>
    </row>
    <row r="356" spans="1:11" x14ac:dyDescent="0.2">
      <c r="A356" s="9">
        <v>355</v>
      </c>
      <c r="B356" s="24">
        <f t="shared" si="5"/>
        <v>51</v>
      </c>
      <c r="C356" s="25" cm="1">
        <f t="array" ref="C356">IF(A356=1,1,INDEX(PolicyHoldersInforce,(A356-1))-INDEX(Deaths,(A356-1))-INDEX(Lapses,(A356-1)))</f>
        <v>4.0160943450385102E-2</v>
      </c>
      <c r="D356" s="25" cm="1">
        <f t="array" ref="D356">(INDEX(PolicyHoldersInforce,A356)-INDEX(Deaths,A356))*INDEX(LapseRateFactor,(DurationInforce+A356))</f>
        <v>3.5103237860698591E-4</v>
      </c>
      <c r="E356" s="25" cm="1">
        <f t="array" ref="E356">INDEX(PolicyHoldersInforce,A356)*INDEX(QxFactor,INDEX(Age,A356),QxIndex)</f>
        <v>4.457371765682118E-6</v>
      </c>
      <c r="F356" s="26" cm="1">
        <f t="array" ref="F356">INDEX(Deaths,A356)*SumAssured</f>
        <v>2.228685882841059</v>
      </c>
      <c r="G356" s="26" cm="1">
        <f t="array" ref="G356">INDEX(PolicyHoldersInforce,A356)*Premium</f>
        <v>1.7911780778871755</v>
      </c>
      <c r="H356" s="26" cm="1">
        <f t="array" ref="H356">INDEX(PolicyHoldersInforce,A356)*INDEX(EscalatedExpense,A356)</f>
        <v>0.84695089929025524</v>
      </c>
      <c r="I356" s="26" cm="1">
        <f t="array" ref="I356">INDEX(PremiumsReceived,A356)-INDEX(ExpensesPaid,A356)-INDEX(DeathBenefitsPaid,A356)</f>
        <v>-1.2844587042441387</v>
      </c>
      <c r="J356" s="26" cm="1">
        <f t="array" ref="J356">IF(A356=MaxT,INDEX(NetCF,A356),INDEX(NetCF,A356)+(INDEX(BEL,(A356+1))*INDEX(DiscountFactor,A356)))</f>
        <v>-360.5334054987519</v>
      </c>
      <c r="K356" s="26"/>
    </row>
    <row r="357" spans="1:11" x14ac:dyDescent="0.2">
      <c r="A357" s="9">
        <v>356</v>
      </c>
      <c r="B357" s="24">
        <f t="shared" si="5"/>
        <v>51</v>
      </c>
      <c r="C357" s="25" cm="1">
        <f t="array" ref="C357">IF(A357=1,1,INDEX(PolicyHoldersInforce,(A357-1))-INDEX(Deaths,(A357-1))-INDEX(Lapses,(A357-1)))</f>
        <v>3.9805453700012434E-2</v>
      </c>
      <c r="D357" s="25" cm="1">
        <f t="array" ref="D357">(INDEX(PolicyHoldersInforce,A357)-INDEX(Deaths,A357))*INDEX(LapseRateFactor,(DurationInforce+A357))</f>
        <v>3.4792517041109568E-4</v>
      </c>
      <c r="E357" s="25" cm="1">
        <f t="array" ref="E357">INDEX(PolicyHoldersInforce,A357)*INDEX(QxFactor,INDEX(Age,A357),QxIndex)</f>
        <v>4.4179167668657165E-6</v>
      </c>
      <c r="F357" s="26" cm="1">
        <f t="array" ref="F357">INDEX(Deaths,A357)*SumAssured</f>
        <v>2.2089583834328583</v>
      </c>
      <c r="G357" s="26" cm="1">
        <f t="array" ref="G357">INDEX(PolicyHoldersInforce,A357)*Premium</f>
        <v>1.7753232350205546</v>
      </c>
      <c r="H357" s="26" cm="1">
        <f t="array" ref="H357">INDEX(PolicyHoldersInforce,A357)*INDEX(EscalatedExpense,A357)</f>
        <v>0.84287404412397537</v>
      </c>
      <c r="I357" s="26" cm="1">
        <f t="array" ref="I357">INDEX(PremiumsReceived,A357)-INDEX(ExpensesPaid,A357)-INDEX(DeathBenefitsPaid,A357)</f>
        <v>-1.2765091925362793</v>
      </c>
      <c r="J357" s="26" cm="1">
        <f t="array" ref="J357">IF(A357=MaxT,INDEX(NetCF,A357),INDEX(NetCF,A357)+(INDEX(BEL,(A357+1))*INDEX(DiscountFactor,A357)))</f>
        <v>-360.99760920857631</v>
      </c>
      <c r="K357" s="26"/>
    </row>
    <row r="358" spans="1:11" x14ac:dyDescent="0.2">
      <c r="A358" s="9">
        <v>357</v>
      </c>
      <c r="B358" s="24">
        <f t="shared" si="5"/>
        <v>51</v>
      </c>
      <c r="C358" s="25" cm="1">
        <f t="array" ref="C358">IF(A358=1,1,INDEX(PolicyHoldersInforce,(A358-1))-INDEX(Deaths,(A358-1))-INDEX(Lapses,(A358-1)))</f>
        <v>3.9453110612834477E-2</v>
      </c>
      <c r="D358" s="25" cm="1">
        <f t="array" ref="D358">(INDEX(PolicyHoldersInforce,A358)-INDEX(Deaths,A358))*INDEX(LapseRateFactor,(DurationInforce+A358))</f>
        <v>3.4484546606773018E-4</v>
      </c>
      <c r="E358" s="25" cm="1">
        <f t="array" ref="E358">INDEX(PolicyHoldersInforce,A358)*INDEX(QxFactor,INDEX(Age,A358),QxIndex)</f>
        <v>4.378811009040068E-6</v>
      </c>
      <c r="F358" s="26" cm="1">
        <f t="array" ref="F358">INDEX(Deaths,A358)*SumAssured</f>
        <v>2.189405504520034</v>
      </c>
      <c r="G358" s="26" cm="1">
        <f t="array" ref="G358">INDEX(PolicyHoldersInforce,A358)*Premium</f>
        <v>1.7596087333324177</v>
      </c>
      <c r="H358" s="26" cm="1">
        <f t="array" ref="H358">INDEX(PolicyHoldersInforce,A358)*INDEX(EscalatedExpense,A358)</f>
        <v>0.83881681317447243</v>
      </c>
      <c r="I358" s="26" cm="1">
        <f t="array" ref="I358">INDEX(PremiumsReceived,A358)-INDEX(ExpensesPaid,A358)-INDEX(DeathBenefitsPaid,A358)</f>
        <v>-1.2686135843620887</v>
      </c>
      <c r="J358" s="26" cm="1">
        <f t="array" ref="J358">IF(A358=MaxT,INDEX(NetCF,A358),INDEX(NetCF,A358)+(INDEX(BEL,(A358+1))*INDEX(DiscountFactor,A358)))</f>
        <v>-361.47206065978895</v>
      </c>
      <c r="K358" s="26"/>
    </row>
    <row r="359" spans="1:11" x14ac:dyDescent="0.2">
      <c r="A359" s="9">
        <v>358</v>
      </c>
      <c r="B359" s="24">
        <f t="shared" si="5"/>
        <v>51</v>
      </c>
      <c r="C359" s="25" cm="1">
        <f t="array" ref="C359">IF(A359=1,1,INDEX(PolicyHoldersInforce,(A359-1))-INDEX(Deaths,(A359-1))-INDEX(Lapses,(A359-1)))</f>
        <v>3.9103886335757711E-2</v>
      </c>
      <c r="D359" s="25" cm="1">
        <f t="array" ref="D359">(INDEX(PolicyHoldersInforce,A359)-INDEX(Deaths,A359))*INDEX(LapseRateFactor,(DurationInforce+A359))</f>
        <v>3.4179302212300537E-4</v>
      </c>
      <c r="E359" s="25" cm="1">
        <f t="array" ref="E359">INDEX(PolicyHoldersInforce,A359)*INDEX(QxFactor,INDEX(Age,A359),QxIndex)</f>
        <v>4.3400514008536771E-6</v>
      </c>
      <c r="F359" s="26" cm="1">
        <f t="array" ref="F359">INDEX(Deaths,A359)*SumAssured</f>
        <v>2.1700257004268386</v>
      </c>
      <c r="G359" s="26" cm="1">
        <f t="array" ref="G359">INDEX(PolicyHoldersInforce,A359)*Premium</f>
        <v>1.7440333305747939</v>
      </c>
      <c r="H359" s="26" cm="1">
        <f t="array" ref="H359">INDEX(PolicyHoldersInforce,A359)*INDEX(EscalatedExpense,A359)</f>
        <v>0.83477911197925747</v>
      </c>
      <c r="I359" s="26" cm="1">
        <f t="array" ref="I359">INDEX(PremiumsReceived,A359)-INDEX(ExpensesPaid,A359)-INDEX(DeathBenefitsPaid,A359)</f>
        <v>-1.2607714818313021</v>
      </c>
      <c r="J359" s="26" cm="1">
        <f t="array" ref="J359">IF(A359=MaxT,INDEX(NetCF,A359),INDEX(NetCF,A359)+(INDEX(BEL,(A359+1))*INDEX(DiscountFactor,A359)))</f>
        <v>-361.95675556787739</v>
      </c>
      <c r="K359" s="26"/>
    </row>
    <row r="360" spans="1:11" x14ac:dyDescent="0.2">
      <c r="A360" s="9">
        <v>359</v>
      </c>
      <c r="B360" s="24">
        <f t="shared" si="5"/>
        <v>51</v>
      </c>
      <c r="C360" s="25" cm="1">
        <f t="array" ref="C360">IF(A360=1,1,INDEX(PolicyHoldersInforce,(A360-1))-INDEX(Deaths,(A360-1))-INDEX(Lapses,(A360-1)))</f>
        <v>3.8757753262233852E-2</v>
      </c>
      <c r="D360" s="25" cm="1">
        <f t="array" ref="D360">(INDEX(PolicyHoldersInforce,A360)-INDEX(Deaths,A360))*INDEX(LapseRateFactor,(DurationInforce+A360))</f>
        <v>3.3876759727800057E-4</v>
      </c>
      <c r="E360" s="25" cm="1">
        <f t="array" ref="E360">INDEX(PolicyHoldersInforce,A360)*INDEX(QxFactor,INDEX(Age,A360),QxIndex)</f>
        <v>4.3016348783185421E-6</v>
      </c>
      <c r="F360" s="26" cm="1">
        <f t="array" ref="F360">INDEX(Deaths,A360)*SumAssured</f>
        <v>2.1508174391592711</v>
      </c>
      <c r="G360" s="26" cm="1">
        <f t="array" ref="G360">INDEX(PolicyHoldersInforce,A360)*Premium</f>
        <v>1.7285957954956299</v>
      </c>
      <c r="H360" s="26" cm="1">
        <f t="array" ref="H360">INDEX(PolicyHoldersInforce,A360)*INDEX(EscalatedExpense,A360)</f>
        <v>0.83076084653054361</v>
      </c>
      <c r="I360" s="26" cm="1">
        <f t="array" ref="I360">INDEX(PremiumsReceived,A360)-INDEX(ExpensesPaid,A360)-INDEX(DeathBenefitsPaid,A360)</f>
        <v>-1.2529824901941848</v>
      </c>
      <c r="J360" s="26" cm="1">
        <f t="array" ref="J360">IF(A360=MaxT,INDEX(NetCF,A360),INDEX(NetCF,A360)+(INDEX(BEL,(A360+1))*INDEX(DiscountFactor,A360)))</f>
        <v>-362.45169002730108</v>
      </c>
      <c r="K360" s="26"/>
    </row>
    <row r="361" spans="1:11" x14ac:dyDescent="0.2">
      <c r="A361" s="9">
        <v>360</v>
      </c>
      <c r="B361" s="24">
        <f t="shared" si="5"/>
        <v>52</v>
      </c>
      <c r="C361" s="25" cm="1">
        <f t="array" ref="C361">IF(A361=1,1,INDEX(PolicyHoldersInforce,(A361-1))-INDEX(Deaths,(A361-1))-INDEX(Lapses,(A361-1)))</f>
        <v>3.8414684030077528E-2</v>
      </c>
      <c r="D361" s="25" cm="1">
        <f t="array" ref="D361">(INDEX(PolicyHoldersInforce,A361)-INDEX(Deaths,A361))*INDEX(LapseRateFactor,(DurationInforce+A361))</f>
        <v>3.3576509432206743E-4</v>
      </c>
      <c r="E361" s="25" cm="1">
        <f t="array" ref="E361">INDEX(PolicyHoldersInforce,A361)*INDEX(QxFactor,INDEX(Age,A361),QxIndex)</f>
        <v>4.7049012687275009E-6</v>
      </c>
      <c r="F361" s="26" cm="1">
        <f t="array" ref="F361">INDEX(Deaths,A361)*SumAssured</f>
        <v>2.3524506343637506</v>
      </c>
      <c r="G361" s="26" cm="1">
        <f t="array" ref="G361">INDEX(PolicyHoldersInforce,A361)*Premium</f>
        <v>1.7132949077414579</v>
      </c>
      <c r="H361" s="26" cm="1">
        <f t="array" ref="H361">INDEX(PolicyHoldersInforce,A361)*INDEX(EscalatedExpense,A361)</f>
        <v>0.82676192327305709</v>
      </c>
      <c r="I361" s="26" cm="1">
        <f t="array" ref="I361">INDEX(PremiumsReceived,A361)-INDEX(ExpensesPaid,A361)-INDEX(DeathBenefitsPaid,A361)</f>
        <v>-1.4659176498953497</v>
      </c>
      <c r="J361" s="26" cm="1">
        <f t="array" ref="J361">IF(A361=MaxT,INDEX(NetCF,A361),INDEX(NetCF,A361)+(INDEX(BEL,(A361+1))*INDEX(DiscountFactor,A361)))</f>
        <v>-362.95686051018032</v>
      </c>
      <c r="K361" s="26"/>
    </row>
    <row r="362" spans="1:11" x14ac:dyDescent="0.2">
      <c r="A362" s="9">
        <v>361</v>
      </c>
      <c r="B362" s="24">
        <f t="shared" si="5"/>
        <v>52</v>
      </c>
      <c r="C362" s="25" cm="1">
        <f t="array" ref="C362">IF(A362=1,1,INDEX(PolicyHoldersInforce,(A362-1))-INDEX(Deaths,(A362-1))-INDEX(Lapses,(A362-1)))</f>
        <v>3.8074214034486735E-2</v>
      </c>
      <c r="D362" s="25" cm="1">
        <f t="array" ref="D362">(INDEX(PolicyHoldersInforce,A362)-INDEX(Deaths,A362))*INDEX(LapseRateFactor,(DurationInforce+A362))</f>
        <v>3.3278920260071762E-4</v>
      </c>
      <c r="E362" s="25" cm="1">
        <f t="array" ref="E362">INDEX(PolicyHoldersInforce,A362)*INDEX(QxFactor,INDEX(Age,A362),QxIndex)</f>
        <v>4.6632016490465326E-6</v>
      </c>
      <c r="F362" s="26" cm="1">
        <f t="array" ref="F362">INDEX(Deaths,A362)*SumAssured</f>
        <v>2.3316008245232664</v>
      </c>
      <c r="G362" s="26" cm="1">
        <f t="array" ref="G362">INDEX(PolicyHoldersInforce,A362)*Premium</f>
        <v>1.6981099459381084</v>
      </c>
      <c r="H362" s="26" cm="1">
        <f t="array" ref="H362">INDEX(PolicyHoldersInforce,A362)*INDEX(EscalatedExpense,A362)</f>
        <v>0.82277279518102142</v>
      </c>
      <c r="I362" s="26" cm="1">
        <f t="array" ref="I362">INDEX(PremiumsReceived,A362)-INDEX(ExpensesPaid,A362)-INDEX(DeathBenefitsPaid,A362)</f>
        <v>-1.4562636737661796</v>
      </c>
      <c r="J362" s="26" cm="1">
        <f t="array" ref="J362">IF(A362=MaxT,INDEX(NetCF,A362),INDEX(NetCF,A362)+(INDEX(BEL,(A362+1))*INDEX(DiscountFactor,A362)))</f>
        <v>-363.25051830357097</v>
      </c>
      <c r="K362" s="26"/>
    </row>
    <row r="363" spans="1:11" x14ac:dyDescent="0.2">
      <c r="A363" s="9">
        <v>362</v>
      </c>
      <c r="B363" s="24">
        <f t="shared" si="5"/>
        <v>52</v>
      </c>
      <c r="C363" s="25" cm="1">
        <f t="array" ref="C363">IF(A363=1,1,INDEX(PolicyHoldersInforce,(A363-1))-INDEX(Deaths,(A363-1))-INDEX(Lapses,(A363-1)))</f>
        <v>3.7736761630236967E-2</v>
      </c>
      <c r="D363" s="25" cm="1">
        <f t="array" ref="D363">(INDEX(PolicyHoldersInforce,A363)-INDEX(Deaths,A363))*INDEX(LapseRateFactor,(DurationInforce+A363))</f>
        <v>3.2983968625812797E-4</v>
      </c>
      <c r="E363" s="25" cm="1">
        <f t="array" ref="E363">INDEX(PolicyHoldersInforce,A363)*INDEX(QxFactor,INDEX(Age,A363),QxIndex)</f>
        <v>4.6218716138015007E-6</v>
      </c>
      <c r="F363" s="26" cm="1">
        <f t="array" ref="F363">INDEX(Deaths,A363)*SumAssured</f>
        <v>2.3109358069007504</v>
      </c>
      <c r="G363" s="26" cm="1">
        <f t="array" ref="G363">INDEX(PolicyHoldersInforce,A363)*Premium</f>
        <v>1.6830595687085688</v>
      </c>
      <c r="H363" s="26" cm="1">
        <f t="array" ref="H363">INDEX(PolicyHoldersInforce,A363)*INDEX(EscalatedExpense,A363)</f>
        <v>0.81880291464077593</v>
      </c>
      <c r="I363" s="26" cm="1">
        <f t="array" ref="I363">INDEX(PremiumsReceived,A363)-INDEX(ExpensesPaid,A363)-INDEX(DeathBenefitsPaid,A363)</f>
        <v>-1.4466791528329574</v>
      </c>
      <c r="J363" s="26" cm="1">
        <f t="array" ref="J363">IF(A363=MaxT,INDEX(NetCF,A363),INDEX(NetCF,A363)+(INDEX(BEL,(A363+1))*INDEX(DiscountFactor,A363)))</f>
        <v>-363.55530645846596</v>
      </c>
      <c r="K363" s="26"/>
    </row>
    <row r="364" spans="1:11" x14ac:dyDescent="0.2">
      <c r="A364" s="9">
        <v>363</v>
      </c>
      <c r="B364" s="24">
        <f t="shared" si="5"/>
        <v>52</v>
      </c>
      <c r="C364" s="25" cm="1">
        <f t="array" ref="C364">IF(A364=1,1,INDEX(PolicyHoldersInforce,(A364-1))-INDEX(Deaths,(A364-1))-INDEX(Lapses,(A364-1)))</f>
        <v>3.7402300072365044E-2</v>
      </c>
      <c r="D364" s="25" cm="1">
        <f t="array" ref="D364">(INDEX(PolicyHoldersInforce,A364)-INDEX(Deaths,A364))*INDEX(LapseRateFactor,(DurationInforce+A364))</f>
        <v>3.2691631152886966E-4</v>
      </c>
      <c r="E364" s="25" cm="1">
        <f t="array" ref="E364">INDEX(PolicyHoldersInforce,A364)*INDEX(QxFactor,INDEX(Age,A364),QxIndex)</f>
        <v>4.5809078873592868E-6</v>
      </c>
      <c r="F364" s="26" cm="1">
        <f t="array" ref="F364">INDEX(Deaths,A364)*SumAssured</f>
        <v>2.2904539436796436</v>
      </c>
      <c r="G364" s="26" cm="1">
        <f t="array" ref="G364">INDEX(PolicyHoldersInforce,A364)*Premium</f>
        <v>1.668142583227481</v>
      </c>
      <c r="H364" s="26" cm="1">
        <f t="array" ref="H364">INDEX(PolicyHoldersInforce,A364)*INDEX(EscalatedExpense,A364)</f>
        <v>0.81485218878283849</v>
      </c>
      <c r="I364" s="26" cm="1">
        <f t="array" ref="I364">INDEX(PremiumsReceived,A364)-INDEX(ExpensesPaid,A364)-INDEX(DeathBenefitsPaid,A364)</f>
        <v>-1.437163549235001</v>
      </c>
      <c r="J364" s="26" cm="1">
        <f t="array" ref="J364">IF(A364=MaxT,INDEX(NetCF,A364),INDEX(NetCF,A364)+(INDEX(BEL,(A364+1))*INDEX(DiscountFactor,A364)))</f>
        <v>-363.87120935919012</v>
      </c>
      <c r="K364" s="26"/>
    </row>
    <row r="365" spans="1:11" x14ac:dyDescent="0.2">
      <c r="A365" s="9">
        <v>364</v>
      </c>
      <c r="B365" s="24">
        <f t="shared" si="5"/>
        <v>52</v>
      </c>
      <c r="C365" s="25" cm="1">
        <f t="array" ref="C365">IF(A365=1,1,INDEX(PolicyHoldersInforce,(A365-1))-INDEX(Deaths,(A365-1))-INDEX(Lapses,(A365-1)))</f>
        <v>3.7070802852948816E-2</v>
      </c>
      <c r="D365" s="25" cm="1">
        <f t="array" ref="D365">(INDEX(PolicyHoldersInforce,A365)-INDEX(Deaths,A365))*INDEX(LapseRateFactor,(DurationInforce+A365))</f>
        <v>3.2401884671938051E-4</v>
      </c>
      <c r="E365" s="25" cm="1">
        <f t="array" ref="E365">INDEX(PolicyHoldersInforce,A365)*INDEX(QxFactor,INDEX(Age,A365),QxIndex)</f>
        <v>4.5403072231187617E-6</v>
      </c>
      <c r="F365" s="26" cm="1">
        <f t="array" ref="F365">INDEX(Deaths,A365)*SumAssured</f>
        <v>2.270153611559381</v>
      </c>
      <c r="G365" s="26" cm="1">
        <f t="array" ref="G365">INDEX(PolicyHoldersInforce,A365)*Premium</f>
        <v>1.6533578072415172</v>
      </c>
      <c r="H365" s="26" cm="1">
        <f t="array" ref="H365">INDEX(PolicyHoldersInforce,A365)*INDEX(EscalatedExpense,A365)</f>
        <v>0.81092052518582503</v>
      </c>
      <c r="I365" s="26" cm="1">
        <f t="array" ref="I365">INDEX(PremiumsReceived,A365)-INDEX(ExpensesPaid,A365)-INDEX(DeathBenefitsPaid,A365)</f>
        <v>-1.427716329503689</v>
      </c>
      <c r="J365" s="26" cm="1">
        <f t="array" ref="J365">IF(A365=MaxT,INDEX(NetCF,A365),INDEX(NetCF,A365)+(INDEX(BEL,(A365+1))*INDEX(DiscountFactor,A365)))</f>
        <v>-364.19821185453696</v>
      </c>
      <c r="K365" s="26"/>
    </row>
    <row r="366" spans="1:11" x14ac:dyDescent="0.2">
      <c r="A366" s="9">
        <v>365</v>
      </c>
      <c r="B366" s="24">
        <f t="shared" si="5"/>
        <v>52</v>
      </c>
      <c r="C366" s="25" cm="1">
        <f t="array" ref="C366">IF(A366=1,1,INDEX(PolicyHoldersInforce,(A366-1))-INDEX(Deaths,(A366-1))-INDEX(Lapses,(A366-1)))</f>
        <v>3.6742243699006319E-2</v>
      </c>
      <c r="D366" s="25" cm="1">
        <f t="array" ref="D366">(INDEX(PolicyHoldersInforce,A366)-INDEX(Deaths,A366))*INDEX(LapseRateFactor,(DurationInforce+A366))</f>
        <v>3.2114706218960268E-4</v>
      </c>
      <c r="E366" s="25" cm="1">
        <f t="array" ref="E366">INDEX(PolicyHoldersInforce,A366)*INDEX(QxFactor,INDEX(Age,A366),QxIndex)</f>
        <v>4.5000664032534794E-6</v>
      </c>
      <c r="F366" s="26" cm="1">
        <f t="array" ref="F366">INDEX(Deaths,A366)*SumAssured</f>
        <v>2.2500332016267395</v>
      </c>
      <c r="G366" s="26" cm="1">
        <f t="array" ref="G366">INDEX(PolicyHoldersInforce,A366)*Premium</f>
        <v>1.6387040689756818</v>
      </c>
      <c r="H366" s="26" cm="1">
        <f t="array" ref="H366">INDEX(PolicyHoldersInforce,A366)*INDEX(EscalatedExpense,A366)</f>
        <v>0.80700783187428538</v>
      </c>
      <c r="I366" s="26" cm="1">
        <f t="array" ref="I366">INDEX(PremiumsReceived,A366)-INDEX(ExpensesPaid,A366)-INDEX(DeathBenefitsPaid,A366)</f>
        <v>-1.4183369645253432</v>
      </c>
      <c r="J366" s="26" cm="1">
        <f t="array" ref="J366">IF(A366=MaxT,INDEX(NetCF,A366),INDEX(NetCF,A366)+(INDEX(BEL,(A366+1))*INDEX(DiscountFactor,A366)))</f>
        <v>-364.53629925561592</v>
      </c>
      <c r="K366" s="26"/>
    </row>
    <row r="367" spans="1:11" x14ac:dyDescent="0.2">
      <c r="A367" s="9">
        <v>366</v>
      </c>
      <c r="B367" s="24">
        <f t="shared" si="5"/>
        <v>52</v>
      </c>
      <c r="C367" s="25" cm="1">
        <f t="array" ref="C367">IF(A367=1,1,INDEX(PolicyHoldersInforce,(A367-1))-INDEX(Deaths,(A367-1))-INDEX(Lapses,(A367-1)))</f>
        <v>3.6416596570413462E-2</v>
      </c>
      <c r="D367" s="25" cm="1">
        <f t="array" ref="D367">(INDEX(PolicyHoldersInforce,A367)-INDEX(Deaths,A367))*INDEX(LapseRateFactor,(DurationInforce+A367))</f>
        <v>3.1830073033478173E-4</v>
      </c>
      <c r="E367" s="25" cm="1">
        <f t="array" ref="E367">INDEX(PolicyHoldersInforce,A367)*INDEX(QxFactor,INDEX(Age,A367),QxIndex)</f>
        <v>4.4601822384566425E-6</v>
      </c>
      <c r="F367" s="26" cm="1">
        <f t="array" ref="F367">INDEX(Deaths,A367)*SumAssured</f>
        <v>2.2300911192283213</v>
      </c>
      <c r="G367" s="26" cm="1">
        <f t="array" ref="G367">INDEX(PolicyHoldersInforce,A367)*Premium</f>
        <v>1.6241802070404405</v>
      </c>
      <c r="H367" s="26" cm="1">
        <f t="array" ref="H367">INDEX(PolicyHoldersInforce,A367)*INDEX(EscalatedExpense,A367)</f>
        <v>0.80311401731655063</v>
      </c>
      <c r="I367" s="26" cm="1">
        <f t="array" ref="I367">INDEX(PremiumsReceived,A367)-INDEX(ExpensesPaid,A367)-INDEX(DeathBenefitsPaid,A367)</f>
        <v>-1.4090249295044313</v>
      </c>
      <c r="J367" s="26" cm="1">
        <f t="array" ref="J367">IF(A367=MaxT,INDEX(NetCF,A367),INDEX(NetCF,A367)+(INDEX(BEL,(A367+1))*INDEX(DiscountFactor,A367)))</f>
        <v>-364.88545733372678</v>
      </c>
      <c r="K367" s="26"/>
    </row>
    <row r="368" spans="1:11" x14ac:dyDescent="0.2">
      <c r="A368" s="9">
        <v>367</v>
      </c>
      <c r="B368" s="24">
        <f t="shared" si="5"/>
        <v>52</v>
      </c>
      <c r="C368" s="25" cm="1">
        <f t="array" ref="C368">IF(A368=1,1,INDEX(PolicyHoldersInforce,(A368-1))-INDEX(Deaths,(A368-1))-INDEX(Lapses,(A368-1)))</f>
        <v>3.6093835657840224E-2</v>
      </c>
      <c r="D368" s="25" cm="1">
        <f t="array" ref="D368">(INDEX(PolicyHoldersInforce,A368)-INDEX(Deaths,A368))*INDEX(LapseRateFactor,(DurationInforce+A368))</f>
        <v>3.1547962556742828E-4</v>
      </c>
      <c r="E368" s="25" cm="1">
        <f t="array" ref="E368">INDEX(PolicyHoldersInforce,A368)*INDEX(QxFactor,INDEX(Age,A368),QxIndex)</f>
        <v>4.4206515676883371E-6</v>
      </c>
      <c r="F368" s="26" cm="1">
        <f t="array" ref="F368">INDEX(Deaths,A368)*SumAssured</f>
        <v>2.2103257838441688</v>
      </c>
      <c r="G368" s="26" cm="1">
        <f t="array" ref="G368">INDEX(PolicyHoldersInforce,A368)*Premium</f>
        <v>1.6097850703396741</v>
      </c>
      <c r="H368" s="26" cm="1">
        <f t="array" ref="H368">INDEX(PolicyHoldersInforce,A368)*INDEX(EscalatedExpense,A368)</f>
        <v>0.79923899042259183</v>
      </c>
      <c r="I368" s="26" cm="1">
        <f t="array" ref="I368">INDEX(PremiumsReceived,A368)-INDEX(ExpensesPaid,A368)-INDEX(DeathBenefitsPaid,A368)</f>
        <v>-1.3997797039270865</v>
      </c>
      <c r="J368" s="26" cm="1">
        <f t="array" ref="J368">IF(A368=MaxT,INDEX(NetCF,A368),INDEX(NetCF,A368)+(INDEX(BEL,(A368+1))*INDEX(DiscountFactor,A368)))</f>
        <v>-365.2456723182604</v>
      </c>
      <c r="K368" s="26"/>
    </row>
    <row r="369" spans="1:11" x14ac:dyDescent="0.2">
      <c r="A369" s="9">
        <v>368</v>
      </c>
      <c r="B369" s="24">
        <f t="shared" si="5"/>
        <v>52</v>
      </c>
      <c r="C369" s="25" cm="1">
        <f t="array" ref="C369">IF(A369=1,1,INDEX(PolicyHoldersInforce,(A369-1))-INDEX(Deaths,(A369-1))-INDEX(Lapses,(A369-1)))</f>
        <v>3.5773935380705106E-2</v>
      </c>
      <c r="D369" s="25" cm="1">
        <f t="array" ref="D369">(INDEX(PolicyHoldersInforce,A369)-INDEX(Deaths,A369))*INDEX(LapseRateFactor,(DurationInforce+A369))</f>
        <v>3.1268352429943841E-4</v>
      </c>
      <c r="E369" s="25" cm="1">
        <f t="array" ref="E369">INDEX(PolicyHoldersInforce,A369)*INDEX(QxFactor,INDEX(Age,A369),QxIndex)</f>
        <v>4.381471257924997E-6</v>
      </c>
      <c r="F369" s="26" cm="1">
        <f t="array" ref="F369">INDEX(Deaths,A369)*SumAssured</f>
        <v>2.1907356289624986</v>
      </c>
      <c r="G369" s="26" cm="1">
        <f t="array" ref="G369">INDEX(PolicyHoldersInforce,A369)*Premium</f>
        <v>1.5955175179794479</v>
      </c>
      <c r="H369" s="26" cm="1">
        <f t="array" ref="H369">INDEX(PolicyHoldersInforce,A369)*INDEX(EscalatedExpense,A369)</f>
        <v>0.79538266054189022</v>
      </c>
      <c r="I369" s="26" cm="1">
        <f t="array" ref="I369">INDEX(PremiumsReceived,A369)-INDEX(ExpensesPaid,A369)-INDEX(DeathBenefitsPaid,A369)</f>
        <v>-1.3906007715249409</v>
      </c>
      <c r="J369" s="26" cm="1">
        <f t="array" ref="J369">IF(A369=MaxT,INDEX(NetCF,A369),INDEX(NetCF,A369)+(INDEX(BEL,(A369+1))*INDEX(DiscountFactor,A369)))</f>
        <v>-365.61693089462597</v>
      </c>
      <c r="K369" s="26"/>
    </row>
    <row r="370" spans="1:11" x14ac:dyDescent="0.2">
      <c r="A370" s="9">
        <v>369</v>
      </c>
      <c r="B370" s="24">
        <f t="shared" si="5"/>
        <v>52</v>
      </c>
      <c r="C370" s="25" cm="1">
        <f t="array" ref="C370">IF(A370=1,1,INDEX(PolicyHoldersInforce,(A370-1))-INDEX(Deaths,(A370-1))-INDEX(Lapses,(A370-1)))</f>
        <v>3.5456870385147742E-2</v>
      </c>
      <c r="D370" s="25" cm="1">
        <f t="array" ref="D370">(INDEX(PolicyHoldersInforce,A370)-INDEX(Deaths,A370))*INDEX(LapseRateFactor,(DurationInforce+A370))</f>
        <v>3.0991220492437366E-4</v>
      </c>
      <c r="E370" s="25" cm="1">
        <f t="array" ref="E370">INDEX(PolicyHoldersInforce,A370)*INDEX(QxFactor,INDEX(Age,A370),QxIndex)</f>
        <v>4.3426382039110961E-6</v>
      </c>
      <c r="F370" s="26" cm="1">
        <f t="array" ref="F370">INDEX(Deaths,A370)*SumAssured</f>
        <v>2.171319101955548</v>
      </c>
      <c r="G370" s="26" cm="1">
        <f t="array" ref="G370">INDEX(PolicyHoldersInforce,A370)*Premium</f>
        <v>1.5813764191775894</v>
      </c>
      <c r="H370" s="26" cm="1">
        <f t="array" ref="H370">INDEX(PolicyHoldersInforce,A370)*INDEX(EscalatedExpense,A370)</f>
        <v>0.79154493746131627</v>
      </c>
      <c r="I370" s="26" cm="1">
        <f t="array" ref="I370">INDEX(PremiumsReceived,A370)-INDEX(ExpensesPaid,A370)-INDEX(DeathBenefitsPaid,A370)</f>
        <v>-1.381487620239275</v>
      </c>
      <c r="J370" s="26" cm="1">
        <f t="array" ref="J370">IF(A370=MaxT,INDEX(NetCF,A370),INDEX(NetCF,A370)+(INDEX(BEL,(A370+1))*INDEX(DiscountFactor,A370)))</f>
        <v>-365.99922020220458</v>
      </c>
      <c r="K370" s="26"/>
    </row>
    <row r="371" spans="1:11" x14ac:dyDescent="0.2">
      <c r="A371" s="9">
        <v>370</v>
      </c>
      <c r="B371" s="24">
        <f t="shared" si="5"/>
        <v>52</v>
      </c>
      <c r="C371" s="25" cm="1">
        <f t="array" ref="C371">IF(A371=1,1,INDEX(PolicyHoldersInforce,(A371-1))-INDEX(Deaths,(A371-1))-INDEX(Lapses,(A371-1)))</f>
        <v>3.5142615542019459E-2</v>
      </c>
      <c r="D371" s="25" cm="1">
        <f t="array" ref="D371">(INDEX(PolicyHoldersInforce,A371)-INDEX(Deaths,A371))*INDEX(LapseRateFactor,(DurationInforce+A371))</f>
        <v>3.0716544779989702E-4</v>
      </c>
      <c r="E371" s="25" cm="1">
        <f t="array" ref="E371">INDEX(PolicyHoldersInforce,A371)*INDEX(QxFactor,INDEX(Age,A371),QxIndex)</f>
        <v>4.3041493279130438E-6</v>
      </c>
      <c r="F371" s="26" cm="1">
        <f t="array" ref="F371">INDEX(Deaths,A371)*SumAssured</f>
        <v>2.152074663956522</v>
      </c>
      <c r="G371" s="26" cm="1">
        <f t="array" ref="G371">INDEX(PolicyHoldersInforce,A371)*Premium</f>
        <v>1.567360653174068</v>
      </c>
      <c r="H371" s="26" cm="1">
        <f t="array" ref="H371">INDEX(PolicyHoldersInforce,A371)*INDEX(EscalatedExpense,A371)</f>
        <v>0.78772573140301827</v>
      </c>
      <c r="I371" s="26" cm="1">
        <f t="array" ref="I371">INDEX(PremiumsReceived,A371)-INDEX(ExpensesPaid,A371)-INDEX(DeathBenefitsPaid,A371)</f>
        <v>-1.3724397421854722</v>
      </c>
      <c r="J371" s="26" cm="1">
        <f t="array" ref="J371">IF(A371=MaxT,INDEX(NetCF,A371),INDEX(NetCF,A371)+(INDEX(BEL,(A371+1))*INDEX(DiscountFactor,A371)))</f>
        <v>-366.39252783232877</v>
      </c>
      <c r="K371" s="26"/>
    </row>
    <row r="372" spans="1:11" x14ac:dyDescent="0.2">
      <c r="A372" s="9">
        <v>371</v>
      </c>
      <c r="B372" s="24">
        <f t="shared" si="5"/>
        <v>52</v>
      </c>
      <c r="C372" s="25" cm="1">
        <f t="array" ref="C372">IF(A372=1,1,INDEX(PolicyHoldersInforce,(A372-1))-INDEX(Deaths,(A372-1))-INDEX(Lapses,(A372-1)))</f>
        <v>3.4831145944891645E-2</v>
      </c>
      <c r="D372" s="25" cm="1">
        <f t="array" ref="D372">(INDEX(PolicyHoldersInforce,A372)-INDEX(Deaths,A372))*INDEX(LapseRateFactor,(DurationInforce+A372))</f>
        <v>3.0444303523036517E-4</v>
      </c>
      <c r="E372" s="25" cm="1">
        <f t="array" ref="E372">INDEX(PolicyHoldersInforce,A372)*INDEX(QxFactor,INDEX(Age,A372),QxIndex)</f>
        <v>4.2660015794752509E-6</v>
      </c>
      <c r="F372" s="26" cm="1">
        <f t="array" ref="F372">INDEX(Deaths,A372)*SumAssured</f>
        <v>2.1330007897376255</v>
      </c>
      <c r="G372" s="26" cm="1">
        <f t="array" ref="G372">INDEX(PolicyHoldersInforce,A372)*Premium</f>
        <v>1.5534691091421675</v>
      </c>
      <c r="H372" s="26" cm="1">
        <f t="array" ref="H372">INDEX(PolicyHoldersInforce,A372)*INDEX(EscalatedExpense,A372)</f>
        <v>0.78392495302232279</v>
      </c>
      <c r="I372" s="26" cm="1">
        <f t="array" ref="I372">INDEX(PremiumsReceived,A372)-INDEX(ExpensesPaid,A372)-INDEX(DeathBenefitsPaid,A372)</f>
        <v>-1.3634566336177807</v>
      </c>
      <c r="J372" s="26" cm="1">
        <f t="array" ref="J372">IF(A372=MaxT,INDEX(NetCF,A372),INDEX(NetCF,A372)+(INDEX(BEL,(A372+1))*INDEX(DiscountFactor,A372)))</f>
        <v>-366.79684182628807</v>
      </c>
      <c r="K372" s="26"/>
    </row>
    <row r="373" spans="1:11" x14ac:dyDescent="0.2">
      <c r="A373" s="9">
        <v>372</v>
      </c>
      <c r="B373" s="24">
        <f t="shared" si="5"/>
        <v>53</v>
      </c>
      <c r="C373" s="25" cm="1">
        <f t="array" ref="C373">IF(A373=1,1,INDEX(PolicyHoldersInforce,(A373-1))-INDEX(Deaths,(A373-1))-INDEX(Lapses,(A373-1)))</f>
        <v>3.4522436908081808E-2</v>
      </c>
      <c r="D373" s="25" cm="1">
        <f t="array" ref="D373">(INDEX(PolicyHoldersInforce,A373)-INDEX(Deaths,A373))*INDEX(LapseRateFactor,(DurationInforce+A373))</f>
        <v>3.0174085470283351E-4</v>
      </c>
      <c r="E373" s="25" cm="1">
        <f t="array" ref="E373">INDEX(PolicyHoldersInforce,A373)*INDEX(QxFactor,INDEX(Age,A373),QxIndex)</f>
        <v>4.6739618009282922E-6</v>
      </c>
      <c r="F373" s="26" cm="1">
        <f t="array" ref="F373">INDEX(Deaths,A373)*SumAssured</f>
        <v>2.336980900464146</v>
      </c>
      <c r="G373" s="26" cm="1">
        <f t="array" ref="G373">INDEX(PolicyHoldersInforce,A373)*Premium</f>
        <v>1.5397006861004487</v>
      </c>
      <c r="H373" s="26" cm="1">
        <f t="array" ref="H373">INDEX(PolicyHoldersInforce,A373)*INDEX(EscalatedExpense,A373)</f>
        <v>0.78014251340564578</v>
      </c>
      <c r="I373" s="26" cm="1">
        <f t="array" ref="I373">INDEX(PremiumsReceived,A373)-INDEX(ExpensesPaid,A373)-INDEX(DeathBenefitsPaid,A373)</f>
        <v>-1.5774227277693429</v>
      </c>
      <c r="J373" s="26" cm="1">
        <f t="array" ref="J373">IF(A373=MaxT,INDEX(NetCF,A373),INDEX(NetCF,A373)+(INDEX(BEL,(A373+1))*INDEX(DiscountFactor,A373)))</f>
        <v>-367.2121506733601</v>
      </c>
      <c r="K373" s="26"/>
    </row>
    <row r="374" spans="1:11" x14ac:dyDescent="0.2">
      <c r="A374" s="9">
        <v>373</v>
      </c>
      <c r="B374" s="24">
        <f t="shared" si="5"/>
        <v>53</v>
      </c>
      <c r="C374" s="25" cm="1">
        <f t="array" ref="C374">IF(A374=1,1,INDEX(PolicyHoldersInforce,(A374-1))-INDEX(Deaths,(A374-1))-INDEX(Lapses,(A374-1)))</f>
        <v>3.4216022091578049E-2</v>
      </c>
      <c r="D374" s="25" cm="1">
        <f t="array" ref="D374">(INDEX(PolicyHoldersInforce,A374)-INDEX(Deaths,A374))*INDEX(LapseRateFactor,(DurationInforce+A374))</f>
        <v>2.9906265823392169E-4</v>
      </c>
      <c r="E374" s="25" cm="1">
        <f t="array" ref="E374">INDEX(PolicyHoldersInforce,A374)*INDEX(QxFactor,INDEX(Age,A374),QxIndex)</f>
        <v>4.6324765734691103E-6</v>
      </c>
      <c r="F374" s="26" cm="1">
        <f t="array" ref="F374">INDEX(Deaths,A374)*SumAssured</f>
        <v>2.316238286734555</v>
      </c>
      <c r="G374" s="26" cm="1">
        <f t="array" ref="G374">INDEX(PolicyHoldersInforce,A374)*Premium</f>
        <v>1.5260345852843811</v>
      </c>
      <c r="H374" s="26" cm="1">
        <f t="array" ref="H374">INDEX(PolicyHoldersInforce,A374)*INDEX(EscalatedExpense,A374)</f>
        <v>0.77636829788008277</v>
      </c>
      <c r="I374" s="26" cm="1">
        <f t="array" ref="I374">INDEX(PremiumsReceived,A374)-INDEX(ExpensesPaid,A374)-INDEX(DeathBenefitsPaid,A374)</f>
        <v>-1.5665719993302567</v>
      </c>
      <c r="J374" s="26" cm="1">
        <f t="array" ref="J374">IF(A374=MaxT,INDEX(NetCF,A374),INDEX(NetCF,A374)+(INDEX(BEL,(A374+1))*INDEX(DiscountFactor,A374)))</f>
        <v>-367.41447347231139</v>
      </c>
      <c r="K374" s="26"/>
    </row>
    <row r="375" spans="1:11" x14ac:dyDescent="0.2">
      <c r="A375" s="9">
        <v>374</v>
      </c>
      <c r="B375" s="24">
        <f t="shared" si="5"/>
        <v>53</v>
      </c>
      <c r="C375" s="25" cm="1">
        <f t="array" ref="C375">IF(A375=1,1,INDEX(PolicyHoldersInforce,(A375-1))-INDEX(Deaths,(A375-1))-INDEX(Lapses,(A375-1)))</f>
        <v>3.3912326956770662E-2</v>
      </c>
      <c r="D375" s="25" cm="1">
        <f t="array" ref="D375">(INDEX(PolicyHoldersInforce,A375)-INDEX(Deaths,A375))*INDEX(LapseRateFactor,(DurationInforce+A375))</f>
        <v>2.9640823294552557E-4</v>
      </c>
      <c r="E375" s="25" cm="1">
        <f t="array" ref="E375">INDEX(PolicyHoldersInforce,A375)*INDEX(QxFactor,INDEX(Age,A375),QxIndex)</f>
        <v>4.5913595612779691E-6</v>
      </c>
      <c r="F375" s="26" cm="1">
        <f t="array" ref="F375">INDEX(Deaths,A375)*SumAssured</f>
        <v>2.2956797806389844</v>
      </c>
      <c r="G375" s="26" cm="1">
        <f t="array" ref="G375">INDEX(PolicyHoldersInforce,A375)*Premium</f>
        <v>1.5124897822719716</v>
      </c>
      <c r="H375" s="26" cm="1">
        <f t="array" ref="H375">INDEX(PolicyHoldersInforce,A375)*INDEX(EscalatedExpense,A375)</f>
        <v>0.77261234145793967</v>
      </c>
      <c r="I375" s="26" cm="1">
        <f t="array" ref="I375">INDEX(PremiumsReceived,A375)-INDEX(ExpensesPaid,A375)-INDEX(DeathBenefitsPaid,A375)</f>
        <v>-1.5558023398249525</v>
      </c>
      <c r="J375" s="26" cm="1">
        <f t="array" ref="J375">IF(A375=MaxT,INDEX(NetCF,A375),INDEX(NetCF,A375)+(INDEX(BEL,(A375+1))*INDEX(DiscountFactor,A375)))</f>
        <v>-367.62868463262549</v>
      </c>
      <c r="K375" s="26"/>
    </row>
    <row r="376" spans="1:11" x14ac:dyDescent="0.2">
      <c r="A376" s="9">
        <v>375</v>
      </c>
      <c r="B376" s="24">
        <f t="shared" si="5"/>
        <v>53</v>
      </c>
      <c r="C376" s="25" cm="1">
        <f t="array" ref="C376">IF(A376=1,1,INDEX(PolicyHoldersInforce,(A376-1))-INDEX(Deaths,(A376-1))-INDEX(Lapses,(A376-1)))</f>
        <v>3.3611327364263859E-2</v>
      </c>
      <c r="D376" s="25" cm="1">
        <f t="array" ref="D376">(INDEX(PolicyHoldersInforce,A376)-INDEX(Deaths,A376))*INDEX(LapseRateFactor,(DurationInforce+A376))</f>
        <v>2.9377736784900782E-4</v>
      </c>
      <c r="E376" s="25" cm="1">
        <f t="array" ref="E376">INDEX(PolicyHoldersInforce,A376)*INDEX(QxFactor,INDEX(Age,A376),QxIndex)</f>
        <v>4.5506074961437019E-6</v>
      </c>
      <c r="F376" s="26" cm="1">
        <f t="array" ref="F376">INDEX(Deaths,A376)*SumAssured</f>
        <v>2.2753037480718508</v>
      </c>
      <c r="G376" s="26" cm="1">
        <f t="array" ref="G376">INDEX(PolicyHoldersInforce,A376)*Premium</f>
        <v>1.4990652004461682</v>
      </c>
      <c r="H376" s="26" cm="1">
        <f t="array" ref="H376">INDEX(PolicyHoldersInforce,A376)*INDEX(EscalatedExpense,A376)</f>
        <v>0.76887455580433872</v>
      </c>
      <c r="I376" s="26" cm="1">
        <f t="array" ref="I376">INDEX(PremiumsReceived,A376)-INDEX(ExpensesPaid,A376)-INDEX(DeathBenefitsPaid,A376)</f>
        <v>-1.5451131034300212</v>
      </c>
      <c r="J376" s="26" cm="1">
        <f t="array" ref="J376">IF(A376=MaxT,INDEX(NetCF,A376),INDEX(NetCF,A376)+(INDEX(BEL,(A376+1))*INDEX(DiscountFactor,A376)))</f>
        <v>-367.85476055796164</v>
      </c>
      <c r="K376" s="26"/>
    </row>
    <row r="377" spans="1:11" x14ac:dyDescent="0.2">
      <c r="A377" s="9">
        <v>376</v>
      </c>
      <c r="B377" s="24">
        <f t="shared" si="5"/>
        <v>53</v>
      </c>
      <c r="C377" s="25" cm="1">
        <f t="array" ref="C377">IF(A377=1,1,INDEX(PolicyHoldersInforce,(A377-1))-INDEX(Deaths,(A377-1))-INDEX(Lapses,(A377-1)))</f>
        <v>3.3312999388918706E-2</v>
      </c>
      <c r="D377" s="25" cm="1">
        <f t="array" ref="D377">(INDEX(PolicyHoldersInforce,A377)-INDEX(Deaths,A377))*INDEX(LapseRateFactor,(DurationInforce+A377))</f>
        <v>2.911698538284278E-4</v>
      </c>
      <c r="E377" s="25" cm="1">
        <f t="array" ref="E377">INDEX(PolicyHoldersInforce,A377)*INDEX(QxFactor,INDEX(Age,A377),QxIndex)</f>
        <v>4.5102171388631856E-6</v>
      </c>
      <c r="F377" s="26" cm="1">
        <f t="array" ref="F377">INDEX(Deaths,A377)*SumAssured</f>
        <v>2.2551085694315929</v>
      </c>
      <c r="G377" s="26" cm="1">
        <f t="array" ref="G377">INDEX(PolicyHoldersInforce,A377)*Premium</f>
        <v>1.4857597727457743</v>
      </c>
      <c r="H377" s="26" cm="1">
        <f t="array" ref="H377">INDEX(PolicyHoldersInforce,A377)*INDEX(EscalatedExpense,A377)</f>
        <v>0.7651548530117569</v>
      </c>
      <c r="I377" s="26" cm="1">
        <f t="array" ref="I377">INDEX(PremiumsReceived,A377)-INDEX(ExpensesPaid,A377)-INDEX(DeathBenefitsPaid,A377)</f>
        <v>-1.5345036496975755</v>
      </c>
      <c r="J377" s="26" cm="1">
        <f t="array" ref="J377">IF(A377=MaxT,INDEX(NetCF,A377),INDEX(NetCF,A377)+(INDEX(BEL,(A377+1))*INDEX(DiscountFactor,A377)))</f>
        <v>-368.09267818608953</v>
      </c>
      <c r="K377" s="26"/>
    </row>
    <row r="378" spans="1:11" x14ac:dyDescent="0.2">
      <c r="A378" s="9">
        <v>377</v>
      </c>
      <c r="B378" s="24">
        <f t="shared" si="5"/>
        <v>53</v>
      </c>
      <c r="C378" s="25" cm="1">
        <f t="array" ref="C378">IF(A378=1,1,INDEX(PolicyHoldersInforce,(A378-1))-INDEX(Deaths,(A378-1))-INDEX(Lapses,(A378-1)))</f>
        <v>3.3017319317951419E-2</v>
      </c>
      <c r="D378" s="25" cm="1">
        <f t="array" ref="D378">(INDEX(PolicyHoldersInforce,A378)-INDEX(Deaths,A378))*INDEX(LapseRateFactor,(DurationInforce+A378))</f>
        <v>2.8858548362391951E-4</v>
      </c>
      <c r="E378" s="25" cm="1">
        <f t="array" ref="E378">INDEX(PolicyHoldersInforce,A378)*INDEX(QxFactor,INDEX(Age,A378),QxIndex)</f>
        <v>4.4701852789838687E-6</v>
      </c>
      <c r="F378" s="26" cm="1">
        <f t="array" ref="F378">INDEX(Deaths,A378)*SumAssured</f>
        <v>2.2350926394919344</v>
      </c>
      <c r="G378" s="26" cm="1">
        <f t="array" ref="G378">INDEX(PolicyHoldersInforce,A378)*Premium</f>
        <v>1.4725724415806334</v>
      </c>
      <c r="H378" s="26" cm="1">
        <f t="array" ref="H378">INDEX(PolicyHoldersInforce,A378)*INDEX(EscalatedExpense,A378)</f>
        <v>0.76145314559795418</v>
      </c>
      <c r="I378" s="26" cm="1">
        <f t="array" ref="I378">INDEX(PremiumsReceived,A378)-INDEX(ExpensesPaid,A378)-INDEX(DeathBenefitsPaid,A378)</f>
        <v>-1.5239733435092551</v>
      </c>
      <c r="J378" s="26" cm="1">
        <f t="array" ref="J378">IF(A378=MaxT,INDEX(NetCF,A378),INDEX(NetCF,A378)+(INDEX(BEL,(A378+1))*INDEX(DiscountFactor,A378)))</f>
        <v>-368.3424149860877</v>
      </c>
      <c r="K378" s="26"/>
    </row>
    <row r="379" spans="1:11" x14ac:dyDescent="0.2">
      <c r="A379" s="9">
        <v>378</v>
      </c>
      <c r="B379" s="24">
        <f t="shared" si="5"/>
        <v>53</v>
      </c>
      <c r="C379" s="25" cm="1">
        <f t="array" ref="C379">IF(A379=1,1,INDEX(PolicyHoldersInforce,(A379-1))-INDEX(Deaths,(A379-1))-INDEX(Lapses,(A379-1)))</f>
        <v>3.2724263649048513E-2</v>
      </c>
      <c r="D379" s="25" cm="1">
        <f t="array" ref="D379">(INDEX(PolicyHoldersInforce,A379)-INDEX(Deaths,A379))*INDEX(LapseRateFactor,(DurationInforce+A379))</f>
        <v>2.8602405181521738E-4</v>
      </c>
      <c r="E379" s="25" cm="1">
        <f t="array" ref="E379">INDEX(PolicyHoldersInforce,A379)*INDEX(QxFactor,INDEX(Age,A379),QxIndex)</f>
        <v>4.4305087345485884E-6</v>
      </c>
      <c r="F379" s="26" cm="1">
        <f t="array" ref="F379">INDEX(Deaths,A379)*SumAssured</f>
        <v>2.2152543672742944</v>
      </c>
      <c r="G379" s="26" cm="1">
        <f t="array" ref="G379">INDEX(PolicyHoldersInforce,A379)*Premium</f>
        <v>1.4595021587475636</v>
      </c>
      <c r="H379" s="26" cm="1">
        <f t="array" ref="H379">INDEX(PolicyHoldersInforce,A379)*INDEX(EscalatedExpense,A379)</f>
        <v>0.75776934650391647</v>
      </c>
      <c r="I379" s="26" cm="1">
        <f t="array" ref="I379">INDEX(PremiumsReceived,A379)-INDEX(ExpensesPaid,A379)-INDEX(DeathBenefitsPaid,A379)</f>
        <v>-1.5135215550306471</v>
      </c>
      <c r="J379" s="26" cm="1">
        <f t="array" ref="J379">IF(A379=MaxT,INDEX(NetCF,A379),INDEX(NetCF,A379)+(INDEX(BEL,(A379+1))*INDEX(DiscountFactor,A379)))</f>
        <v>-368.60394895557403</v>
      </c>
      <c r="K379" s="26"/>
    </row>
    <row r="380" spans="1:11" x14ac:dyDescent="0.2">
      <c r="A380" s="9">
        <v>379</v>
      </c>
      <c r="B380" s="24">
        <f t="shared" si="5"/>
        <v>53</v>
      </c>
      <c r="C380" s="25" cm="1">
        <f t="array" ref="C380">IF(A380=1,1,INDEX(PolicyHoldersInforce,(A380-1))-INDEX(Deaths,(A380-1))-INDEX(Lapses,(A380-1)))</f>
        <v>3.2433809088498751E-2</v>
      </c>
      <c r="D380" s="25" cm="1">
        <f t="array" ref="D380">(INDEX(PolicyHoldersInforce,A380)-INDEX(Deaths,A380))*INDEX(LapseRateFactor,(DurationInforce+A380))</f>
        <v>2.8348535480532855E-4</v>
      </c>
      <c r="E380" s="25" cm="1">
        <f t="array" ref="E380">INDEX(PolicyHoldersInforce,A380)*INDEX(QxFactor,INDEX(Age,A380),QxIndex)</f>
        <v>4.3911843518426505E-6</v>
      </c>
      <c r="F380" s="26" cm="1">
        <f t="array" ref="F380">INDEX(Deaths,A380)*SumAssured</f>
        <v>2.1955921759213251</v>
      </c>
      <c r="G380" s="26" cm="1">
        <f t="array" ref="G380">INDEX(PolicyHoldersInforce,A380)*Premium</f>
        <v>1.4465478853470444</v>
      </c>
      <c r="H380" s="26" cm="1">
        <f t="array" ref="H380">INDEX(PolicyHoldersInforce,A380)*INDEX(EscalatedExpense,A380)</f>
        <v>0.75410336909180842</v>
      </c>
      <c r="I380" s="26" cm="1">
        <f t="array" ref="I380">INDEX(PremiumsReceived,A380)-INDEX(ExpensesPaid,A380)-INDEX(DeathBenefitsPaid,A380)</f>
        <v>-1.5031476596660891</v>
      </c>
      <c r="J380" s="26" cm="1">
        <f t="array" ref="J380">IF(A380=MaxT,INDEX(NetCF,A380),INDEX(NetCF,A380)+(INDEX(BEL,(A380+1))*INDEX(DiscountFactor,A380)))</f>
        <v>-368.87725861796889</v>
      </c>
      <c r="K380" s="26"/>
    </row>
    <row r="381" spans="1:11" x14ac:dyDescent="0.2">
      <c r="A381" s="9">
        <v>380</v>
      </c>
      <c r="B381" s="24">
        <f t="shared" si="5"/>
        <v>53</v>
      </c>
      <c r="C381" s="25" cm="1">
        <f t="array" ref="C381">IF(A381=1,1,INDEX(PolicyHoldersInforce,(A381-1))-INDEX(Deaths,(A381-1))-INDEX(Lapses,(A381-1)))</f>
        <v>3.2145932549341574E-2</v>
      </c>
      <c r="D381" s="25" cm="1">
        <f t="array" ref="D381">(INDEX(PolicyHoldersInforce,A381)-INDEX(Deaths,A381))*INDEX(LapseRateFactor,(DurationInforce+A381))</f>
        <v>2.809691908043497E-4</v>
      </c>
      <c r="E381" s="25" cm="1">
        <f t="array" ref="E381">INDEX(PolicyHoldersInforce,A381)*INDEX(QxFactor,INDEX(Age,A381),QxIndex)</f>
        <v>4.3522090051431519E-6</v>
      </c>
      <c r="F381" s="26" cm="1">
        <f t="array" ref="F381">INDEX(Deaths,A381)*SumAssured</f>
        <v>2.1761045025715759</v>
      </c>
      <c r="G381" s="26" cm="1">
        <f t="array" ref="G381">INDEX(PolicyHoldersInforce,A381)*Premium</f>
        <v>1.4337085917006342</v>
      </c>
      <c r="H381" s="26" cm="1">
        <f t="array" ref="H381">INDEX(PolicyHoldersInforce,A381)*INDEX(EscalatedExpense,A381)</f>
        <v>0.75045512714293583</v>
      </c>
      <c r="I381" s="26" cm="1">
        <f t="array" ref="I381">INDEX(PremiumsReceived,A381)-INDEX(ExpensesPaid,A381)-INDEX(DeathBenefitsPaid,A381)</f>
        <v>-1.4928510380138775</v>
      </c>
      <c r="J381" s="26" cm="1">
        <f t="array" ref="J381">IF(A381=MaxT,INDEX(NetCF,A381),INDEX(NetCF,A381)+(INDEX(BEL,(A381+1))*INDEX(DiscountFactor,A381)))</f>
        <v>-369.16232301979034</v>
      </c>
      <c r="K381" s="26"/>
    </row>
    <row r="382" spans="1:11" x14ac:dyDescent="0.2">
      <c r="A382" s="9">
        <v>381</v>
      </c>
      <c r="B382" s="24">
        <f t="shared" si="5"/>
        <v>53</v>
      </c>
      <c r="C382" s="25" cm="1">
        <f t="array" ref="C382">IF(A382=1,1,INDEX(PolicyHoldersInforce,(A382-1))-INDEX(Deaths,(A382-1))-INDEX(Lapses,(A382-1)))</f>
        <v>3.1860611149532078E-2</v>
      </c>
      <c r="D382" s="25" cm="1">
        <f t="array" ref="D382">(INDEX(PolicyHoldersInforce,A382)-INDEX(Deaths,A382))*INDEX(LapseRateFactor,(DurationInforce+A382))</f>
        <v>2.7847535981342762E-4</v>
      </c>
      <c r="E382" s="25" cm="1">
        <f t="array" ref="E382">INDEX(PolicyHoldersInforce,A382)*INDEX(QxFactor,INDEX(Age,A382),QxIndex)</f>
        <v>4.3135795964705333E-6</v>
      </c>
      <c r="F382" s="26" cm="1">
        <f t="array" ref="F382">INDEX(Deaths,A382)*SumAssured</f>
        <v>2.1567897982352666</v>
      </c>
      <c r="G382" s="26" cm="1">
        <f t="array" ref="G382">INDEX(PolicyHoldersInforce,A382)*Premium</f>
        <v>1.4209832572691308</v>
      </c>
      <c r="H382" s="26" cm="1">
        <f t="array" ref="H382">INDEX(PolicyHoldersInforce,A382)*INDEX(EscalatedExpense,A382)</f>
        <v>0.74682453485571865</v>
      </c>
      <c r="I382" s="26" cm="1">
        <f t="array" ref="I382">INDEX(PremiumsReceived,A382)-INDEX(ExpensesPaid,A382)-INDEX(DeathBenefitsPaid,A382)</f>
        <v>-1.4826310758218546</v>
      </c>
      <c r="J382" s="26" cm="1">
        <f t="array" ref="J382">IF(A382=MaxT,INDEX(NetCF,A382),INDEX(NetCF,A382)+(INDEX(BEL,(A382+1))*INDEX(DiscountFactor,A382)))</f>
        <v>-369.45912172798074</v>
      </c>
      <c r="K382" s="26"/>
    </row>
    <row r="383" spans="1:11" x14ac:dyDescent="0.2">
      <c r="A383" s="9">
        <v>382</v>
      </c>
      <c r="B383" s="24">
        <f t="shared" si="5"/>
        <v>53</v>
      </c>
      <c r="C383" s="25" cm="1">
        <f t="array" ref="C383">IF(A383=1,1,INDEX(PolicyHoldersInforce,(A383-1))-INDEX(Deaths,(A383-1))-INDEX(Lapses,(A383-1)))</f>
        <v>3.1577822210122175E-2</v>
      </c>
      <c r="D383" s="25" cm="1">
        <f t="array" ref="D383">(INDEX(PolicyHoldersInforce,A383)-INDEX(Deaths,A383))*INDEX(LapseRateFactor,(DurationInforce+A383))</f>
        <v>2.7600366360886234E-4</v>
      </c>
      <c r="E383" s="25" cm="1">
        <f t="array" ref="E383">INDEX(PolicyHoldersInforce,A383)*INDEX(QxFactor,INDEX(Age,A383),QxIndex)</f>
        <v>4.2752930553423346E-6</v>
      </c>
      <c r="F383" s="26" cm="1">
        <f t="array" ref="F383">INDEX(Deaths,A383)*SumAssured</f>
        <v>2.1376465276711674</v>
      </c>
      <c r="G383" s="26" cm="1">
        <f t="array" ref="G383">INDEX(PolicyHoldersInforce,A383)*Premium</f>
        <v>1.4083708705714491</v>
      </c>
      <c r="H383" s="26" cm="1">
        <f t="array" ref="H383">INDEX(PolicyHoldersInforce,A383)*INDEX(EscalatedExpense,A383)</f>
        <v>0.74321150684367143</v>
      </c>
      <c r="I383" s="26" cm="1">
        <f t="array" ref="I383">INDEX(PremiumsReceived,A383)-INDEX(ExpensesPaid,A383)-INDEX(DeathBenefitsPaid,A383)</f>
        <v>-1.4724871639433896</v>
      </c>
      <c r="J383" s="26" cm="1">
        <f t="array" ref="J383">IF(A383=MaxT,INDEX(NetCF,A383),INDEX(NetCF,A383)+(INDEX(BEL,(A383+1))*INDEX(DiscountFactor,A383)))</f>
        <v>-369.76763482726574</v>
      </c>
      <c r="K383" s="26"/>
    </row>
    <row r="384" spans="1:11" x14ac:dyDescent="0.2">
      <c r="A384" s="9">
        <v>383</v>
      </c>
      <c r="B384" s="24">
        <f t="shared" si="5"/>
        <v>53</v>
      </c>
      <c r="C384" s="25" cm="1">
        <f t="array" ref="C384">IF(A384=1,1,INDEX(PolicyHoldersInforce,(A384-1))-INDEX(Deaths,(A384-1))-INDEX(Lapses,(A384-1)))</f>
        <v>3.1297543253457974E-2</v>
      </c>
      <c r="D384" s="25" cm="1">
        <f t="array" ref="D384">(INDEX(PolicyHoldersInforce,A384)-INDEX(Deaths,A384))*INDEX(LapseRateFactor,(DurationInforce+A384))</f>
        <v>2.7355390572635096E-4</v>
      </c>
      <c r="E384" s="25" cm="1">
        <f t="array" ref="E384">INDEX(PolicyHoldersInforce,A384)*INDEX(QxFactor,INDEX(Age,A384),QxIndex)</f>
        <v>4.2373463385291358E-6</v>
      </c>
      <c r="F384" s="26" cm="1">
        <f t="array" ref="F384">INDEX(Deaths,A384)*SumAssured</f>
        <v>2.1186731692645679</v>
      </c>
      <c r="G384" s="26" cm="1">
        <f t="array" ref="G384">INDEX(PolicyHoldersInforce,A384)*Premium</f>
        <v>1.3958704291042257</v>
      </c>
      <c r="H384" s="26" cm="1">
        <f t="array" ref="H384">INDEX(PolicyHoldersInforce,A384)*INDEX(EscalatedExpense,A384)</f>
        <v>0.73961595813339698</v>
      </c>
      <c r="I384" s="26" cm="1">
        <f t="array" ref="I384">INDEX(PremiumsReceived,A384)-INDEX(ExpensesPaid,A384)-INDEX(DeathBenefitsPaid,A384)</f>
        <v>-1.4624186982937393</v>
      </c>
      <c r="J384" s="26" cm="1">
        <f t="array" ref="J384">IF(A384=MaxT,INDEX(NetCF,A384),INDEX(NetCF,A384)+(INDEX(BEL,(A384+1))*INDEX(DiscountFactor,A384)))</f>
        <v>-370.08784291754404</v>
      </c>
      <c r="K384" s="26"/>
    </row>
    <row r="385" spans="1:11" x14ac:dyDescent="0.2">
      <c r="A385" s="9">
        <v>384</v>
      </c>
      <c r="B385" s="24">
        <f t="shared" si="5"/>
        <v>54</v>
      </c>
      <c r="C385" s="25" cm="1">
        <f t="array" ref="C385">IF(A385=1,1,INDEX(PolicyHoldersInforce,(A385-1))-INDEX(Deaths,(A385-1))-INDEX(Lapses,(A385-1)))</f>
        <v>3.1019752001393092E-2</v>
      </c>
      <c r="D385" s="25" cm="1">
        <f t="array" ref="D385">(INDEX(PolicyHoldersInforce,A385)-INDEX(Deaths,A385))*INDEX(LapseRateFactor,(DurationInforce+A385))</f>
        <v>2.711219556760571E-4</v>
      </c>
      <c r="E385" s="25" cm="1">
        <f t="array" ref="E385">INDEX(PolicyHoldersInforce,A385)*INDEX(QxFactor,INDEX(Age,A385),QxIndex)</f>
        <v>4.6499702980362471E-6</v>
      </c>
      <c r="F385" s="26" cm="1">
        <f t="array" ref="F385">INDEX(Deaths,A385)*SumAssured</f>
        <v>2.3249851490181235</v>
      </c>
      <c r="G385" s="26" cm="1">
        <f t="array" ref="G385">INDEX(PolicyHoldersInforce,A385)*Premium</f>
        <v>1.3834809392621319</v>
      </c>
      <c r="H385" s="26" cm="1">
        <f t="array" ref="H385">INDEX(PolicyHoldersInforce,A385)*INDEX(EscalatedExpense,A385)</f>
        <v>0.73603780416258602</v>
      </c>
      <c r="I385" s="26" cm="1">
        <f t="array" ref="I385">INDEX(PremiumsReceived,A385)-INDEX(ExpensesPaid,A385)-INDEX(DeathBenefitsPaid,A385)</f>
        <v>-1.6775420139185777</v>
      </c>
      <c r="J385" s="26" cm="1">
        <f t="array" ref="J385">IF(A385=MaxT,INDEX(NetCF,A385),INDEX(NetCF,A385)+(INDEX(BEL,(A385+1))*INDEX(DiscountFactor,A385)))</f>
        <v>-370.41972711130853</v>
      </c>
      <c r="K385" s="26"/>
    </row>
    <row r="386" spans="1:11" x14ac:dyDescent="0.2">
      <c r="A386" s="9">
        <v>385</v>
      </c>
      <c r="B386" s="24">
        <f t="shared" ref="B386:B449" si="6">FLOOR(AgeAtInception+((DurationInforce+A386)/12),1)</f>
        <v>54</v>
      </c>
      <c r="C386" s="25" cm="1">
        <f t="array" ref="C386">IF(A386=1,1,INDEX(PolicyHoldersInforce,(A386-1))-INDEX(Deaths,(A386-1))-INDEX(Lapses,(A386-1)))</f>
        <v>3.0743980075418998E-2</v>
      </c>
      <c r="D386" s="25" cm="1">
        <f t="array" ref="D386">(INDEX(PolicyHoldersInforce,A386)-INDEX(Deaths,A386))*INDEX(LapseRateFactor,(DurationInforce+A386))</f>
        <v>2.6871162615803605E-4</v>
      </c>
      <c r="E386" s="25" cm="1">
        <f t="array" ref="E386">INDEX(PolicyHoldersInforce,A386)*INDEX(QxFactor,INDEX(Age,A386),QxIndex)</f>
        <v>4.6086311130951751E-6</v>
      </c>
      <c r="F386" s="26" cm="1">
        <f t="array" ref="F386">INDEX(Deaths,A386)*SumAssured</f>
        <v>2.3043155565475875</v>
      </c>
      <c r="G386" s="26" cm="1">
        <f t="array" ref="G386">INDEX(PolicyHoldersInforce,A386)*Premium</f>
        <v>1.3711815113636874</v>
      </c>
      <c r="H386" s="26" cm="1">
        <f t="array" ref="H386">INDEX(PolicyHoldersInforce,A386)*INDEX(EscalatedExpense,A386)</f>
        <v>0.73246632785643517</v>
      </c>
      <c r="I386" s="26" cm="1">
        <f t="array" ref="I386">INDEX(PremiumsReceived,A386)-INDEX(ExpensesPaid,A386)-INDEX(DeathBenefitsPaid,A386)</f>
        <v>-1.6656003730403353</v>
      </c>
      <c r="J386" s="26" cm="1">
        <f t="array" ref="J386">IF(A386=MaxT,INDEX(NetCF,A386),INDEX(NetCF,A386)+(INDEX(BEL,(A386+1))*INDEX(DiscountFactor,A386)))</f>
        <v>-370.53705632892655</v>
      </c>
      <c r="K386" s="26"/>
    </row>
    <row r="387" spans="1:11" x14ac:dyDescent="0.2">
      <c r="A387" s="9">
        <v>386</v>
      </c>
      <c r="B387" s="24">
        <f t="shared" si="6"/>
        <v>54</v>
      </c>
      <c r="C387" s="25" cm="1">
        <f t="array" ref="C387">IF(A387=1,1,INDEX(PolicyHoldersInforce,(A387-1))-INDEX(Deaths,(A387-1))-INDEX(Lapses,(A387-1)))</f>
        <v>3.0470659818147866E-2</v>
      </c>
      <c r="D387" s="25" cm="1">
        <f t="array" ref="D387">(INDEX(PolicyHoldersInforce,A387)-INDEX(Deaths,A387))*INDEX(LapseRateFactor,(DurationInforce+A387))</f>
        <v>2.6632272496134355E-4</v>
      </c>
      <c r="E387" s="25" cm="1">
        <f t="array" ref="E387">INDEX(PolicyHoldersInforce,A387)*INDEX(QxFactor,INDEX(Age,A387),QxIndex)</f>
        <v>4.5676594419449568E-6</v>
      </c>
      <c r="F387" s="26" cm="1">
        <f t="array" ref="F387">INDEX(Deaths,A387)*SumAssured</f>
        <v>2.2838297209724785</v>
      </c>
      <c r="G387" s="26" cm="1">
        <f t="array" ref="G387">INDEX(PolicyHoldersInforce,A387)*Premium</f>
        <v>1.3589914278893949</v>
      </c>
      <c r="H387" s="26" cm="1">
        <f t="array" ref="H387">INDEX(PolicyHoldersInforce,A387)*INDEX(EscalatedExpense,A387)</f>
        <v>0.72891218142510117</v>
      </c>
      <c r="I387" s="26" cm="1">
        <f t="array" ref="I387">INDEX(PremiumsReceived,A387)-INDEX(ExpensesPaid,A387)-INDEX(DeathBenefitsPaid,A387)</f>
        <v>-1.6537504745081848</v>
      </c>
      <c r="J387" s="26" cm="1">
        <f t="array" ref="J387">IF(A387=MaxT,INDEX(NetCF,A387),INDEX(NetCF,A387)+(INDEX(BEL,(A387+1))*INDEX(DiscountFactor,A387)))</f>
        <v>-370.6669564198632</v>
      </c>
      <c r="K387" s="26"/>
    </row>
    <row r="388" spans="1:11" x14ac:dyDescent="0.2">
      <c r="A388" s="9">
        <v>387</v>
      </c>
      <c r="B388" s="24">
        <f t="shared" si="6"/>
        <v>54</v>
      </c>
      <c r="C388" s="25" cm="1">
        <f t="array" ref="C388">IF(A388=1,1,INDEX(PolicyHoldersInforce,(A388-1))-INDEX(Deaths,(A388-1))-INDEX(Lapses,(A388-1)))</f>
        <v>3.0199769433744576E-2</v>
      </c>
      <c r="D388" s="25" cm="1">
        <f t="array" ref="D388">(INDEX(PolicyHoldersInforce,A388)-INDEX(Deaths,A388))*INDEX(LapseRateFactor,(DurationInforce+A388))</f>
        <v>2.6395506158382979E-4</v>
      </c>
      <c r="E388" s="25" cm="1">
        <f t="array" ref="E388">INDEX(PolicyHoldersInforce,A388)*INDEX(QxFactor,INDEX(Age,A388),QxIndex)</f>
        <v>4.527052017312989E-6</v>
      </c>
      <c r="F388" s="26" cm="1">
        <f t="array" ref="F388">INDEX(Deaths,A388)*SumAssured</f>
        <v>2.2635260086564943</v>
      </c>
      <c r="G388" s="26" cm="1">
        <f t="array" ref="G388">INDEX(PolicyHoldersInforce,A388)*Premium</f>
        <v>1.3469097167450081</v>
      </c>
      <c r="H388" s="26" cm="1">
        <f t="array" ref="H388">INDEX(PolicyHoldersInforce,A388)*INDEX(EscalatedExpense,A388)</f>
        <v>0.72537528077882785</v>
      </c>
      <c r="I388" s="26" cm="1">
        <f t="array" ref="I388">INDEX(PremiumsReceived,A388)-INDEX(ExpensesPaid,A388)-INDEX(DeathBenefitsPaid,A388)</f>
        <v>-1.641991572690314</v>
      </c>
      <c r="J388" s="26" cm="1">
        <f t="array" ref="J388">IF(A388=MaxT,INDEX(NetCF,A388),INDEX(NetCF,A388)+(INDEX(BEL,(A388+1))*INDEX(DiscountFactor,A388)))</f>
        <v>-370.8093963845734</v>
      </c>
      <c r="K388" s="26"/>
    </row>
    <row r="389" spans="1:11" x14ac:dyDescent="0.2">
      <c r="A389" s="9">
        <v>388</v>
      </c>
      <c r="B389" s="24">
        <f t="shared" si="6"/>
        <v>54</v>
      </c>
      <c r="C389" s="25" cm="1">
        <f t="array" ref="C389">IF(A389=1,1,INDEX(PolicyHoldersInforce,(A389-1))-INDEX(Deaths,(A389-1))-INDEX(Lapses,(A389-1)))</f>
        <v>2.9931287320143433E-2</v>
      </c>
      <c r="D389" s="25" cm="1">
        <f t="array" ref="D389">(INDEX(PolicyHoldersInforce,A389)-INDEX(Deaths,A389))*INDEX(LapseRateFactor,(DurationInforce+A389))</f>
        <v>2.6160844721694786E-4</v>
      </c>
      <c r="E389" s="25" cm="1">
        <f t="array" ref="E389">INDEX(PolicyHoldersInforce,A389)*INDEX(QxFactor,INDEX(Age,A389),QxIndex)</f>
        <v>4.4868056009733857E-6</v>
      </c>
      <c r="F389" s="26" cm="1">
        <f t="array" ref="F389">INDEX(Deaths,A389)*SumAssured</f>
        <v>2.2434028004866926</v>
      </c>
      <c r="G389" s="26" cm="1">
        <f t="array" ref="G389">INDEX(PolicyHoldersInforce,A389)*Premium</f>
        <v>1.3349354144783971</v>
      </c>
      <c r="H389" s="26" cm="1">
        <f t="array" ref="H389">INDEX(PolicyHoldersInforce,A389)*INDEX(EscalatedExpense,A389)</f>
        <v>0.72185554223589266</v>
      </c>
      <c r="I389" s="26" cm="1">
        <f t="array" ref="I389">INDEX(PremiumsReceived,A389)-INDEX(ExpensesPaid,A389)-INDEX(DeathBenefitsPaid,A389)</f>
        <v>-1.6303229282441882</v>
      </c>
      <c r="J389" s="26" cm="1">
        <f t="array" ref="J389">IF(A389=MaxT,INDEX(NetCF,A389),INDEX(NetCF,A389)+(INDEX(BEL,(A389+1))*INDEX(DiscountFactor,A389)))</f>
        <v>-370.96434582188141</v>
      </c>
      <c r="K389" s="26"/>
    </row>
    <row r="390" spans="1:11" x14ac:dyDescent="0.2">
      <c r="A390" s="9">
        <v>389</v>
      </c>
      <c r="B390" s="24">
        <f t="shared" si="6"/>
        <v>54</v>
      </c>
      <c r="C390" s="25" cm="1">
        <f t="array" ref="C390">IF(A390=1,1,INDEX(PolicyHoldersInforce,(A390-1))-INDEX(Deaths,(A390-1))-INDEX(Lapses,(A390-1)))</f>
        <v>2.9665192067325513E-2</v>
      </c>
      <c r="D390" s="25" cm="1">
        <f t="array" ref="D390">(INDEX(PolicyHoldersInforce,A390)-INDEX(Deaths,A390))*INDEX(LapseRateFactor,(DurationInforce+A390))</f>
        <v>2.5928269473069751E-4</v>
      </c>
      <c r="E390" s="25" cm="1">
        <f t="array" ref="E390">INDEX(PolicyHoldersInforce,A390)*INDEX(QxFactor,INDEX(Age,A390),QxIndex)</f>
        <v>4.4469169834887516E-6</v>
      </c>
      <c r="F390" s="26" cm="1">
        <f t="array" ref="F390">INDEX(Deaths,A390)*SumAssured</f>
        <v>2.2234584917443758</v>
      </c>
      <c r="G390" s="26" cm="1">
        <f t="array" ref="G390">INDEX(PolicyHoldersInforce,A390)*Premium</f>
        <v>1.323067566202718</v>
      </c>
      <c r="H390" s="26" cm="1">
        <f t="array" ref="H390">INDEX(PolicyHoldersInforce,A390)*INDEX(EscalatedExpense,A390)</f>
        <v>0.71835288252061924</v>
      </c>
      <c r="I390" s="26" cm="1">
        <f t="array" ref="I390">INDEX(PremiumsReceived,A390)-INDEX(ExpensesPaid,A390)-INDEX(DeathBenefitsPaid,A390)</f>
        <v>-1.6187438080622769</v>
      </c>
      <c r="J390" s="26" cm="1">
        <f t="array" ref="J390">IF(A390=MaxT,INDEX(NetCF,A390),INDEX(NetCF,A390)+(INDEX(BEL,(A390+1))*INDEX(DiscountFactor,A390)))</f>
        <v>-371.13177492557355</v>
      </c>
      <c r="K390" s="26"/>
    </row>
    <row r="391" spans="1:11" x14ac:dyDescent="0.2">
      <c r="A391" s="9">
        <v>390</v>
      </c>
      <c r="B391" s="24">
        <f t="shared" si="6"/>
        <v>54</v>
      </c>
      <c r="C391" s="25" cm="1">
        <f t="array" ref="C391">IF(A391=1,1,INDEX(PolicyHoldersInforce,(A391-1))-INDEX(Deaths,(A391-1))-INDEX(Lapses,(A391-1)))</f>
        <v>2.940146245561133E-2</v>
      </c>
      <c r="D391" s="25" cm="1">
        <f t="array" ref="D391">(INDEX(PolicyHoldersInforce,A391)-INDEX(Deaths,A391))*INDEX(LapseRateFactor,(DurationInforce+A391))</f>
        <v>2.5697761865870226E-4</v>
      </c>
      <c r="E391" s="25" cm="1">
        <f t="array" ref="E391">INDEX(PolicyHoldersInforce,A391)*INDEX(QxFactor,INDEX(Age,A391),QxIndex)</f>
        <v>4.4073829839542446E-6</v>
      </c>
      <c r="F391" s="26" cm="1">
        <f t="array" ref="F391">INDEX(Deaths,A391)*SumAssured</f>
        <v>2.2036914919771222</v>
      </c>
      <c r="G391" s="26" cm="1">
        <f t="array" ref="G391">INDEX(PolicyHoldersInforce,A391)*Premium</f>
        <v>1.3113052255202653</v>
      </c>
      <c r="H391" s="26" cm="1">
        <f t="array" ref="H391">INDEX(PolicyHoldersInforce,A391)*INDEX(EscalatedExpense,A391)</f>
        <v>0.71486721876141046</v>
      </c>
      <c r="I391" s="26" cm="1">
        <f t="array" ref="I391">INDEX(PremiumsReceived,A391)-INDEX(ExpensesPaid,A391)-INDEX(DeathBenefitsPaid,A391)</f>
        <v>-1.6072534852182674</v>
      </c>
      <c r="J391" s="26" cm="1">
        <f t="array" ref="J391">IF(A391=MaxT,INDEX(NetCF,A391),INDEX(NetCF,A391)+(INDEX(BEL,(A391+1))*INDEX(DiscountFactor,A391)))</f>
        <v>-371.31165448102894</v>
      </c>
      <c r="K391" s="26"/>
    </row>
    <row r="392" spans="1:11" x14ac:dyDescent="0.2">
      <c r="A392" s="9">
        <v>391</v>
      </c>
      <c r="B392" s="24">
        <f t="shared" si="6"/>
        <v>54</v>
      </c>
      <c r="C392" s="25" cm="1">
        <f t="array" ref="C392">IF(A392=1,1,INDEX(PolicyHoldersInforce,(A392-1))-INDEX(Deaths,(A392-1))-INDEX(Lapses,(A392-1)))</f>
        <v>2.9140077453968672E-2</v>
      </c>
      <c r="D392" s="25" cm="1">
        <f t="array" ref="D392">(INDEX(PolicyHoldersInforce,A392)-INDEX(Deaths,A392))*INDEX(LapseRateFactor,(DurationInforce+A392))</f>
        <v>2.5469303518341966E-4</v>
      </c>
      <c r="E392" s="25" cm="1">
        <f t="array" ref="E392">INDEX(PolicyHoldersInforce,A392)*INDEX(QxFactor,INDEX(Age,A392),QxIndex)</f>
        <v>4.3682004497439154E-6</v>
      </c>
      <c r="F392" s="26" cm="1">
        <f t="array" ref="F392">INDEX(Deaths,A392)*SumAssured</f>
        <v>2.1841002248719579</v>
      </c>
      <c r="G392" s="26" cm="1">
        <f t="array" ref="G392">INDEX(PolicyHoldersInforce,A392)*Premium</f>
        <v>1.2996474544470029</v>
      </c>
      <c r="H392" s="26" cm="1">
        <f t="array" ref="H392">INDEX(PolicyHoldersInforce,A392)*INDEX(EscalatedExpense,A392)</f>
        <v>0.71139846848878752</v>
      </c>
      <c r="I392" s="26" cm="1">
        <f t="array" ref="I392">INDEX(PremiumsReceived,A392)-INDEX(ExpensesPaid,A392)-INDEX(DeathBenefitsPaid,A392)</f>
        <v>-1.5958512389137425</v>
      </c>
      <c r="J392" s="26" cm="1">
        <f t="array" ref="J392">IF(A392=MaxT,INDEX(NetCF,A392),INDEX(NetCF,A392)+(INDEX(BEL,(A392+1))*INDEX(DiscountFactor,A392)))</f>
        <v>-371.50395586188762</v>
      </c>
      <c r="K392" s="26"/>
    </row>
    <row r="393" spans="1:11" x14ac:dyDescent="0.2">
      <c r="A393" s="9">
        <v>392</v>
      </c>
      <c r="B393" s="24">
        <f t="shared" si="6"/>
        <v>54</v>
      </c>
      <c r="C393" s="25" cm="1">
        <f t="array" ref="C393">IF(A393=1,1,INDEX(PolicyHoldersInforce,(A393-1))-INDEX(Deaths,(A393-1))-INDEX(Lapses,(A393-1)))</f>
        <v>2.8881016218335508E-2</v>
      </c>
      <c r="D393" s="25" cm="1">
        <f t="array" ref="D393">(INDEX(PolicyHoldersInforce,A393)-INDEX(Deaths,A393))*INDEX(LapseRateFactor,(DurationInforce+A393))</f>
        <v>2.5242876212148275E-4</v>
      </c>
      <c r="E393" s="25" cm="1">
        <f t="array" ref="E393">INDEX(PolicyHoldersInforce,A393)*INDEX(QxFactor,INDEX(Age,A393),QxIndex)</f>
        <v>4.3293662562593039E-6</v>
      </c>
      <c r="F393" s="26" cm="1">
        <f t="array" ref="F393">INDEX(Deaths,A393)*SumAssured</f>
        <v>2.1646831281296519</v>
      </c>
      <c r="G393" s="26" cm="1">
        <f t="array" ref="G393">INDEX(PolicyHoldersInforce,A393)*Premium</f>
        <v>1.2880933233377636</v>
      </c>
      <c r="H393" s="26" cm="1">
        <f t="array" ref="H393">INDEX(PolicyHoldersInforce,A393)*INDEX(EscalatedExpense,A393)</f>
        <v>0.70794654963343762</v>
      </c>
      <c r="I393" s="26" cm="1">
        <f t="array" ref="I393">INDEX(PremiumsReceived,A393)-INDEX(ExpensesPaid,A393)-INDEX(DeathBenefitsPaid,A393)</f>
        <v>-1.5845363544253259</v>
      </c>
      <c r="J393" s="26" cm="1">
        <f t="array" ref="J393">IF(A393=MaxT,INDEX(NetCF,A393),INDEX(NetCF,A393)+(INDEX(BEL,(A393+1))*INDEX(DiscountFactor,A393)))</f>
        <v>-371.7086510267564</v>
      </c>
      <c r="K393" s="26"/>
    </row>
    <row r="394" spans="1:11" x14ac:dyDescent="0.2">
      <c r="A394" s="9">
        <v>393</v>
      </c>
      <c r="B394" s="24">
        <f t="shared" si="6"/>
        <v>54</v>
      </c>
      <c r="C394" s="25" cm="1">
        <f t="array" ref="C394">IF(A394=1,1,INDEX(PolicyHoldersInforce,(A394-1))-INDEX(Deaths,(A394-1))-INDEX(Lapses,(A394-1)))</f>
        <v>2.8624258089957767E-2</v>
      </c>
      <c r="D394" s="25" cm="1">
        <f t="array" ref="D394">(INDEX(PolicyHoldersInforce,A394)-INDEX(Deaths,A394))*INDEX(LapseRateFactor,(DurationInforce+A394))</f>
        <v>2.5018461890917172E-4</v>
      </c>
      <c r="E394" s="25" cm="1">
        <f t="array" ref="E394">INDEX(PolicyHoldersInforce,A394)*INDEX(QxFactor,INDEX(Age,A394),QxIndex)</f>
        <v>4.2908773066802661E-6</v>
      </c>
      <c r="F394" s="26" cm="1">
        <f t="array" ref="F394">INDEX(Deaths,A394)*SumAssured</f>
        <v>2.1454386533401331</v>
      </c>
      <c r="G394" s="26" cm="1">
        <f t="array" ref="G394">INDEX(PolicyHoldersInforce,A394)*Premium</f>
        <v>1.2766419108121165</v>
      </c>
      <c r="H394" s="26" cm="1">
        <f t="array" ref="H394">INDEX(PolicyHoldersInforce,A394)*INDEX(EscalatedExpense,A394)</f>
        <v>0.70451138052427298</v>
      </c>
      <c r="I394" s="26" cm="1">
        <f t="array" ref="I394">INDEX(PremiumsReceived,A394)-INDEX(ExpensesPaid,A394)-INDEX(DeathBenefitsPaid,A394)</f>
        <v>-1.5733081230522896</v>
      </c>
      <c r="J394" s="26" cm="1">
        <f t="array" ref="J394">IF(A394=MaxT,INDEX(NetCF,A394),INDEX(NetCF,A394)+(INDEX(BEL,(A394+1))*INDEX(DiscountFactor,A394)))</f>
        <v>-371.92571251595149</v>
      </c>
      <c r="K394" s="26"/>
    </row>
    <row r="395" spans="1:11" x14ac:dyDescent="0.2">
      <c r="A395" s="9">
        <v>394</v>
      </c>
      <c r="B395" s="24">
        <f t="shared" si="6"/>
        <v>54</v>
      </c>
      <c r="C395" s="25" cm="1">
        <f t="array" ref="C395">IF(A395=1,1,INDEX(PolicyHoldersInforce,(A395-1))-INDEX(Deaths,(A395-1))-INDEX(Lapses,(A395-1)))</f>
        <v>2.8369782593741916E-2</v>
      </c>
      <c r="D395" s="25" cm="1">
        <f t="array" ref="D395">(INDEX(PolicyHoldersInforce,A395)-INDEX(Deaths,A395))*INDEX(LapseRateFactor,(DurationInforce+A395))</f>
        <v>2.4796042658801527E-4</v>
      </c>
      <c r="E395" s="25" cm="1">
        <f t="array" ref="E395">INDEX(PolicyHoldersInforce,A395)*INDEX(QxFactor,INDEX(Age,A395),QxIndex)</f>
        <v>4.2527305317180221E-6</v>
      </c>
      <c r="F395" s="26" cm="1">
        <f t="array" ref="F395">INDEX(Deaths,A395)*SumAssured</f>
        <v>2.1263652658590111</v>
      </c>
      <c r="G395" s="26" cm="1">
        <f t="array" ref="G395">INDEX(PolicyHoldersInforce,A395)*Premium</f>
        <v>1.2652923036808894</v>
      </c>
      <c r="H395" s="26" cm="1">
        <f t="array" ref="H395">INDEX(PolicyHoldersInforce,A395)*INDEX(EscalatedExpense,A395)</f>
        <v>0.70109287988649904</v>
      </c>
      <c r="I395" s="26" cm="1">
        <f t="array" ref="I395">INDEX(PremiumsReceived,A395)-INDEX(ExpensesPaid,A395)-INDEX(DeathBenefitsPaid,A395)</f>
        <v>-1.5621658420646207</v>
      </c>
      <c r="J395" s="26" cm="1">
        <f t="array" ref="J395">IF(A395=MaxT,INDEX(NetCF,A395),INDEX(NetCF,A395)+(INDEX(BEL,(A395+1))*INDEX(DiscountFactor,A395)))</f>
        <v>-372.15511344827803</v>
      </c>
      <c r="K395" s="26"/>
    </row>
    <row r="396" spans="1:11" x14ac:dyDescent="0.2">
      <c r="A396" s="9">
        <v>395</v>
      </c>
      <c r="B396" s="24">
        <f t="shared" si="6"/>
        <v>54</v>
      </c>
      <c r="C396" s="25" cm="1">
        <f t="array" ref="C396">IF(A396=1,1,INDEX(PolicyHoldersInforce,(A396-1))-INDEX(Deaths,(A396-1))-INDEX(Lapses,(A396-1)))</f>
        <v>2.8117569436622181E-2</v>
      </c>
      <c r="D396" s="25" cm="1">
        <f t="array" ref="D396">(INDEX(PolicyHoldersInforce,A396)-INDEX(Deaths,A396))*INDEX(LapseRateFactor,(DurationInforce+A396))</f>
        <v>2.4575600779051923E-4</v>
      </c>
      <c r="E396" s="25" cm="1">
        <f t="array" ref="E396">INDEX(PolicyHoldersInforce,A396)*INDEX(QxFactor,INDEX(Age,A396),QxIndex)</f>
        <v>4.2149228893703969E-6</v>
      </c>
      <c r="F396" s="26" cm="1">
        <f t="array" ref="F396">INDEX(Deaths,A396)*SumAssured</f>
        <v>2.1074614446851982</v>
      </c>
      <c r="G396" s="26" cm="1">
        <f t="array" ref="G396">INDEX(PolicyHoldersInforce,A396)*Premium</f>
        <v>1.2540435968733494</v>
      </c>
      <c r="H396" s="26" cm="1">
        <f t="array" ref="H396">INDEX(PolicyHoldersInforce,A396)*INDEX(EscalatedExpense,A396)</f>
        <v>0.69769096683969023</v>
      </c>
      <c r="I396" s="26" cm="1">
        <f t="array" ref="I396">INDEX(PremiumsReceived,A396)-INDEX(ExpensesPaid,A396)-INDEX(DeathBenefitsPaid,A396)</f>
        <v>-1.551108814651539</v>
      </c>
      <c r="J396" s="26" cm="1">
        <f t="array" ref="J396">IF(A396=MaxT,INDEX(NetCF,A396),INDEX(NetCF,A396)+(INDEX(BEL,(A396+1))*INDEX(DiscountFactor,A396)))</f>
        <v>-372.39682751784613</v>
      </c>
      <c r="K396" s="26"/>
    </row>
    <row r="397" spans="1:11" x14ac:dyDescent="0.2">
      <c r="A397" s="9">
        <v>396</v>
      </c>
      <c r="B397" s="24">
        <f t="shared" si="6"/>
        <v>55</v>
      </c>
      <c r="C397" s="25" cm="1">
        <f t="array" ref="C397">IF(A397=1,1,INDEX(PolicyHoldersInforce,(A397-1))-INDEX(Deaths,(A397-1))-INDEX(Lapses,(A397-1)))</f>
        <v>2.7867598505942292E-2</v>
      </c>
      <c r="D397" s="25" cm="1">
        <f t="array" ref="D397">(INDEX(PolicyHoldersInforce,A397)-INDEX(Deaths,A397))*INDEX(LapseRateFactor,(DurationInforce+A397))</f>
        <v>2.4356721267047981E-4</v>
      </c>
      <c r="E397" s="25" cm="1">
        <f t="array" ref="E397">INDEX(PolicyHoldersInforce,A397)*INDEX(QxFactor,INDEX(Age,A397),QxIndex)</f>
        <v>4.6320650009660472E-6</v>
      </c>
      <c r="F397" s="26" cm="1">
        <f t="array" ref="F397">INDEX(Deaths,A397)*SumAssured</f>
        <v>2.3160325004830238</v>
      </c>
      <c r="G397" s="26" cm="1">
        <f t="array" ref="G397">INDEX(PolicyHoldersInforce,A397)*Premium</f>
        <v>1.2428948933650263</v>
      </c>
      <c r="H397" s="26" cm="1">
        <f t="array" ref="H397">INDEX(PolicyHoldersInforce,A397)*INDEX(EscalatedExpense,A397)</f>
        <v>0.69430556089587725</v>
      </c>
      <c r="I397" s="26" cm="1">
        <f t="array" ref="I397">INDEX(PremiumsReceived,A397)-INDEX(ExpensesPaid,A397)-INDEX(DeathBenefitsPaid,A397)</f>
        <v>-1.7674431680138747</v>
      </c>
      <c r="J397" s="26" cm="1">
        <f t="array" ref="J397">IF(A397=MaxT,INDEX(NetCF,A397),INDEX(NetCF,A397)+(INDEX(BEL,(A397+1))*INDEX(DiscountFactor,A397)))</f>
        <v>-372.6508289909234</v>
      </c>
      <c r="K397" s="26"/>
    </row>
    <row r="398" spans="1:11" x14ac:dyDescent="0.2">
      <c r="A398" s="9">
        <v>397</v>
      </c>
      <c r="B398" s="24">
        <f t="shared" si="6"/>
        <v>55</v>
      </c>
      <c r="C398" s="25" cm="1">
        <f t="array" ref="C398">IF(A398=1,1,INDEX(PolicyHoldersInforce,(A398-1))-INDEX(Deaths,(A398-1))-INDEX(Lapses,(A398-1)))</f>
        <v>2.7619399228270846E-2</v>
      </c>
      <c r="D398" s="25" cm="1">
        <f t="array" ref="D398">(INDEX(PolicyHoldersInforce,A398)-INDEX(Deaths,A398))*INDEX(LapseRateFactor,(DurationInforce+A398))</f>
        <v>2.413979117801871E-4</v>
      </c>
      <c r="E398" s="25" cm="1">
        <f t="array" ref="E398">INDEX(PolicyHoldersInforce,A398)*INDEX(QxFactor,INDEX(Age,A398),QxIndex)</f>
        <v>4.5908100938694846E-6</v>
      </c>
      <c r="F398" s="26" cm="1">
        <f t="array" ref="F398">INDEX(Deaths,A398)*SumAssured</f>
        <v>2.2954050469347425</v>
      </c>
      <c r="G398" s="26" cm="1">
        <f t="array" ref="G398">INDEX(PolicyHoldersInforce,A398)*Premium</f>
        <v>1.2318252055808798</v>
      </c>
      <c r="H398" s="26" cm="1">
        <f t="array" ref="H398">INDEX(PolicyHoldersInforce,A398)*INDEX(EscalatedExpense,A398)</f>
        <v>0.69092530878370761</v>
      </c>
      <c r="I398" s="26" cm="1">
        <f t="array" ref="I398">INDEX(PremiumsReceived,A398)-INDEX(ExpensesPaid,A398)-INDEX(DeathBenefitsPaid,A398)</f>
        <v>-1.7545051501375704</v>
      </c>
      <c r="J398" s="26" cm="1">
        <f t="array" ref="J398">IF(A398=MaxT,INDEX(NetCF,A398),INDEX(NetCF,A398)+(INDEX(BEL,(A398+1))*INDEX(DiscountFactor,A398)))</f>
        <v>-372.68867945724816</v>
      </c>
      <c r="K398" s="26"/>
    </row>
    <row r="399" spans="1:11" x14ac:dyDescent="0.2">
      <c r="A399" s="9">
        <v>398</v>
      </c>
      <c r="B399" s="24">
        <f t="shared" si="6"/>
        <v>55</v>
      </c>
      <c r="C399" s="25" cm="1">
        <f t="array" ref="C399">IF(A399=1,1,INDEX(PolicyHoldersInforce,(A399-1))-INDEX(Deaths,(A399-1))-INDEX(Lapses,(A399-1)))</f>
        <v>2.737341050639679E-2</v>
      </c>
      <c r="D399" s="25" cm="1">
        <f t="array" ref="D399">(INDEX(PolicyHoldersInforce,A399)-INDEX(Deaths,A399))*INDEX(LapseRateFactor,(DurationInforce+A399))</f>
        <v>2.3924793149672412E-4</v>
      </c>
      <c r="E399" s="25" cm="1">
        <f t="array" ref="E399">INDEX(PolicyHoldersInforce,A399)*INDEX(QxFactor,INDEX(Age,A399),QxIndex)</f>
        <v>4.5499226184387537E-6</v>
      </c>
      <c r="F399" s="26" cm="1">
        <f t="array" ref="F399">INDEX(Deaths,A399)*SumAssured</f>
        <v>2.274961309219377</v>
      </c>
      <c r="G399" s="26" cm="1">
        <f t="array" ref="G399">INDEX(PolicyHoldersInforce,A399)*Premium</f>
        <v>1.2208541085852969</v>
      </c>
      <c r="H399" s="26" cm="1">
        <f t="array" ref="H399">INDEX(PolicyHoldersInforce,A399)*INDEX(EscalatedExpense,A399)</f>
        <v>0.68756151355304129</v>
      </c>
      <c r="I399" s="26" cm="1">
        <f t="array" ref="I399">INDEX(PremiumsReceived,A399)-INDEX(ExpensesPaid,A399)-INDEX(DeathBenefitsPaid,A399)</f>
        <v>-1.7416687141871214</v>
      </c>
      <c r="J399" s="26" cm="1">
        <f t="array" ref="J399">IF(A399=MaxT,INDEX(NetCF,A399),INDEX(NetCF,A399)+(INDEX(BEL,(A399+1))*INDEX(DiscountFactor,A399)))</f>
        <v>-372.73971515696422</v>
      </c>
      <c r="K399" s="26"/>
    </row>
    <row r="400" spans="1:11" x14ac:dyDescent="0.2">
      <c r="A400" s="9">
        <v>399</v>
      </c>
      <c r="B400" s="24">
        <f t="shared" si="6"/>
        <v>55</v>
      </c>
      <c r="C400" s="25" cm="1">
        <f t="array" ref="C400">IF(A400=1,1,INDEX(PolicyHoldersInforce,(A400-1))-INDEX(Deaths,(A400-1))-INDEX(Lapses,(A400-1)))</f>
        <v>2.7129612652281625E-2</v>
      </c>
      <c r="D400" s="25" cm="1">
        <f t="array" ref="D400">(INDEX(PolicyHoldersInforce,A400)-INDEX(Deaths,A400))*INDEX(LapseRateFactor,(DurationInforce+A400))</f>
        <v>2.3711709974352471E-4</v>
      </c>
      <c r="E400" s="25" cm="1">
        <f t="array" ref="E400">INDEX(PolicyHoldersInforce,A400)*INDEX(QxFactor,INDEX(Age,A400),QxIndex)</f>
        <v>4.5093993021897174E-6</v>
      </c>
      <c r="F400" s="26" cm="1">
        <f t="array" ref="F400">INDEX(Deaths,A400)*SumAssured</f>
        <v>2.2546996510948585</v>
      </c>
      <c r="G400" s="26" cm="1">
        <f t="array" ref="G400">INDEX(PolicyHoldersInforce,A400)*Premium</f>
        <v>1.2099807242917606</v>
      </c>
      <c r="H400" s="26" cm="1">
        <f t="array" ref="H400">INDEX(PolicyHoldersInforce,A400)*INDEX(EscalatedExpense,A400)</f>
        <v>0.68421409508294428</v>
      </c>
      <c r="I400" s="26" cm="1">
        <f t="array" ref="I400">INDEX(PremiumsReceived,A400)-INDEX(ExpensesPaid,A400)-INDEX(DeathBenefitsPaid,A400)</f>
        <v>-1.7289330218860421</v>
      </c>
      <c r="J400" s="26" cm="1">
        <f t="array" ref="J400">IF(A400=MaxT,INDEX(NetCF,A400),INDEX(NetCF,A400)+(INDEX(BEL,(A400+1))*INDEX(DiscountFactor,A400)))</f>
        <v>-372.80389819348079</v>
      </c>
      <c r="K400" s="26"/>
    </row>
    <row r="401" spans="1:11" x14ac:dyDescent="0.2">
      <c r="A401" s="9">
        <v>400</v>
      </c>
      <c r="B401" s="24">
        <f t="shared" si="6"/>
        <v>55</v>
      </c>
      <c r="C401" s="25" cm="1">
        <f t="array" ref="C401">IF(A401=1,1,INDEX(PolicyHoldersInforce,(A401-1))-INDEX(Deaths,(A401-1))-INDEX(Lapses,(A401-1)))</f>
        <v>2.6887986153235913E-2</v>
      </c>
      <c r="D401" s="25" cm="1">
        <f t="array" ref="D401">(INDEX(PolicyHoldersInforce,A401)-INDEX(Deaths,A401))*INDEX(LapseRateFactor,(DurationInforce+A401))</f>
        <v>2.3500524597660106E-4</v>
      </c>
      <c r="E401" s="25" cm="1">
        <f t="array" ref="E401">INDEX(PolicyHoldersInforce,A401)*INDEX(QxFactor,INDEX(Age,A401),QxIndex)</f>
        <v>4.4692369017842088E-6</v>
      </c>
      <c r="F401" s="26" cm="1">
        <f t="array" ref="F401">INDEX(Deaths,A401)*SumAssured</f>
        <v>2.2346184508921043</v>
      </c>
      <c r="G401" s="26" cm="1">
        <f t="array" ref="G401">INDEX(PolicyHoldersInforce,A401)*Premium</f>
        <v>1.1992041824343218</v>
      </c>
      <c r="H401" s="26" cm="1">
        <f t="array" ref="H401">INDEX(PolicyHoldersInforce,A401)*INDEX(EscalatedExpense,A401)</f>
        <v>0.68088297364255779</v>
      </c>
      <c r="I401" s="26" cm="1">
        <f t="array" ref="I401">INDEX(PremiumsReceived,A401)-INDEX(ExpensesPaid,A401)-INDEX(DeathBenefitsPaid,A401)</f>
        <v>-1.7162972421003402</v>
      </c>
      <c r="J401" s="26" cm="1">
        <f t="array" ref="J401">IF(A401=MaxT,INDEX(NetCF,A401),INDEX(NetCF,A401)+(INDEX(BEL,(A401+1))*INDEX(DiscountFactor,A401)))</f>
        <v>-372.88119132810039</v>
      </c>
      <c r="K401" s="26"/>
    </row>
    <row r="402" spans="1:11" x14ac:dyDescent="0.2">
      <c r="A402" s="9">
        <v>401</v>
      </c>
      <c r="B402" s="24">
        <f t="shared" si="6"/>
        <v>55</v>
      </c>
      <c r="C402" s="25" cm="1">
        <f t="array" ref="C402">IF(A402=1,1,INDEX(PolicyHoldersInforce,(A402-1))-INDEX(Deaths,(A402-1))-INDEX(Lapses,(A402-1)))</f>
        <v>2.664851167035753E-2</v>
      </c>
      <c r="D402" s="25" cm="1">
        <f t="array" ref="D402">(INDEX(PolicyHoldersInforce,A402)-INDEX(Deaths,A402))*INDEX(LapseRateFactor,(DurationInforce+A402))</f>
        <v>2.3291220117089398E-4</v>
      </c>
      <c r="E402" s="25" cm="1">
        <f t="array" ref="E402">INDEX(PolicyHoldersInforce,A402)*INDEX(QxFactor,INDEX(Age,A402),QxIndex)</f>
        <v>4.4294322027704468E-6</v>
      </c>
      <c r="F402" s="26" cm="1">
        <f t="array" ref="F402">INDEX(Deaths,A402)*SumAssured</f>
        <v>2.2147161013852235</v>
      </c>
      <c r="G402" s="26" cm="1">
        <f t="array" ref="G402">INDEX(PolicyHoldersInforce,A402)*Premium</f>
        <v>1.1885236204979459</v>
      </c>
      <c r="H402" s="26" cm="1">
        <f t="array" ref="H402">INDEX(PolicyHoldersInforce,A402)*INDEX(EscalatedExpense,A402)</f>
        <v>0.67756806988919405</v>
      </c>
      <c r="I402" s="26" cm="1">
        <f t="array" ref="I402">INDEX(PremiumsReceived,A402)-INDEX(ExpensesPaid,A402)-INDEX(DeathBenefitsPaid,A402)</f>
        <v>-1.7037605507764715</v>
      </c>
      <c r="J402" s="26" cm="1">
        <f t="array" ref="J402">IF(A402=MaxT,INDEX(NetCF,A402),INDEX(NetCF,A402)+(INDEX(BEL,(A402+1))*INDEX(DiscountFactor,A402)))</f>
        <v>-372.97155797604387</v>
      </c>
      <c r="K402" s="26"/>
    </row>
    <row r="403" spans="1:11" x14ac:dyDescent="0.2">
      <c r="A403" s="9">
        <v>402</v>
      </c>
      <c r="B403" s="24">
        <f t="shared" si="6"/>
        <v>55</v>
      </c>
      <c r="C403" s="25" cm="1">
        <f t="array" ref="C403">IF(A403=1,1,INDEX(PolicyHoldersInforce,(A403-1))-INDEX(Deaths,(A403-1))-INDEX(Lapses,(A403-1)))</f>
        <v>2.6411170036983865E-2</v>
      </c>
      <c r="D403" s="25" cm="1">
        <f t="array" ref="D403">(INDEX(PolicyHoldersInforce,A403)-INDEX(Deaths,A403))*INDEX(LapseRateFactor,(DurationInforce+A403))</f>
        <v>2.3083779780674489E-4</v>
      </c>
      <c r="E403" s="25" cm="1">
        <f t="array" ref="E403">INDEX(PolicyHoldersInforce,A403)*INDEX(QxFactor,INDEX(Age,A403),QxIndex)</f>
        <v>4.3899820193257608E-6</v>
      </c>
      <c r="F403" s="26" cm="1">
        <f t="array" ref="F403">INDEX(Deaths,A403)*SumAssured</f>
        <v>2.1949910096628806</v>
      </c>
      <c r="G403" s="26" cm="1">
        <f t="array" ref="G403">INDEX(PolicyHoldersInforce,A403)*Premium</f>
        <v>1.1779381836494804</v>
      </c>
      <c r="H403" s="26" cm="1">
        <f t="array" ref="H403">INDEX(PolicyHoldersInforce,A403)*INDEX(EscalatedExpense,A403)</f>
        <v>0.67426930486644787</v>
      </c>
      <c r="I403" s="26" cm="1">
        <f t="array" ref="I403">INDEX(PremiumsReceived,A403)-INDEX(ExpensesPaid,A403)-INDEX(DeathBenefitsPaid,A403)</f>
        <v>-1.6913221308798481</v>
      </c>
      <c r="J403" s="26" cm="1">
        <f t="array" ref="J403">IF(A403=MaxT,INDEX(NetCF,A403),INDEX(NetCF,A403)+(INDEX(BEL,(A403+1))*INDEX(DiscountFactor,A403)))</f>
        <v>-373.07496220251846</v>
      </c>
      <c r="K403" s="26"/>
    </row>
    <row r="404" spans="1:11" x14ac:dyDescent="0.2">
      <c r="A404" s="9">
        <v>403</v>
      </c>
      <c r="B404" s="24">
        <f t="shared" si="6"/>
        <v>55</v>
      </c>
      <c r="C404" s="25" cm="1">
        <f t="array" ref="C404">IF(A404=1,1,INDEX(PolicyHoldersInforce,(A404-1))-INDEX(Deaths,(A404-1))-INDEX(Lapses,(A404-1)))</f>
        <v>2.6175942257157792E-2</v>
      </c>
      <c r="D404" s="25" cm="1">
        <f t="array" ref="D404">(INDEX(PolicyHoldersInforce,A404)-INDEX(Deaths,A404))*INDEX(LapseRateFactor,(DurationInforce+A404))</f>
        <v>2.2878186985648809E-4</v>
      </c>
      <c r="E404" s="25" cm="1">
        <f t="array" ref="E404">INDEX(PolicyHoldersInforce,A404)*INDEX(QxFactor,INDEX(Age,A404),QxIndex)</f>
        <v>4.3508831940016144E-6</v>
      </c>
      <c r="F404" s="26" cm="1">
        <f t="array" ref="F404">INDEX(Deaths,A404)*SumAssured</f>
        <v>2.1754415970008072</v>
      </c>
      <c r="G404" s="26" cm="1">
        <f t="array" ref="G404">INDEX(PolicyHoldersInforce,A404)*Premium</f>
        <v>1.1674470246692377</v>
      </c>
      <c r="H404" s="26" cm="1">
        <f t="array" ref="H404">INDEX(PolicyHoldersInforce,A404)*INDEX(EscalatedExpense,A404)</f>
        <v>0.6709866000023178</v>
      </c>
      <c r="I404" s="26" cm="1">
        <f t="array" ref="I404">INDEX(PremiumsReceived,A404)-INDEX(ExpensesPaid,A404)-INDEX(DeathBenefitsPaid,A404)</f>
        <v>-1.6789811723338874</v>
      </c>
      <c r="J404" s="26" cm="1">
        <f t="array" ref="J404">IF(A404=MaxT,INDEX(NetCF,A404),INDEX(NetCF,A404)+(INDEX(BEL,(A404+1))*INDEX(DiscountFactor,A404)))</f>
        <v>-373.19136871882853</v>
      </c>
      <c r="K404" s="26"/>
    </row>
    <row r="405" spans="1:11" x14ac:dyDescent="0.2">
      <c r="A405" s="9">
        <v>404</v>
      </c>
      <c r="B405" s="24">
        <f t="shared" si="6"/>
        <v>55</v>
      </c>
      <c r="C405" s="25" cm="1">
        <f t="array" ref="C405">IF(A405=1,1,INDEX(PolicyHoldersInforce,(A405-1))-INDEX(Deaths,(A405-1))-INDEX(Lapses,(A405-1)))</f>
        <v>2.5942809504107302E-2</v>
      </c>
      <c r="D405" s="25" cm="1">
        <f t="array" ref="D405">(INDEX(PolicyHoldersInforce,A405)-INDEX(Deaths,A405))*INDEX(LapseRateFactor,(DurationInforce+A405))</f>
        <v>2.2674425277116245E-4</v>
      </c>
      <c r="E405" s="25" cm="1">
        <f t="array" ref="E405">INDEX(PolicyHoldersInforce,A405)*INDEX(QxFactor,INDEX(Age,A405),QxIndex)</f>
        <v>4.3121325974708878E-6</v>
      </c>
      <c r="F405" s="26" cm="1">
        <f t="array" ref="F405">INDEX(Deaths,A405)*SumAssured</f>
        <v>2.156066298735444</v>
      </c>
      <c r="G405" s="26" cm="1">
        <f t="array" ref="G405">INDEX(PolicyHoldersInforce,A405)*Premium</f>
        <v>1.1570493038831857</v>
      </c>
      <c r="H405" s="26" cm="1">
        <f t="array" ref="H405">INDEX(PolicyHoldersInforce,A405)*INDEX(EscalatedExpense,A405)</f>
        <v>0.66771987710733138</v>
      </c>
      <c r="I405" s="26" cm="1">
        <f t="array" ref="I405">INDEX(PremiumsReceived,A405)-INDEX(ExpensesPaid,A405)-INDEX(DeathBenefitsPaid,A405)</f>
        <v>-1.6667368719595896</v>
      </c>
      <c r="J405" s="26" cm="1">
        <f t="array" ref="J405">IF(A405=MaxT,INDEX(NetCF,A405),INDEX(NetCF,A405)+(INDEX(BEL,(A405+1))*INDEX(DiscountFactor,A405)))</f>
        <v>-373.32074287852856</v>
      </c>
      <c r="K405" s="26"/>
    </row>
    <row r="406" spans="1:11" x14ac:dyDescent="0.2">
      <c r="A406" s="9">
        <v>405</v>
      </c>
      <c r="B406" s="24">
        <f t="shared" si="6"/>
        <v>55</v>
      </c>
      <c r="C406" s="25" cm="1">
        <f t="array" ref="C406">IF(A406=1,1,INDEX(PolicyHoldersInforce,(A406-1))-INDEX(Deaths,(A406-1))-INDEX(Lapses,(A406-1)))</f>
        <v>2.5711753118738669E-2</v>
      </c>
      <c r="D406" s="25" cm="1">
        <f t="array" ref="D406">(INDEX(PolicyHoldersInforce,A406)-INDEX(Deaths,A406))*INDEX(LapseRateFactor,(DurationInforce+A406))</f>
        <v>2.2472478346734161E-4</v>
      </c>
      <c r="E406" s="25" cm="1">
        <f t="array" ref="E406">INDEX(PolicyHoldersInforce,A406)*INDEX(QxFactor,INDEX(Age,A406),QxIndex)</f>
        <v>4.2737271282774249E-6</v>
      </c>
      <c r="F406" s="26" cm="1">
        <f t="array" ref="F406">INDEX(Deaths,A406)*SumAssured</f>
        <v>2.1368635641387126</v>
      </c>
      <c r="G406" s="26" cm="1">
        <f t="array" ref="G406">INDEX(PolicyHoldersInforce,A406)*Premium</f>
        <v>1.1467441890957446</v>
      </c>
      <c r="H406" s="26" cm="1">
        <f t="array" ref="H406">INDEX(PolicyHoldersInforce,A406)*INDEX(EscalatedExpense,A406)</f>
        <v>0.66446905837268511</v>
      </c>
      <c r="I406" s="26" cm="1">
        <f t="array" ref="I406">INDEX(PremiumsReceived,A406)-INDEX(ExpensesPaid,A406)-INDEX(DeathBenefitsPaid,A406)</f>
        <v>-1.6545884334156531</v>
      </c>
      <c r="J406" s="26" cm="1">
        <f t="array" ref="J406">IF(A406=MaxT,INDEX(NetCF,A406),INDEX(NetCF,A406)+(INDEX(BEL,(A406+1))*INDEX(DiscountFactor,A406)))</f>
        <v>-373.46305067361828</v>
      </c>
      <c r="K406" s="26"/>
    </row>
    <row r="407" spans="1:11" x14ac:dyDescent="0.2">
      <c r="A407" s="9">
        <v>406</v>
      </c>
      <c r="B407" s="24">
        <f t="shared" si="6"/>
        <v>55</v>
      </c>
      <c r="C407" s="25" cm="1">
        <f t="array" ref="C407">IF(A407=1,1,INDEX(PolicyHoldersInforce,(A407-1))-INDEX(Deaths,(A407-1))-INDEX(Lapses,(A407-1)))</f>
        <v>2.548275460814305E-2</v>
      </c>
      <c r="D407" s="25" cm="1">
        <f t="array" ref="D407">(INDEX(PolicyHoldersInforce,A407)-INDEX(Deaths,A407))*INDEX(LapseRateFactor,(DurationInforce+A407))</f>
        <v>2.2272330031408128E-4</v>
      </c>
      <c r="E407" s="25" cm="1">
        <f t="array" ref="E407">INDEX(PolicyHoldersInforce,A407)*INDEX(QxFactor,INDEX(Age,A407),QxIndex)</f>
        <v>4.2356637125877973E-6</v>
      </c>
      <c r="F407" s="26" cm="1">
        <f t="array" ref="F407">INDEX(Deaths,A407)*SumAssured</f>
        <v>2.1178318562938987</v>
      </c>
      <c r="G407" s="26" cm="1">
        <f t="array" ref="G407">INDEX(PolicyHoldersInforce,A407)*Premium</f>
        <v>1.1365308555231801</v>
      </c>
      <c r="H407" s="26" cm="1">
        <f t="array" ref="H407">INDEX(PolicyHoldersInforce,A407)*INDEX(EscalatedExpense,A407)</f>
        <v>0.66123406636839099</v>
      </c>
      <c r="I407" s="26" cm="1">
        <f t="array" ref="I407">INDEX(PremiumsReceived,A407)-INDEX(ExpensesPaid,A407)-INDEX(DeathBenefitsPaid,A407)</f>
        <v>-1.6425350671391095</v>
      </c>
      <c r="J407" s="26" cm="1">
        <f t="array" ref="J407">IF(A407=MaxT,INDEX(NetCF,A407),INDEX(NetCF,A407)+(INDEX(BEL,(A407+1))*INDEX(DiscountFactor,A407)))</f>
        <v>-373.61825873077925</v>
      </c>
      <c r="K407" s="26"/>
    </row>
    <row r="408" spans="1:11" x14ac:dyDescent="0.2">
      <c r="A408" s="9">
        <v>407</v>
      </c>
      <c r="B408" s="24">
        <f t="shared" si="6"/>
        <v>55</v>
      </c>
      <c r="C408" s="25" cm="1">
        <f t="array" ref="C408">IF(A408=1,1,INDEX(PolicyHoldersInforce,(A408-1))-INDEX(Deaths,(A408-1))-INDEX(Lapses,(A408-1)))</f>
        <v>2.5255795644116383E-2</v>
      </c>
      <c r="D408" s="25" cm="1">
        <f t="array" ref="D408">(INDEX(PolicyHoldersInforce,A408)-INDEX(Deaths,A408))*INDEX(LapseRateFactor,(DurationInforce+A408))</f>
        <v>2.2073964311998298E-4</v>
      </c>
      <c r="E408" s="25" cm="1">
        <f t="array" ref="E408">INDEX(PolicyHoldersInforce,A408)*INDEX(QxFactor,INDEX(Age,A408),QxIndex)</f>
        <v>4.1979393039452922E-6</v>
      </c>
      <c r="F408" s="26" cm="1">
        <f t="array" ref="F408">INDEX(Deaths,A408)*SumAssured</f>
        <v>2.098969651972646</v>
      </c>
      <c r="G408" s="26" cm="1">
        <f t="array" ref="G408">INDEX(PolicyHoldersInforce,A408)*Premium</f>
        <v>1.1264084857275907</v>
      </c>
      <c r="H408" s="26" cm="1">
        <f t="array" ref="H408">INDEX(PolicyHoldersInforce,A408)*INDEX(EscalatedExpense,A408)</f>
        <v>0.65801482404143086</v>
      </c>
      <c r="I408" s="26" cm="1">
        <f t="array" ref="I408">INDEX(PremiumsReceived,A408)-INDEX(ExpensesPaid,A408)-INDEX(DeathBenefitsPaid,A408)</f>
        <v>-1.630575990286486</v>
      </c>
      <c r="J408" s="26" cm="1">
        <f t="array" ref="J408">IF(A408=MaxT,INDEX(NetCF,A408),INDEX(NetCF,A408)+(INDEX(BEL,(A408+1))*INDEX(DiscountFactor,A408)))</f>
        <v>-373.78633430765296</v>
      </c>
      <c r="K408" s="26"/>
    </row>
    <row r="409" spans="1:11" x14ac:dyDescent="0.2">
      <c r="A409" s="9">
        <v>408</v>
      </c>
      <c r="B409" s="24">
        <f t="shared" si="6"/>
        <v>56</v>
      </c>
      <c r="C409" s="25" cm="1">
        <f t="array" ref="C409">IF(A409=1,1,INDEX(PolicyHoldersInforce,(A409-1))-INDEX(Deaths,(A409-1))-INDEX(Lapses,(A409-1)))</f>
        <v>2.5030858061692456E-2</v>
      </c>
      <c r="D409" s="25" cm="1">
        <f t="array" ref="D409">(INDEX(PolicyHoldersInforce,A409)-INDEX(Deaths,A409))*INDEX(LapseRateFactor,(DurationInforce+A409))</f>
        <v>2.1876964098104212E-4</v>
      </c>
      <c r="E409" s="25" cm="1">
        <f t="array" ref="E409">INDEX(PolicyHoldersInforce,A409)*INDEX(QxFactor,INDEX(Age,A409),QxIndex)</f>
        <v>4.6195211290769829E-6</v>
      </c>
      <c r="F409" s="26" cm="1">
        <f t="array" ref="F409">INDEX(Deaths,A409)*SumAssured</f>
        <v>2.3097605645384913</v>
      </c>
      <c r="G409" s="26" cm="1">
        <f t="array" ref="G409">INDEX(PolicyHoldersInforce,A409)*Premium</f>
        <v>1.1163762695514836</v>
      </c>
      <c r="H409" s="26" cm="1">
        <f t="array" ref="H409">INDEX(PolicyHoldersInforce,A409)*INDEX(EscalatedExpense,A409)</f>
        <v>0.65481125471392232</v>
      </c>
      <c r="I409" s="26" cm="1">
        <f t="array" ref="I409">INDEX(PremiumsReceived,A409)-INDEX(ExpensesPaid,A409)-INDEX(DeathBenefitsPaid,A409)</f>
        <v>-1.8481955497009301</v>
      </c>
      <c r="J409" s="26" cm="1">
        <f t="array" ref="J409">IF(A409=MaxT,INDEX(NetCF,A409),INDEX(NetCF,A409)+(INDEX(BEL,(A409+1))*INDEX(DiscountFactor,A409)))</f>
        <v>-373.96724528915985</v>
      </c>
      <c r="K409" s="26"/>
    </row>
    <row r="410" spans="1:11" x14ac:dyDescent="0.2">
      <c r="A410" s="9">
        <v>409</v>
      </c>
      <c r="B410" s="24">
        <f t="shared" si="6"/>
        <v>56</v>
      </c>
      <c r="C410" s="25" cm="1">
        <f t="array" ref="C410">IF(A410=1,1,INDEX(PolicyHoldersInforce,(A410-1))-INDEX(Deaths,(A410-1))-INDEX(Lapses,(A410-1)))</f>
        <v>2.4807468899582335E-2</v>
      </c>
      <c r="D410" s="25" cm="1">
        <f t="array" ref="D410">(INDEX(PolicyHoldersInforce,A410)-INDEX(Deaths,A410))*INDEX(LapseRateFactor,(DurationInforce+A410))</f>
        <v>2.168172202260909E-4</v>
      </c>
      <c r="E410" s="25" cm="1">
        <f t="array" ref="E410">INDEX(PolicyHoldersInforce,A410)*INDEX(QxFactor,INDEX(Age,A410),QxIndex)</f>
        <v>4.578293978500238E-6</v>
      </c>
      <c r="F410" s="26" cm="1">
        <f t="array" ref="F410">INDEX(Deaths,A410)*SumAssured</f>
        <v>2.2891469892501188</v>
      </c>
      <c r="G410" s="26" cm="1">
        <f t="array" ref="G410">INDEX(PolicyHoldersInforce,A410)*Premium</f>
        <v>1.1064131129213721</v>
      </c>
      <c r="H410" s="26" cm="1">
        <f t="array" ref="H410">INDEX(PolicyHoldersInforce,A410)*INDEX(EscalatedExpense,A410)</f>
        <v>0.6516113318150617</v>
      </c>
      <c r="I410" s="26" cm="1">
        <f t="array" ref="I410">INDEX(PremiumsReceived,A410)-INDEX(ExpensesPaid,A410)-INDEX(DeathBenefitsPaid,A410)</f>
        <v>-1.8343452081438083</v>
      </c>
      <c r="J410" s="26" cm="1">
        <f t="array" ref="J410">IF(A410=MaxT,INDEX(NetCF,A410),INDEX(NetCF,A410)+(INDEX(BEL,(A410+1))*INDEX(DiscountFactor,A410)))</f>
        <v>-373.93035803039317</v>
      </c>
      <c r="K410" s="26"/>
    </row>
    <row r="411" spans="1:11" x14ac:dyDescent="0.2">
      <c r="A411" s="9">
        <v>410</v>
      </c>
      <c r="B411" s="24">
        <f t="shared" si="6"/>
        <v>56</v>
      </c>
      <c r="C411" s="25" cm="1">
        <f t="array" ref="C411">IF(A411=1,1,INDEX(PolicyHoldersInforce,(A411-1))-INDEX(Deaths,(A411-1))-INDEX(Lapses,(A411-1)))</f>
        <v>2.4586073385377744E-2</v>
      </c>
      <c r="D411" s="25" cm="1">
        <f t="array" ref="D411">(INDEX(PolicyHoldersInforce,A411)-INDEX(Deaths,A411))*INDEX(LapseRateFactor,(DurationInforce+A411))</f>
        <v>2.1488222394917632E-4</v>
      </c>
      <c r="E411" s="25" cm="1">
        <f t="array" ref="E411">INDEX(PolicyHoldersInforce,A411)*INDEX(QxFactor,INDEX(Age,A411),QxIndex)</f>
        <v>4.5374347617194843E-6</v>
      </c>
      <c r="F411" s="26" cm="1">
        <f t="array" ref="F411">INDEX(Deaths,A411)*SumAssured</f>
        <v>2.2687173808597421</v>
      </c>
      <c r="G411" s="26" cm="1">
        <f t="array" ref="G411">INDEX(PolicyHoldersInforce,A411)*Premium</f>
        <v>1.0965388729878474</v>
      </c>
      <c r="H411" s="26" cm="1">
        <f t="array" ref="H411">INDEX(PolicyHoldersInforce,A411)*INDEX(EscalatedExpense,A411)</f>
        <v>0.64842704625671121</v>
      </c>
      <c r="I411" s="26" cm="1">
        <f t="array" ref="I411">INDEX(PremiumsReceived,A411)-INDEX(ExpensesPaid,A411)-INDEX(DeathBenefitsPaid,A411)</f>
        <v>-1.8206055541286059</v>
      </c>
      <c r="J411" s="26" cm="1">
        <f t="array" ref="J411">IF(A411=MaxT,INDEX(NetCF,A411),INDEX(NetCF,A411)+(INDEX(BEL,(A411+1))*INDEX(DiscountFactor,A411)))</f>
        <v>-373.90720897982419</v>
      </c>
      <c r="K411" s="26"/>
    </row>
    <row r="412" spans="1:11" x14ac:dyDescent="0.2">
      <c r="A412" s="9">
        <v>411</v>
      </c>
      <c r="B412" s="24">
        <f t="shared" si="6"/>
        <v>56</v>
      </c>
      <c r="C412" s="25" cm="1">
        <f t="array" ref="C412">IF(A412=1,1,INDEX(PolicyHoldersInforce,(A412-1))-INDEX(Deaths,(A412-1))-INDEX(Lapses,(A412-1)))</f>
        <v>2.436665372666685E-2</v>
      </c>
      <c r="D412" s="25" cm="1">
        <f t="array" ref="D412">(INDEX(PolicyHoldersInforce,A412)-INDEX(Deaths,A412))*INDEX(LapseRateFactor,(DurationInforce+A412))</f>
        <v>2.1296449664466059E-4</v>
      </c>
      <c r="E412" s="25" cm="1">
        <f t="array" ref="E412">INDEX(PolicyHoldersInforce,A412)*INDEX(QxFactor,INDEX(Age,A412),QxIndex)</f>
        <v>4.4969401950909005E-6</v>
      </c>
      <c r="F412" s="26" cm="1">
        <f t="array" ref="F412">INDEX(Deaths,A412)*SumAssured</f>
        <v>2.2484700975454501</v>
      </c>
      <c r="G412" s="26" cm="1">
        <f t="array" ref="G412">INDEX(PolicyHoldersInforce,A412)*Premium</f>
        <v>1.0867527562093415</v>
      </c>
      <c r="H412" s="26" cm="1">
        <f t="array" ref="H412">INDEX(PolicyHoldersInforce,A412)*INDEX(EscalatedExpense,A412)</f>
        <v>0.64525832162252117</v>
      </c>
      <c r="I412" s="26" cm="1">
        <f t="array" ref="I412">INDEX(PremiumsReceived,A412)-INDEX(ExpensesPaid,A412)-INDEX(DeathBenefitsPaid,A412)</f>
        <v>-1.8069756629586298</v>
      </c>
      <c r="J412" s="26" cm="1">
        <f t="array" ref="J412">IF(A412=MaxT,INDEX(NetCF,A412),INDEX(NetCF,A412)+(INDEX(BEL,(A412+1))*INDEX(DiscountFactor,A412)))</f>
        <v>-373.89775378255689</v>
      </c>
      <c r="K412" s="26"/>
    </row>
    <row r="413" spans="1:11" x14ac:dyDescent="0.2">
      <c r="A413" s="9">
        <v>412</v>
      </c>
      <c r="B413" s="24">
        <f t="shared" si="6"/>
        <v>56</v>
      </c>
      <c r="C413" s="25" cm="1">
        <f t="array" ref="C413">IF(A413=1,1,INDEX(PolicyHoldersInforce,(A413-1))-INDEX(Deaths,(A413-1))-INDEX(Lapses,(A413-1)))</f>
        <v>2.41491922898271E-2</v>
      </c>
      <c r="D413" s="25" cm="1">
        <f t="array" ref="D413">(INDEX(PolicyHoldersInforce,A413)-INDEX(Deaths,A413))*INDEX(LapseRateFactor,(DurationInforce+A413))</f>
        <v>2.1106388419472378E-4</v>
      </c>
      <c r="E413" s="25" cm="1">
        <f t="array" ref="E413">INDEX(PolicyHoldersInforce,A413)*INDEX(QxFactor,INDEX(Age,A413),QxIndex)</f>
        <v>4.4568070242757112E-6</v>
      </c>
      <c r="F413" s="26" cm="1">
        <f t="array" ref="F413">INDEX(Deaths,A413)*SumAssured</f>
        <v>2.2284035121378558</v>
      </c>
      <c r="G413" s="26" cm="1">
        <f t="array" ref="G413">INDEX(PolicyHoldersInforce,A413)*Premium</f>
        <v>1.0770539761262887</v>
      </c>
      <c r="H413" s="26" cm="1">
        <f t="array" ref="H413">INDEX(PolicyHoldersInforce,A413)*INDEX(EscalatedExpense,A413)</f>
        <v>0.64210508186957616</v>
      </c>
      <c r="I413" s="26" cm="1">
        <f t="array" ref="I413">INDEX(PremiumsReceived,A413)-INDEX(ExpensesPaid,A413)-INDEX(DeathBenefitsPaid,A413)</f>
        <v>-1.7934546178811432</v>
      </c>
      <c r="J413" s="26" cm="1">
        <f t="array" ref="J413">IF(A413=MaxT,INDEX(NetCF,A413),INDEX(NetCF,A413)+(INDEX(BEL,(A413+1))*INDEX(DiscountFactor,A413)))</f>
        <v>-373.90194879699328</v>
      </c>
      <c r="K413" s="26"/>
    </row>
    <row r="414" spans="1:11" x14ac:dyDescent="0.2">
      <c r="A414" s="9">
        <v>413</v>
      </c>
      <c r="B414" s="24">
        <f t="shared" si="6"/>
        <v>56</v>
      </c>
      <c r="C414" s="25" cm="1">
        <f t="array" ref="C414">IF(A414=1,1,INDEX(PolicyHoldersInforce,(A414-1))-INDEX(Deaths,(A414-1))-INDEX(Lapses,(A414-1)))</f>
        <v>2.3933671598608097E-2</v>
      </c>
      <c r="D414" s="25" cm="1">
        <f t="array" ref="D414">(INDEX(PolicyHoldersInforce,A414)-INDEX(Deaths,A414))*INDEX(LapseRateFactor,(DurationInforce+A414))</f>
        <v>2.0918023385697827E-4</v>
      </c>
      <c r="E414" s="25" cm="1">
        <f t="array" ref="E414">INDEX(PolicyHoldersInforce,A414)*INDEX(QxFactor,INDEX(Age,A414),QxIndex)</f>
        <v>4.4170320239786517E-6</v>
      </c>
      <c r="F414" s="26" cm="1">
        <f t="array" ref="F414">INDEX(Deaths,A414)*SumAssured</f>
        <v>2.2085160119893259</v>
      </c>
      <c r="G414" s="26" cm="1">
        <f t="array" ref="G414">INDEX(PolicyHoldersInforce,A414)*Premium</f>
        <v>1.0674417532979212</v>
      </c>
      <c r="H414" s="26" cm="1">
        <f t="array" ref="H414">INDEX(PolicyHoldersInforce,A414)*INDEX(EscalatedExpense,A414)</f>
        <v>0.63896725132656518</v>
      </c>
      <c r="I414" s="26" cm="1">
        <f t="array" ref="I414">INDEX(PremiumsReceived,A414)-INDEX(ExpensesPaid,A414)-INDEX(DeathBenefitsPaid,A414)</f>
        <v>-1.7800415100179698</v>
      </c>
      <c r="J414" s="26" cm="1">
        <f t="array" ref="J414">IF(A414=MaxT,INDEX(NetCF,A414),INDEX(NetCF,A414)+(INDEX(BEL,(A414+1))*INDEX(DiscountFactor,A414)))</f>
        <v>-373.91975109032262</v>
      </c>
      <c r="K414" s="26"/>
    </row>
    <row r="415" spans="1:11" x14ac:dyDescent="0.2">
      <c r="A415" s="9">
        <v>414</v>
      </c>
      <c r="B415" s="24">
        <f t="shared" si="6"/>
        <v>56</v>
      </c>
      <c r="C415" s="25" cm="1">
        <f t="array" ref="C415">IF(A415=1,1,INDEX(PolicyHoldersInforce,(A415-1))-INDEX(Deaths,(A415-1))-INDEX(Lapses,(A415-1)))</f>
        <v>2.3720074332727138E-2</v>
      </c>
      <c r="D415" s="25" cm="1">
        <f t="array" ref="D415">(INDEX(PolicyHoldersInforce,A415)-INDEX(Deaths,A415))*INDEX(LapseRateFactor,(DurationInforce+A415))</f>
        <v>2.0731339425219368E-4</v>
      </c>
      <c r="E415" s="25" cm="1">
        <f t="array" ref="E415">INDEX(PolicyHoldersInforce,A415)*INDEX(QxFactor,INDEX(Age,A415),QxIndex)</f>
        <v>4.3776119976887721E-6</v>
      </c>
      <c r="F415" s="26" cm="1">
        <f t="array" ref="F415">INDEX(Deaths,A415)*SumAssured</f>
        <v>2.1888059988443862</v>
      </c>
      <c r="G415" s="26" cm="1">
        <f t="array" ref="G415">INDEX(PolicyHoldersInforce,A415)*Premium</f>
        <v>1.0579153152396303</v>
      </c>
      <c r="H415" s="26" cm="1">
        <f t="array" ref="H415">INDEX(PolicyHoldersInforce,A415)*INDEX(EscalatedExpense,A415)</f>
        <v>0.63584475469196666</v>
      </c>
      <c r="I415" s="26" cm="1">
        <f t="array" ref="I415">INDEX(PremiumsReceived,A415)-INDEX(ExpensesPaid,A415)-INDEX(DeathBenefitsPaid,A415)</f>
        <v>-1.7667354382967226</v>
      </c>
      <c r="J415" s="26" cm="1">
        <f t="array" ref="J415">IF(A415=MaxT,INDEX(NetCF,A415),INDEX(NetCF,A415)+(INDEX(BEL,(A415+1))*INDEX(DiscountFactor,A415)))</f>
        <v>-373.95111843405886</v>
      </c>
      <c r="K415" s="26"/>
    </row>
    <row r="416" spans="1:11" x14ac:dyDescent="0.2">
      <c r="A416" s="9">
        <v>415</v>
      </c>
      <c r="B416" s="24">
        <f t="shared" si="6"/>
        <v>56</v>
      </c>
      <c r="C416" s="25" cm="1">
        <f t="array" ref="C416">IF(A416=1,1,INDEX(PolicyHoldersInforce,(A416-1))-INDEX(Deaths,(A416-1))-INDEX(Lapses,(A416-1)))</f>
        <v>2.3508383326477256E-2</v>
      </c>
      <c r="D416" s="25" cm="1">
        <f t="array" ref="D416">(INDEX(PolicyHoldersInforce,A416)-INDEX(Deaths,A416))*INDEX(LapseRateFactor,(DurationInforce+A416))</f>
        <v>2.054632153521312E-4</v>
      </c>
      <c r="E416" s="25" cm="1">
        <f t="array" ref="E416">INDEX(PolicyHoldersInforce,A416)*INDEX(QxFactor,INDEX(Age,A416),QxIndex)</f>
        <v>4.338543777422544E-6</v>
      </c>
      <c r="F416" s="26" cm="1">
        <f t="array" ref="F416">INDEX(Deaths,A416)*SumAssured</f>
        <v>2.1692718887112719</v>
      </c>
      <c r="G416" s="26" cm="1">
        <f t="array" ref="G416">INDEX(PolicyHoldersInforce,A416)*Premium</f>
        <v>1.0484738963608857</v>
      </c>
      <c r="H416" s="26" cm="1">
        <f t="array" ref="H416">INDEX(PolicyHoldersInforce,A416)*INDEX(EscalatedExpense,A416)</f>
        <v>0.63273751703224201</v>
      </c>
      <c r="I416" s="26" cm="1">
        <f t="array" ref="I416">INDEX(PremiumsReceived,A416)-INDEX(ExpensesPaid,A416)-INDEX(DeathBenefitsPaid,A416)</f>
        <v>-1.7535355093826281</v>
      </c>
      <c r="J416" s="26" cm="1">
        <f t="array" ref="J416">IF(A416=MaxT,INDEX(NetCF,A416),INDEX(NetCF,A416)+(INDEX(BEL,(A416+1))*INDEX(DiscountFactor,A416)))</f>
        <v>-373.99600929962497</v>
      </c>
      <c r="K416" s="26"/>
    </row>
    <row r="417" spans="1:11" x14ac:dyDescent="0.2">
      <c r="A417" s="9">
        <v>416</v>
      </c>
      <c r="B417" s="24">
        <f t="shared" si="6"/>
        <v>56</v>
      </c>
      <c r="C417" s="25" cm="1">
        <f t="array" ref="C417">IF(A417=1,1,INDEX(PolicyHoldersInforce,(A417-1))-INDEX(Deaths,(A417-1))-INDEX(Lapses,(A417-1)))</f>
        <v>2.3298581567347702E-2</v>
      </c>
      <c r="D417" s="25" cm="1">
        <f t="array" ref="D417">(INDEX(PolicyHoldersInforce,A417)-INDEX(Deaths,A417))*INDEX(LapseRateFactor,(DurationInforce+A417))</f>
        <v>2.0362954846748664E-4</v>
      </c>
      <c r="E417" s="25" cm="1">
        <f t="array" ref="E417">INDEX(PolicyHoldersInforce,A417)*INDEX(QxFactor,INDEX(Age,A417),QxIndex)</f>
        <v>4.2998242234692683E-6</v>
      </c>
      <c r="F417" s="26" cm="1">
        <f t="array" ref="F417">INDEX(Deaths,A417)*SumAssured</f>
        <v>2.149912111734634</v>
      </c>
      <c r="G417" s="26" cm="1">
        <f t="array" ref="G417">INDEX(PolicyHoldersInforce,A417)*Premium</f>
        <v>1.0391167379037076</v>
      </c>
      <c r="H417" s="26" cm="1">
        <f t="array" ref="H417">INDEX(PolicyHoldersInforce,A417)*INDEX(EscalatedExpense,A417)</f>
        <v>0.62964546378003627</v>
      </c>
      <c r="I417" s="26" cm="1">
        <f t="array" ref="I417">INDEX(PremiumsReceived,A417)-INDEX(ExpensesPaid,A417)-INDEX(DeathBenefitsPaid,A417)</f>
        <v>-1.7404408376109628</v>
      </c>
      <c r="J417" s="26" cm="1">
        <f t="array" ref="J417">IF(A417=MaxT,INDEX(NetCF,A417),INDEX(NetCF,A417)+(INDEX(BEL,(A417+1))*INDEX(DiscountFactor,A417)))</f>
        <v>-374.05438285398475</v>
      </c>
      <c r="K417" s="26"/>
    </row>
    <row r="418" spans="1:11" x14ac:dyDescent="0.2">
      <c r="A418" s="9">
        <v>417</v>
      </c>
      <c r="B418" s="24">
        <f t="shared" si="6"/>
        <v>56</v>
      </c>
      <c r="C418" s="25" cm="1">
        <f t="array" ref="C418">IF(A418=1,1,INDEX(PolicyHoldersInforce,(A418-1))-INDEX(Deaths,(A418-1))-INDEX(Lapses,(A418-1)))</f>
        <v>2.3090652194656745E-2</v>
      </c>
      <c r="D418" s="25" cm="1">
        <f t="array" ref="D418">(INDEX(PolicyHoldersInforce,A418)-INDEX(Deaths,A418))*INDEX(LapseRateFactor,(DurationInforce+A418))</f>
        <v>2.0181224623594109E-4</v>
      </c>
      <c r="E418" s="25" cm="1">
        <f t="array" ref="E418">INDEX(PolicyHoldersInforce,A418)*INDEX(QxFactor,INDEX(Age,A418),QxIndex)</f>
        <v>4.2614502241387529E-6</v>
      </c>
      <c r="F418" s="26" cm="1">
        <f t="array" ref="F418">INDEX(Deaths,A418)*SumAssured</f>
        <v>2.1307251120693764</v>
      </c>
      <c r="G418" s="26" cm="1">
        <f t="array" ref="G418">INDEX(PolicyHoldersInforce,A418)*Premium</f>
        <v>1.0298430878816909</v>
      </c>
      <c r="H418" s="26" cm="1">
        <f t="array" ref="H418">INDEX(PolicyHoldersInforce,A418)*INDEX(EscalatedExpense,A418)</f>
        <v>0.62656852073238922</v>
      </c>
      <c r="I418" s="26" cm="1">
        <f t="array" ref="I418">INDEX(PremiumsReceived,A418)-INDEX(ExpensesPaid,A418)-INDEX(DeathBenefitsPaid,A418)</f>
        <v>-1.7274505449200748</v>
      </c>
      <c r="J418" s="26" cm="1">
        <f t="array" ref="J418">IF(A418=MaxT,INDEX(NetCF,A418),INDEX(NetCF,A418)+(INDEX(BEL,(A418+1))*INDEX(DiscountFactor,A418)))</f>
        <v>-374.12619895532072</v>
      </c>
      <c r="K418" s="26"/>
    </row>
    <row r="419" spans="1:11" x14ac:dyDescent="0.2">
      <c r="A419" s="9">
        <v>418</v>
      </c>
      <c r="B419" s="24">
        <f t="shared" si="6"/>
        <v>56</v>
      </c>
      <c r="C419" s="25" cm="1">
        <f t="array" ref="C419">IF(A419=1,1,INDEX(PolicyHoldersInforce,(A419-1))-INDEX(Deaths,(A419-1))-INDEX(Lapses,(A419-1)))</f>
        <v>2.2884578498196667E-2</v>
      </c>
      <c r="D419" s="25" cm="1">
        <f t="array" ref="D419">(INDEX(PolicyHoldersInforce,A419)-INDEX(Deaths,A419))*INDEX(LapseRateFactor,(DurationInforce+A419))</f>
        <v>2.0001116261031808E-4</v>
      </c>
      <c r="E419" s="25" cm="1">
        <f t="array" ref="E419">INDEX(PolicyHoldersInforce,A419)*INDEX(QxFactor,INDEX(Age,A419),QxIndex)</f>
        <v>4.223418695511246E-6</v>
      </c>
      <c r="F419" s="26" cm="1">
        <f t="array" ref="F419">INDEX(Deaths,A419)*SumAssured</f>
        <v>2.1117093477556228</v>
      </c>
      <c r="G419" s="26" cm="1">
        <f t="array" ref="G419">INDEX(PolicyHoldersInforce,A419)*Premium</f>
        <v>1.0206522010195713</v>
      </c>
      <c r="H419" s="26" cm="1">
        <f t="array" ref="H419">INDEX(PolicyHoldersInforce,A419)*INDEX(EscalatedExpense,A419)</f>
        <v>0.62350661404895558</v>
      </c>
      <c r="I419" s="26" cm="1">
        <f t="array" ref="I419">INDEX(PremiumsReceived,A419)-INDEX(ExpensesPaid,A419)-INDEX(DeathBenefitsPaid,A419)</f>
        <v>-1.7145637607850071</v>
      </c>
      <c r="J419" s="26" cm="1">
        <f t="array" ref="J419">IF(A419=MaxT,INDEX(NetCF,A419),INDEX(NetCF,A419)+(INDEX(BEL,(A419+1))*INDEX(DiscountFactor,A419)))</f>
        <v>-374.2114181487587</v>
      </c>
      <c r="K419" s="26"/>
    </row>
    <row r="420" spans="1:11" x14ac:dyDescent="0.2">
      <c r="A420" s="9">
        <v>419</v>
      </c>
      <c r="B420" s="24">
        <f t="shared" si="6"/>
        <v>56</v>
      </c>
      <c r="C420" s="25" cm="1">
        <f t="array" ref="C420">IF(A420=1,1,INDEX(PolicyHoldersInforce,(A420-1))-INDEX(Deaths,(A420-1))-INDEX(Lapses,(A420-1)))</f>
        <v>2.268034391689084E-2</v>
      </c>
      <c r="D420" s="25" cm="1">
        <f t="array" ref="D420">(INDEX(PolicyHoldersInforce,A420)-INDEX(Deaths,A420))*INDEX(LapseRateFactor,(DurationInforce+A420))</f>
        <v>1.9822615284684664E-4</v>
      </c>
      <c r="E420" s="25" cm="1">
        <f t="array" ref="E420">INDEX(PolicyHoldersInforce,A420)*INDEX(QxFactor,INDEX(Age,A420),QxIndex)</f>
        <v>4.1857265811895899E-6</v>
      </c>
      <c r="F420" s="26" cm="1">
        <f t="array" ref="F420">INDEX(Deaths,A420)*SumAssured</f>
        <v>2.0928632905947948</v>
      </c>
      <c r="G420" s="26" cm="1">
        <f t="array" ref="G420">INDEX(PolicyHoldersInforce,A420)*Premium</f>
        <v>1.0115433386933315</v>
      </c>
      <c r="H420" s="26" cm="1">
        <f t="array" ref="H420">INDEX(PolicyHoldersInforce,A420)*INDEX(EscalatedExpense,A420)</f>
        <v>0.62045967025023074</v>
      </c>
      <c r="I420" s="26" cm="1">
        <f t="array" ref="I420">INDEX(PremiumsReceived,A420)-INDEX(ExpensesPaid,A420)-INDEX(DeathBenefitsPaid,A420)</f>
        <v>-1.7017796221516941</v>
      </c>
      <c r="J420" s="26" cm="1">
        <f t="array" ref="J420">IF(A420=MaxT,INDEX(NetCF,A420),INDEX(NetCF,A420)+(INDEX(BEL,(A420+1))*INDEX(DiscountFactor,A420)))</f>
        <v>-374.3100016621384</v>
      </c>
      <c r="K420" s="26"/>
    </row>
    <row r="421" spans="1:11" x14ac:dyDescent="0.2">
      <c r="A421" s="9">
        <v>420</v>
      </c>
      <c r="B421" s="24">
        <f t="shared" si="6"/>
        <v>57</v>
      </c>
      <c r="C421" s="25" cm="1">
        <f t="array" ref="C421">IF(A421=1,1,INDEX(PolicyHoldersInforce,(A421-1))-INDEX(Deaths,(A421-1))-INDEX(Lapses,(A421-1)))</f>
        <v>2.2477932037462806E-2</v>
      </c>
      <c r="D421" s="25" cm="1">
        <f t="array" ref="D421">(INDEX(PolicyHoldersInforce,A421)-INDEX(Deaths,A421))*INDEX(LapseRateFactor,(DurationInforce+A421))</f>
        <v>1.9645302393655735E-4</v>
      </c>
      <c r="E421" s="25" cm="1">
        <f t="array" ref="E421">INDEX(PolicyHoldersInforce,A421)*INDEX(QxFactor,INDEX(Age,A421),QxIndex)</f>
        <v>4.6116215037299465E-6</v>
      </c>
      <c r="F421" s="26" cm="1">
        <f t="array" ref="F421">INDEX(Deaths,A421)*SumAssured</f>
        <v>2.3058107518649731</v>
      </c>
      <c r="G421" s="26" cm="1">
        <f t="array" ref="G421">INDEX(PolicyHoldersInforce,A421)*Premium</f>
        <v>1.0025157688708413</v>
      </c>
      <c r="H421" s="26" cm="1">
        <f t="array" ref="H421">INDEX(PolicyHoldersInforce,A421)*INDEX(EscalatedExpense,A421)</f>
        <v>0.61742761621578979</v>
      </c>
      <c r="I421" s="26" cm="1">
        <f t="array" ref="I421">INDEX(PremiumsReceived,A421)-INDEX(ExpensesPaid,A421)-INDEX(DeathBenefitsPaid,A421)</f>
        <v>-1.9207225992099217</v>
      </c>
      <c r="J421" s="26" cm="1">
        <f t="array" ref="J421">IF(A421=MaxT,INDEX(NetCF,A421),INDEX(NetCF,A421)+(INDEX(BEL,(A421+1))*INDEX(DiscountFactor,A421)))</f>
        <v>-374.42191140182888</v>
      </c>
      <c r="K421" s="26"/>
    </row>
    <row r="422" spans="1:11" x14ac:dyDescent="0.2">
      <c r="A422" s="9">
        <v>421</v>
      </c>
      <c r="B422" s="24">
        <f t="shared" si="6"/>
        <v>57</v>
      </c>
      <c r="C422" s="25" cm="1">
        <f t="array" ref="C422">IF(A422=1,1,INDEX(PolicyHoldersInforce,(A422-1))-INDEX(Deaths,(A422-1))-INDEX(Lapses,(A422-1)))</f>
        <v>2.2276867392022521E-2</v>
      </c>
      <c r="D422" s="25" cm="1">
        <f t="array" ref="D422">(INDEX(PolicyHoldersInforce,A422)-INDEX(Deaths,A422))*INDEX(LapseRateFactor,(DurationInforce+A422))</f>
        <v>1.9469575562834981E-4</v>
      </c>
      <c r="E422" s="25" cm="1">
        <f t="array" ref="E422">INDEX(PolicyHoldersInforce,A422)*INDEX(QxFactor,INDEX(Age,A422),QxIndex)</f>
        <v>4.5703706430632766E-6</v>
      </c>
      <c r="F422" s="26" cm="1">
        <f t="array" ref="F422">INDEX(Deaths,A422)*SumAssured</f>
        <v>2.2851853215316384</v>
      </c>
      <c r="G422" s="26" cm="1">
        <f t="array" ref="G422">INDEX(PolicyHoldersInforce,A422)*Premium</f>
        <v>0.9935482856842045</v>
      </c>
      <c r="H422" s="26" cm="1">
        <f t="array" ref="H422">INDEX(PolicyHoldersInforce,A422)*INDEX(EscalatedExpense,A422)</f>
        <v>0.61439771438105473</v>
      </c>
      <c r="I422" s="26" cm="1">
        <f t="array" ref="I422">INDEX(PremiumsReceived,A422)-INDEX(ExpensesPaid,A422)-INDEX(DeathBenefitsPaid,A422)</f>
        <v>-1.9060347502284887</v>
      </c>
      <c r="J422" s="26" cm="1">
        <f t="array" ref="J422">IF(A422=MaxT,INDEX(NetCF,A422),INDEX(NetCF,A422)+(INDEX(BEL,(A422+1))*INDEX(DiscountFactor,A422)))</f>
        <v>-374.31435717476614</v>
      </c>
      <c r="K422" s="26"/>
    </row>
    <row r="423" spans="1:11" x14ac:dyDescent="0.2">
      <c r="A423" s="9">
        <v>422</v>
      </c>
      <c r="B423" s="24">
        <f t="shared" si="6"/>
        <v>57</v>
      </c>
      <c r="C423" s="25" cm="1">
        <f t="array" ref="C423">IF(A423=1,1,INDEX(PolicyHoldersInforce,(A423-1))-INDEX(Deaths,(A423-1))-INDEX(Lapses,(A423-1)))</f>
        <v>2.2077601265751107E-2</v>
      </c>
      <c r="D423" s="25" cm="1">
        <f t="array" ref="D423">(INDEX(PolicyHoldersInforce,A423)-INDEX(Deaths,A423))*INDEX(LapseRateFactor,(DurationInforce+A423))</f>
        <v>1.9295420604946065E-4</v>
      </c>
      <c r="E423" s="25" cm="1">
        <f t="array" ref="E423">INDEX(PolicyHoldersInforce,A423)*INDEX(QxFactor,INDEX(Age,A423),QxIndex)</f>
        <v>4.5294887705072661E-6</v>
      </c>
      <c r="F423" s="26" cm="1">
        <f t="array" ref="F423">INDEX(Deaths,A423)*SumAssured</f>
        <v>2.2647443852536329</v>
      </c>
      <c r="G423" s="26" cm="1">
        <f t="array" ref="G423">INDEX(PolicyHoldersInforce,A423)*Premium</f>
        <v>0.98466101645249937</v>
      </c>
      <c r="H423" s="26" cm="1">
        <f t="array" ref="H423">INDEX(PolicyHoldersInforce,A423)*INDEX(EscalatedExpense,A423)</f>
        <v>0.61138268118012828</v>
      </c>
      <c r="I423" s="26" cm="1">
        <f t="array" ref="I423">INDEX(PremiumsReceived,A423)-INDEX(ExpensesPaid,A423)-INDEX(DeathBenefitsPaid,A423)</f>
        <v>-1.8914660499812617</v>
      </c>
      <c r="J423" s="26" cm="1">
        <f t="array" ref="J423">IF(A423=MaxT,INDEX(NetCF,A423),INDEX(NetCF,A423)+(INDEX(BEL,(A423+1))*INDEX(DiscountFactor,A423)))</f>
        <v>-374.22103876489365</v>
      </c>
      <c r="K423" s="26"/>
    </row>
    <row r="424" spans="1:11" x14ac:dyDescent="0.2">
      <c r="A424" s="9">
        <v>423</v>
      </c>
      <c r="B424" s="24">
        <f t="shared" si="6"/>
        <v>57</v>
      </c>
      <c r="C424" s="25" cm="1">
        <f t="array" ref="C424">IF(A424=1,1,INDEX(PolicyHoldersInforce,(A424-1))-INDEX(Deaths,(A424-1))-INDEX(Lapses,(A424-1)))</f>
        <v>2.188011757093114E-2</v>
      </c>
      <c r="D424" s="25" cm="1">
        <f t="array" ref="D424">(INDEX(PolicyHoldersInforce,A424)-INDEX(Deaths,A424))*INDEX(LapseRateFactor,(DurationInforce+A424))</f>
        <v>1.9122823459617538E-4</v>
      </c>
      <c r="E424" s="25" cm="1">
        <f t="array" ref="E424">INDEX(PolicyHoldersInforce,A424)*INDEX(QxFactor,INDEX(Age,A424),QxIndex)</f>
        <v>4.488972585470762E-6</v>
      </c>
      <c r="F424" s="26" cm="1">
        <f t="array" ref="F424">INDEX(Deaths,A424)*SumAssured</f>
        <v>2.244486292735381</v>
      </c>
      <c r="G424" s="26" cm="1">
        <f t="array" ref="G424">INDEX(PolicyHoldersInforce,A424)*Premium</f>
        <v>0.97585324366352888</v>
      </c>
      <c r="H424" s="26" cm="1">
        <f t="array" ref="H424">INDEX(PolicyHoldersInforce,A424)*INDEX(EscalatedExpense,A424)</f>
        <v>0.60838244364817906</v>
      </c>
      <c r="I424" s="26" cm="1">
        <f t="array" ref="I424">INDEX(PremiumsReceived,A424)-INDEX(ExpensesPaid,A424)-INDEX(DeathBenefitsPaid,A424)</f>
        <v>-1.8770154927200311</v>
      </c>
      <c r="J424" s="26" cm="1">
        <f t="array" ref="J424">IF(A424=MaxT,INDEX(NetCF,A424),INDEX(NetCF,A424)+(INDEX(BEL,(A424+1))*INDEX(DiscountFactor,A424)))</f>
        <v>-374.14190573707481</v>
      </c>
      <c r="K424" s="26"/>
    </row>
    <row r="425" spans="1:11" x14ac:dyDescent="0.2">
      <c r="A425" s="9">
        <v>424</v>
      </c>
      <c r="B425" s="24">
        <f t="shared" si="6"/>
        <v>57</v>
      </c>
      <c r="C425" s="25" cm="1">
        <f t="array" ref="C425">IF(A425=1,1,INDEX(PolicyHoldersInforce,(A425-1))-INDEX(Deaths,(A425-1))-INDEX(Lapses,(A425-1)))</f>
        <v>2.1684400363749495E-2</v>
      </c>
      <c r="D425" s="25" cm="1">
        <f t="array" ref="D425">(INDEX(PolicyHoldersInforce,A425)-INDEX(Deaths,A425))*INDEX(LapseRateFactor,(DurationInforce+A425))</f>
        <v>1.8951770192247701E-4</v>
      </c>
      <c r="E425" s="25" cm="1">
        <f t="array" ref="E425">INDEX(PolicyHoldersInforce,A425)*INDEX(QxFactor,INDEX(Age,A425),QxIndex)</f>
        <v>4.4488188168863312E-6</v>
      </c>
      <c r="F425" s="26" cm="1">
        <f t="array" ref="F425">INDEX(Deaths,A425)*SumAssured</f>
        <v>2.2244094084431656</v>
      </c>
      <c r="G425" s="26" cm="1">
        <f t="array" ref="G425">INDEX(PolicyHoldersInforce,A425)*Premium</f>
        <v>0.96712425622322751</v>
      </c>
      <c r="H425" s="26" cm="1">
        <f t="array" ref="H425">INDEX(PolicyHoldersInforce,A425)*INDEX(EscalatedExpense,A425)</f>
        <v>0.60539692917843801</v>
      </c>
      <c r="I425" s="26" cm="1">
        <f t="array" ref="I425">INDEX(PremiumsReceived,A425)-INDEX(ExpensesPaid,A425)-INDEX(DeathBenefitsPaid,A425)</f>
        <v>-1.862682081398376</v>
      </c>
      <c r="J425" s="26" cm="1">
        <f t="array" ref="J425">IF(A425=MaxT,INDEX(NetCF,A425),INDEX(NetCF,A425)+(INDEX(BEL,(A425+1))*INDEX(DiscountFactor,A425)))</f>
        <v>-374.07690842132104</v>
      </c>
      <c r="K425" s="26"/>
    </row>
    <row r="426" spans="1:11" x14ac:dyDescent="0.2">
      <c r="A426" s="9">
        <v>425</v>
      </c>
      <c r="B426" s="24">
        <f t="shared" si="6"/>
        <v>57</v>
      </c>
      <c r="C426" s="25" cm="1">
        <f t="array" ref="C426">IF(A426=1,1,INDEX(PolicyHoldersInforce,(A426-1))-INDEX(Deaths,(A426-1))-INDEX(Lapses,(A426-1)))</f>
        <v>2.149043384301013E-2</v>
      </c>
      <c r="D426" s="25" cm="1">
        <f t="array" ref="D426">(INDEX(PolicyHoldersInforce,A426)-INDEX(Deaths,A426))*INDEX(LapseRateFactor,(DurationInforce+A426))</f>
        <v>1.8782246992879567E-4</v>
      </c>
      <c r="E426" s="25" cm="1">
        <f t="array" ref="E426">INDEX(PolicyHoldersInforce,A426)*INDEX(QxFactor,INDEX(Age,A426),QxIndex)</f>
        <v>4.4090242229461718E-6</v>
      </c>
      <c r="F426" s="26" cm="1">
        <f t="array" ref="F426">INDEX(Deaths,A426)*SumAssured</f>
        <v>2.2045121114730861</v>
      </c>
      <c r="G426" s="26" cm="1">
        <f t="array" ref="G426">INDEX(PolicyHoldersInforce,A426)*Premium</f>
        <v>0.95847334939825179</v>
      </c>
      <c r="H426" s="26" cm="1">
        <f t="array" ref="H426">INDEX(PolicyHoldersInforce,A426)*INDEX(EscalatedExpense,A426)</f>
        <v>0.60242606552043909</v>
      </c>
      <c r="I426" s="26" cm="1">
        <f t="array" ref="I426">INDEX(PremiumsReceived,A426)-INDEX(ExpensesPaid,A426)-INDEX(DeathBenefitsPaid,A426)</f>
        <v>-1.8484648275952735</v>
      </c>
      <c r="J426" s="26" cm="1">
        <f t="array" ref="J426">IF(A426=MaxT,INDEX(NetCF,A426),INDEX(NetCF,A426)+(INDEX(BEL,(A426+1))*INDEX(DiscountFactor,A426)))</f>
        <v>-374.02599790777231</v>
      </c>
      <c r="K426" s="26"/>
    </row>
    <row r="427" spans="1:11" x14ac:dyDescent="0.2">
      <c r="A427" s="9">
        <v>426</v>
      </c>
      <c r="B427" s="24">
        <f t="shared" si="6"/>
        <v>57</v>
      </c>
      <c r="C427" s="25" cm="1">
        <f t="array" ref="C427">IF(A427=1,1,INDEX(PolicyHoldersInforce,(A427-1))-INDEX(Deaths,(A427-1))-INDEX(Lapses,(A427-1)))</f>
        <v>2.1298202348858389E-2</v>
      </c>
      <c r="D427" s="25" cm="1">
        <f t="array" ref="D427">(INDEX(PolicyHoldersInforce,A427)-INDEX(Deaths,A427))*INDEX(LapseRateFactor,(DurationInforce+A427))</f>
        <v>1.8614240175085956E-4</v>
      </c>
      <c r="E427" s="25" cm="1">
        <f t="array" ref="E427">INDEX(PolicyHoldersInforce,A427)*INDEX(QxFactor,INDEX(Age,A427),QxIndex)</f>
        <v>4.3695855908403881E-6</v>
      </c>
      <c r="F427" s="26" cm="1">
        <f t="array" ref="F427">INDEX(Deaths,A427)*SumAssured</f>
        <v>2.184792795420194</v>
      </c>
      <c r="G427" s="26" cm="1">
        <f t="array" ref="G427">INDEX(PolicyHoldersInforce,A427)*Premium</f>
        <v>0.94989982475908419</v>
      </c>
      <c r="H427" s="26" cm="1">
        <f t="array" ref="H427">INDEX(PolicyHoldersInforce,A427)*INDEX(EscalatedExpense,A427)</f>
        <v>0.59946978077827029</v>
      </c>
      <c r="I427" s="26" cm="1">
        <f t="array" ref="I427">INDEX(PremiumsReceived,A427)-INDEX(ExpensesPaid,A427)-INDEX(DeathBenefitsPaid,A427)</f>
        <v>-1.8343627514393801</v>
      </c>
      <c r="J427" s="26" cm="1">
        <f t="array" ref="J427">IF(A427=MaxT,INDEX(NetCF,A427),INDEX(NetCF,A427)+(INDEX(BEL,(A427+1))*INDEX(DiscountFactor,A427)))</f>
        <v>-373.98912604172943</v>
      </c>
      <c r="K427" s="26"/>
    </row>
    <row r="428" spans="1:11" x14ac:dyDescent="0.2">
      <c r="A428" s="9">
        <v>427</v>
      </c>
      <c r="B428" s="24">
        <f t="shared" si="6"/>
        <v>57</v>
      </c>
      <c r="C428" s="25" cm="1">
        <f t="array" ref="C428">IF(A428=1,1,INDEX(PolicyHoldersInforce,(A428-1))-INDEX(Deaths,(A428-1))-INDEX(Lapses,(A428-1)))</f>
        <v>2.110769036151669E-2</v>
      </c>
      <c r="D428" s="25" cm="1">
        <f t="array" ref="D428">(INDEX(PolicyHoldersInforce,A428)-INDEX(Deaths,A428))*INDEX(LapseRateFactor,(DurationInforce+A428))</f>
        <v>1.844773617486448E-4</v>
      </c>
      <c r="E428" s="25" cm="1">
        <f t="array" ref="E428">INDEX(PolicyHoldersInforce,A428)*INDEX(QxFactor,INDEX(Age,A428),QxIndex)</f>
        <v>4.3304997364976024E-6</v>
      </c>
      <c r="F428" s="26" cm="1">
        <f t="array" ref="F428">INDEX(Deaths,A428)*SumAssured</f>
        <v>2.1652498682488011</v>
      </c>
      <c r="G428" s="26" cm="1">
        <f t="array" ref="G428">INDEX(PolicyHoldersInforce,A428)*Premium</f>
        <v>0.94140299012364437</v>
      </c>
      <c r="H428" s="26" cm="1">
        <f t="array" ref="H428">INDEX(PolicyHoldersInforce,A428)*INDEX(EscalatedExpense,A428)</f>
        <v>0.59652800340883516</v>
      </c>
      <c r="I428" s="26" cm="1">
        <f t="array" ref="I428">INDEX(PremiumsReceived,A428)-INDEX(ExpensesPaid,A428)-INDEX(DeathBenefitsPaid,A428)</f>
        <v>-1.8203748815339917</v>
      </c>
      <c r="J428" s="26" cm="1">
        <f t="array" ref="J428">IF(A428=MaxT,INDEX(NetCF,A428),INDEX(NetCF,A428)+(INDEX(BEL,(A428+1))*INDEX(DiscountFactor,A428)))</f>
        <v>-373.96624541873882</v>
      </c>
      <c r="K428" s="26"/>
    </row>
    <row r="429" spans="1:11" x14ac:dyDescent="0.2">
      <c r="A429" s="9">
        <v>428</v>
      </c>
      <c r="B429" s="24">
        <f t="shared" si="6"/>
        <v>57</v>
      </c>
      <c r="C429" s="25" cm="1">
        <f t="array" ref="C429">IF(A429=1,1,INDEX(PolicyHoldersInforce,(A429-1))-INDEX(Deaths,(A429-1))-INDEX(Lapses,(A429-1)))</f>
        <v>2.0918882500031547E-2</v>
      </c>
      <c r="D429" s="25" cm="1">
        <f t="array" ref="D429">(INDEX(PolicyHoldersInforce,A429)-INDEX(Deaths,A429))*INDEX(LapseRateFactor,(DurationInforce+A429))</f>
        <v>1.8282721549542491E-4</v>
      </c>
      <c r="E429" s="25" cm="1">
        <f t="array" ref="E429">INDEX(PolicyHoldersInforce,A429)*INDEX(QxFactor,INDEX(Age,A429),QxIndex)</f>
        <v>4.2917635043278914E-6</v>
      </c>
      <c r="F429" s="26" cm="1">
        <f t="array" ref="F429">INDEX(Deaths,A429)*SumAssured</f>
        <v>2.1458817521639455</v>
      </c>
      <c r="G429" s="26" cm="1">
        <f t="array" ref="G429">INDEX(PolicyHoldersInforce,A429)*Premium</f>
        <v>0.93298215950140706</v>
      </c>
      <c r="H429" s="26" cm="1">
        <f t="array" ref="H429">INDEX(PolicyHoldersInforce,A429)*INDEX(EscalatedExpense,A429)</f>
        <v>0.59360066222011965</v>
      </c>
      <c r="I429" s="26" cm="1">
        <f t="array" ref="I429">INDEX(PremiumsReceived,A429)-INDEX(ExpensesPaid,A429)-INDEX(DeathBenefitsPaid,A429)</f>
        <v>-1.8065002548826581</v>
      </c>
      <c r="J429" s="26" cm="1">
        <f t="array" ref="J429">IF(A429=MaxT,INDEX(NetCF,A429),INDEX(NetCF,A429)+(INDEX(BEL,(A429+1))*INDEX(DiscountFactor,A429)))</f>
        <v>-373.95730937972826</v>
      </c>
      <c r="K429" s="26"/>
    </row>
    <row r="430" spans="1:11" x14ac:dyDescent="0.2">
      <c r="A430" s="9">
        <v>429</v>
      </c>
      <c r="B430" s="24">
        <f t="shared" si="6"/>
        <v>57</v>
      </c>
      <c r="C430" s="25" cm="1">
        <f t="array" ref="C430">IF(A430=1,1,INDEX(PolicyHoldersInforce,(A430-1))-INDEX(Deaths,(A430-1))-INDEX(Lapses,(A430-1)))</f>
        <v>2.0731763521031794E-2</v>
      </c>
      <c r="D430" s="25" cm="1">
        <f t="array" ref="D430">(INDEX(PolicyHoldersInforce,A430)-INDEX(Deaths,A430))*INDEX(LapseRateFactor,(DurationInforce+A430))</f>
        <v>1.8119182976691765E-4</v>
      </c>
      <c r="E430" s="25" cm="1">
        <f t="array" ref="E430">INDEX(PolicyHoldersInforce,A430)*INDEX(QxFactor,INDEX(Age,A430),QxIndex)</f>
        <v>4.2533737669680195E-6</v>
      </c>
      <c r="F430" s="26" cm="1">
        <f t="array" ref="F430">INDEX(Deaths,A430)*SumAssured</f>
        <v>2.1266868834840098</v>
      </c>
      <c r="G430" s="26" cm="1">
        <f t="array" ref="G430">INDEX(PolicyHoldersInforce,A430)*Premium</f>
        <v>0.92463665303801801</v>
      </c>
      <c r="H430" s="26" cm="1">
        <f t="array" ref="H430">INDEX(PolicyHoldersInforce,A430)*INDEX(EscalatedExpense,A430)</f>
        <v>0.59068768636947044</v>
      </c>
      <c r="I430" s="26" cm="1">
        <f t="array" ref="I430">INDEX(PremiumsReceived,A430)-INDEX(ExpensesPaid,A430)-INDEX(DeathBenefitsPaid,A430)</f>
        <v>-1.7927379168154622</v>
      </c>
      <c r="J430" s="26" cm="1">
        <f t="array" ref="J430">IF(A430=MaxT,INDEX(NetCF,A430),INDEX(NetCF,A430)+(INDEX(BEL,(A430+1))*INDEX(DiscountFactor,A430)))</f>
        <v>-373.9622720061941</v>
      </c>
      <c r="K430" s="26"/>
    </row>
    <row r="431" spans="1:11" x14ac:dyDescent="0.2">
      <c r="A431" s="9">
        <v>430</v>
      </c>
      <c r="B431" s="24">
        <f t="shared" si="6"/>
        <v>57</v>
      </c>
      <c r="C431" s="25" cm="1">
        <f t="array" ref="C431">IF(A431=1,1,INDEX(PolicyHoldersInforce,(A431-1))-INDEX(Deaths,(A431-1))-INDEX(Lapses,(A431-1)))</f>
        <v>2.0546318317497907E-2</v>
      </c>
      <c r="D431" s="25" cm="1">
        <f t="array" ref="D431">(INDEX(PolicyHoldersInforce,A431)-INDEX(Deaths,A431))*INDEX(LapseRateFactor,(DurationInforce+A431))</f>
        <v>1.7957107253052933E-4</v>
      </c>
      <c r="E431" s="25" cm="1">
        <f t="array" ref="E431">INDEX(PolicyHoldersInforce,A431)*INDEX(QxFactor,INDEX(Age,A431),QxIndex)</f>
        <v>4.2153274250289507E-6</v>
      </c>
      <c r="F431" s="26" cm="1">
        <f t="array" ref="F431">INDEX(Deaths,A431)*SumAssured</f>
        <v>2.1076637125144755</v>
      </c>
      <c r="G431" s="26" cm="1">
        <f t="array" ref="G431">INDEX(PolicyHoldersInforce,A431)*Premium</f>
        <v>0.91636579696040665</v>
      </c>
      <c r="H431" s="26" cm="1">
        <f t="array" ref="H431">INDEX(PolicyHoldersInforce,A431)*INDEX(EscalatedExpense,A431)</f>
        <v>0.58778900536188106</v>
      </c>
      <c r="I431" s="26" cm="1">
        <f t="array" ref="I431">INDEX(PremiumsReceived,A431)-INDEX(ExpensesPaid,A431)-INDEX(DeathBenefitsPaid,A431)</f>
        <v>-1.7790869209159499</v>
      </c>
      <c r="J431" s="26" cm="1">
        <f t="array" ref="J431">IF(A431=MaxT,INDEX(NetCF,A431),INDEX(NetCF,A431)+(INDEX(BEL,(A431+1))*INDEX(DiscountFactor,A431)))</f>
        <v>-373.98108811543887</v>
      </c>
      <c r="K431" s="26"/>
    </row>
    <row r="432" spans="1:11" x14ac:dyDescent="0.2">
      <c r="A432" s="9">
        <v>431</v>
      </c>
      <c r="B432" s="24">
        <f t="shared" si="6"/>
        <v>57</v>
      </c>
      <c r="C432" s="25" cm="1">
        <f t="array" ref="C432">IF(A432=1,1,INDEX(PolicyHoldersInforce,(A432-1))-INDEX(Deaths,(A432-1))-INDEX(Lapses,(A432-1)))</f>
        <v>2.0362531917542347E-2</v>
      </c>
      <c r="D432" s="25" cm="1">
        <f t="array" ref="D432">(INDEX(PolicyHoldersInforce,A432)-INDEX(Deaths,A432))*INDEX(LapseRateFactor,(DurationInforce+A432))</f>
        <v>1.7796481293469514E-4</v>
      </c>
      <c r="E432" s="25" cm="1">
        <f t="array" ref="E432">INDEX(PolicyHoldersInforce,A432)*INDEX(QxFactor,INDEX(Age,A432),QxIndex)</f>
        <v>4.177621406845623E-6</v>
      </c>
      <c r="F432" s="26" cm="1">
        <f t="array" ref="F432">INDEX(Deaths,A432)*SumAssured</f>
        <v>2.0888107034228116</v>
      </c>
      <c r="G432" s="26" cm="1">
        <f t="array" ref="G432">INDEX(PolicyHoldersInforce,A432)*Premium</f>
        <v>0.90816892352238876</v>
      </c>
      <c r="H432" s="26" cm="1">
        <f t="array" ref="H432">INDEX(PolicyHoldersInforce,A432)*INDEX(EscalatedExpense,A432)</f>
        <v>0.58490454904828415</v>
      </c>
      <c r="I432" s="26" cm="1">
        <f t="array" ref="I432">INDEX(PremiumsReceived,A432)-INDEX(ExpensesPaid,A432)-INDEX(DeathBenefitsPaid,A432)</f>
        <v>-1.765546328948707</v>
      </c>
      <c r="J432" s="26" cm="1">
        <f t="array" ref="J432">IF(A432=MaxT,INDEX(NetCF,A432),INDEX(NetCF,A432)+(INDEX(BEL,(A432+1))*INDEX(DiscountFactor,A432)))</f>
        <v>-374.0137132558591</v>
      </c>
      <c r="K432" s="26"/>
    </row>
    <row r="433" spans="1:11" x14ac:dyDescent="0.2">
      <c r="A433" s="9">
        <v>432</v>
      </c>
      <c r="B433" s="24">
        <f t="shared" si="6"/>
        <v>58</v>
      </c>
      <c r="C433" s="25" cm="1">
        <f t="array" ref="C433">IF(A433=1,1,INDEX(PolicyHoldersInforce,(A433-1))-INDEX(Deaths,(A433-1))-INDEX(Lapses,(A433-1)))</f>
        <v>2.0180389483200806E-2</v>
      </c>
      <c r="D433" s="25" cm="1">
        <f t="array" ref="D433">(INDEX(PolicyHoldersInforce,A433)-INDEX(Deaths,A433))*INDEX(LapseRateFactor,(DurationInforce+A433))</f>
        <v>1.7636883489852013E-4</v>
      </c>
      <c r="E433" s="25" cm="1">
        <f t="array" ref="E433">INDEX(PolicyHoldersInforce,A433)*INDEX(QxFactor,INDEX(Age,A433),QxIndex)</f>
        <v>4.6077179690652429E-6</v>
      </c>
      <c r="F433" s="26" cm="1">
        <f t="array" ref="F433">INDEX(Deaths,A433)*SumAssured</f>
        <v>2.3038589845326216</v>
      </c>
      <c r="G433" s="26" cm="1">
        <f t="array" ref="G433">INDEX(PolicyHoldersInforce,A433)*Premium</f>
        <v>0.90004537095075599</v>
      </c>
      <c r="H433" s="26" cm="1">
        <f t="array" ref="H433">INDEX(PolicyHoldersInforce,A433)*INDEX(EscalatedExpense,A433)</f>
        <v>0.58203424762385503</v>
      </c>
      <c r="I433" s="26" cm="1">
        <f t="array" ref="I433">INDEX(PremiumsReceived,A433)-INDEX(ExpensesPaid,A433)-INDEX(DeathBenefitsPaid,A433)</f>
        <v>-1.9858478612057207</v>
      </c>
      <c r="J433" s="26" cm="1">
        <f t="array" ref="J433">IF(A433=MaxT,INDEX(NetCF,A433),INDEX(NetCF,A433)+(INDEX(BEL,(A433+1))*INDEX(DiscountFactor,A433)))</f>
        <v>-374.06010370228341</v>
      </c>
      <c r="K433" s="26"/>
    </row>
    <row r="434" spans="1:11" x14ac:dyDescent="0.2">
      <c r="A434" s="9">
        <v>433</v>
      </c>
      <c r="B434" s="24">
        <f t="shared" si="6"/>
        <v>58</v>
      </c>
      <c r="C434" s="25" cm="1">
        <f t="array" ref="C434">IF(A434=1,1,INDEX(PolicyHoldersInforce,(A434-1))-INDEX(Deaths,(A434-1))-INDEX(Lapses,(A434-1)))</f>
        <v>1.9999412930333218E-2</v>
      </c>
      <c r="D434" s="25" cm="1">
        <f t="array" ref="D434">(INDEX(PolicyHoldersInforce,A434)-INDEX(Deaths,A434))*INDEX(LapseRateFactor,(DurationInforce+A434))</f>
        <v>1.747871695000511E-4</v>
      </c>
      <c r="E434" s="25" cm="1">
        <f t="array" ref="E434">INDEX(PolicyHoldersInforce,A434)*INDEX(QxFactor,INDEX(Age,A434),QxIndex)</f>
        <v>4.5663962237480059E-6</v>
      </c>
      <c r="F434" s="26" cm="1">
        <f t="array" ref="F434">INDEX(Deaths,A434)*SumAssured</f>
        <v>2.283198111874003</v>
      </c>
      <c r="G434" s="26" cm="1">
        <f t="array" ref="G434">INDEX(PolicyHoldersInforce,A434)*Premium</f>
        <v>0.89197381669286158</v>
      </c>
      <c r="H434" s="26" cm="1">
        <f t="array" ref="H434">INDEX(PolicyHoldersInforce,A434)*INDEX(EscalatedExpense,A434)</f>
        <v>0.57916461259934127</v>
      </c>
      <c r="I434" s="26" cm="1">
        <f t="array" ref="I434">INDEX(PremiumsReceived,A434)-INDEX(ExpensesPaid,A434)-INDEX(DeathBenefitsPaid,A434)</f>
        <v>-1.9703889077804826</v>
      </c>
      <c r="J434" s="26" cm="1">
        <f t="array" ref="J434">IF(A434=MaxT,INDEX(NetCF,A434),INDEX(NetCF,A434)+(INDEX(BEL,(A434+1))*INDEX(DiscountFactor,A434)))</f>
        <v>-373.88534609544649</v>
      </c>
      <c r="K434" s="26"/>
    </row>
    <row r="435" spans="1:11" x14ac:dyDescent="0.2">
      <c r="A435" s="9">
        <v>434</v>
      </c>
      <c r="B435" s="24">
        <f t="shared" si="6"/>
        <v>58</v>
      </c>
      <c r="C435" s="25" cm="1">
        <f t="array" ref="C435">IF(A435=1,1,INDEX(PolicyHoldersInforce,(A435-1))-INDEX(Deaths,(A435-1))-INDEX(Lapses,(A435-1)))</f>
        <v>1.9820059364609417E-2</v>
      </c>
      <c r="D435" s="25" cm="1">
        <f t="array" ref="D435">(INDEX(PolicyHoldersInforce,A435)-INDEX(Deaths,A435))*INDEX(LapseRateFactor,(DurationInforce+A435))</f>
        <v>1.7321968838439008E-4</v>
      </c>
      <c r="E435" s="25" cm="1">
        <f t="array" ref="E435">INDEX(PolicyHoldersInforce,A435)*INDEX(QxFactor,INDEX(Age,A435),QxIndex)</f>
        <v>4.5254450494265473E-6</v>
      </c>
      <c r="F435" s="26" cm="1">
        <f t="array" ref="F435">INDEX(Deaths,A435)*SumAssured</f>
        <v>2.2627225247132738</v>
      </c>
      <c r="G435" s="26" cm="1">
        <f t="array" ref="G435">INDEX(PolicyHoldersInforce,A435)*Premium</f>
        <v>0.88397464766157996</v>
      </c>
      <c r="H435" s="26" cm="1">
        <f t="array" ref="H435">INDEX(PolicyHoldersInforce,A435)*INDEX(EscalatedExpense,A435)</f>
        <v>0.57630912589205863</v>
      </c>
      <c r="I435" s="26" cm="1">
        <f t="array" ref="I435">INDEX(PremiumsReceived,A435)-INDEX(ExpensesPaid,A435)-INDEX(DeathBenefitsPaid,A435)</f>
        <v>-1.9550570029437524</v>
      </c>
      <c r="J435" s="26" cm="1">
        <f t="array" ref="J435">IF(A435=MaxT,INDEX(NetCF,A435),INDEX(NetCF,A435)+(INDEX(BEL,(A435+1))*INDEX(DiscountFactor,A435)))</f>
        <v>-373.72527204778436</v>
      </c>
      <c r="K435" s="26"/>
    </row>
    <row r="436" spans="1:11" x14ac:dyDescent="0.2">
      <c r="A436" s="9">
        <v>435</v>
      </c>
      <c r="B436" s="24">
        <f t="shared" si="6"/>
        <v>58</v>
      </c>
      <c r="C436" s="25" cm="1">
        <f t="array" ref="C436">IF(A436=1,1,INDEX(PolicyHoldersInforce,(A436-1))-INDEX(Deaths,(A436-1))-INDEX(Lapses,(A436-1)))</f>
        <v>1.96423142311756E-2</v>
      </c>
      <c r="D436" s="25" cm="1">
        <f t="array" ref="D436">(INDEX(PolicyHoldersInforce,A436)-INDEX(Deaths,A436))*INDEX(LapseRateFactor,(DurationInforce+A436))</f>
        <v>1.716662643477182E-4</v>
      </c>
      <c r="E436" s="25" cm="1">
        <f t="array" ref="E436">INDEX(PolicyHoldersInforce,A436)*INDEX(QxFactor,INDEX(Age,A436),QxIndex)</f>
        <v>4.4848611228418468E-6</v>
      </c>
      <c r="F436" s="26" cm="1">
        <f t="array" ref="F436">INDEX(Deaths,A436)*SumAssured</f>
        <v>2.2424305614209232</v>
      </c>
      <c r="G436" s="26" cm="1">
        <f t="array" ref="G436">INDEX(PolicyHoldersInforce,A436)*Premium</f>
        <v>0.87604721471043179</v>
      </c>
      <c r="H436" s="26" cm="1">
        <f t="array" ref="H436">INDEX(PolicyHoldersInforce,A436)*INDEX(EscalatedExpense,A436)</f>
        <v>0.57346771774578886</v>
      </c>
      <c r="I436" s="26" cm="1">
        <f t="array" ref="I436">INDEX(PremiumsReceived,A436)-INDEX(ExpensesPaid,A436)-INDEX(DeathBenefitsPaid,A436)</f>
        <v>-1.9398510644562803</v>
      </c>
      <c r="J436" s="26" cm="1">
        <f t="array" ref="J436">IF(A436=MaxT,INDEX(NetCF,A436),INDEX(NetCF,A436)+(INDEX(BEL,(A436+1))*INDEX(DiscountFactor,A436)))</f>
        <v>-373.57982536525981</v>
      </c>
      <c r="K436" s="26"/>
    </row>
    <row r="437" spans="1:11" x14ac:dyDescent="0.2">
      <c r="A437" s="9">
        <v>436</v>
      </c>
      <c r="B437" s="24">
        <f t="shared" si="6"/>
        <v>58</v>
      </c>
      <c r="C437" s="25" cm="1">
        <f t="array" ref="C437">IF(A437=1,1,INDEX(PolicyHoldersInforce,(A437-1))-INDEX(Deaths,(A437-1))-INDEX(Lapses,(A437-1)))</f>
        <v>1.946616310570504E-2</v>
      </c>
      <c r="D437" s="25" cm="1">
        <f t="array" ref="D437">(INDEX(PolicyHoldersInforce,A437)-INDEX(Deaths,A437))*INDEX(LapseRateFactor,(DurationInforce+A437))</f>
        <v>1.7012677132697309E-4</v>
      </c>
      <c r="E437" s="25" cm="1">
        <f t="array" ref="E437">INDEX(PolicyHoldersInforce,A437)*INDEX(QxFactor,INDEX(Age,A437),QxIndex)</f>
        <v>4.444641150537673E-6</v>
      </c>
      <c r="F437" s="26" cm="1">
        <f t="array" ref="F437">INDEX(Deaths,A437)*SumAssured</f>
        <v>2.2223205752688364</v>
      </c>
      <c r="G437" s="26" cm="1">
        <f t="array" ref="G437">INDEX(PolicyHoldersInforce,A437)*Premium</f>
        <v>0.86819087451444477</v>
      </c>
      <c r="H437" s="26" cm="1">
        <f t="array" ref="H437">INDEX(PolicyHoldersInforce,A437)*INDEX(EscalatedExpense,A437)</f>
        <v>0.57064031874823995</v>
      </c>
      <c r="I437" s="26" cm="1">
        <f t="array" ref="I437">INDEX(PremiumsReceived,A437)-INDEX(ExpensesPaid,A437)-INDEX(DeathBenefitsPaid,A437)</f>
        <v>-1.9247700195026316</v>
      </c>
      <c r="J437" s="26" cm="1">
        <f t="array" ref="J437">IF(A437=MaxT,INDEX(NetCF,A437),INDEX(NetCF,A437)+(INDEX(BEL,(A437+1))*INDEX(DiscountFactor,A437)))</f>
        <v>-373.4489506678155</v>
      </c>
      <c r="K437" s="26"/>
    </row>
    <row r="438" spans="1:11" x14ac:dyDescent="0.2">
      <c r="A438" s="9">
        <v>437</v>
      </c>
      <c r="B438" s="24">
        <f t="shared" si="6"/>
        <v>58</v>
      </c>
      <c r="C438" s="25" cm="1">
        <f t="array" ref="C438">IF(A438=1,1,INDEX(PolicyHoldersInforce,(A438-1))-INDEX(Deaths,(A438-1))-INDEX(Lapses,(A438-1)))</f>
        <v>1.9291591693227528E-2</v>
      </c>
      <c r="D438" s="25" cm="1">
        <f t="array" ref="D438">(INDEX(PolicyHoldersInforce,A438)-INDEX(Deaths,A438))*INDEX(LapseRateFactor,(DurationInforce+A438))</f>
        <v>1.6860108438961847E-4</v>
      </c>
      <c r="E438" s="25" cm="1">
        <f t="array" ref="E438">INDEX(PolicyHoldersInforce,A438)*INDEX(QxFactor,INDEX(Age,A438),QxIndex)</f>
        <v>4.4047818685933216E-6</v>
      </c>
      <c r="F438" s="26" cm="1">
        <f t="array" ref="F438">INDEX(Deaths,A438)*SumAssured</f>
        <v>2.2023909342966608</v>
      </c>
      <c r="G438" s="26" cm="1">
        <f t="array" ref="G438">INDEX(PolicyHoldersInforce,A438)*Premium</f>
        <v>0.86040498951794775</v>
      </c>
      <c r="H438" s="26" cm="1">
        <f t="array" ref="H438">INDEX(PolicyHoldersInforce,A438)*INDEX(EscalatedExpense,A438)</f>
        <v>0.56782685982934566</v>
      </c>
      <c r="I438" s="26" cm="1">
        <f t="array" ref="I438">INDEX(PremiumsReceived,A438)-INDEX(ExpensesPaid,A438)-INDEX(DeathBenefitsPaid,A438)</f>
        <v>-1.9098128046080587</v>
      </c>
      <c r="J438" s="26" cm="1">
        <f t="array" ref="J438">IF(A438=MaxT,INDEX(NetCF,A438),INDEX(NetCF,A438)+(INDEX(BEL,(A438+1))*INDEX(DiscountFactor,A438)))</f>
        <v>-373.33259338386614</v>
      </c>
      <c r="K438" s="26"/>
    </row>
    <row r="439" spans="1:11" x14ac:dyDescent="0.2">
      <c r="A439" s="9">
        <v>438</v>
      </c>
      <c r="B439" s="24">
        <f t="shared" si="6"/>
        <v>58</v>
      </c>
      <c r="C439" s="25" cm="1">
        <f t="array" ref="C439">IF(A439=1,1,INDEX(PolicyHoldersInforce,(A439-1))-INDEX(Deaths,(A439-1))-INDEX(Lapses,(A439-1)))</f>
        <v>1.9118585826969316E-2</v>
      </c>
      <c r="D439" s="25" cm="1">
        <f t="array" ref="D439">(INDEX(PolicyHoldersInforce,A439)-INDEX(Deaths,A439))*INDEX(LapseRateFactor,(DurationInforce+A439))</f>
        <v>1.6708907972350583E-4</v>
      </c>
      <c r="E439" s="25" cm="1">
        <f t="array" ref="E439">INDEX(PolicyHoldersInforce,A439)*INDEX(QxFactor,INDEX(Age,A439),QxIndex)</f>
        <v>4.3652800423587352E-6</v>
      </c>
      <c r="F439" s="26" cm="1">
        <f t="array" ref="F439">INDEX(Deaths,A439)*SumAssured</f>
        <v>2.1826400211793677</v>
      </c>
      <c r="G439" s="26" cm="1">
        <f t="array" ref="G439">INDEX(PolicyHoldersInforce,A439)*Premium</f>
        <v>0.85268892788283157</v>
      </c>
      <c r="H439" s="26" cm="1">
        <f t="array" ref="H439">INDEX(PolicyHoldersInforce,A439)*INDEX(EscalatedExpense,A439)</f>
        <v>0.56502727225958005</v>
      </c>
      <c r="I439" s="26" cm="1">
        <f t="array" ref="I439">INDEX(PremiumsReceived,A439)-INDEX(ExpensesPaid,A439)-INDEX(DeathBenefitsPaid,A439)</f>
        <v>-1.8949783655561161</v>
      </c>
      <c r="J439" s="26" cm="1">
        <f t="array" ref="J439">IF(A439=MaxT,INDEX(NetCF,A439),INDEX(NetCF,A439)+(INDEX(BEL,(A439+1))*INDEX(DiscountFactor,A439)))</f>
        <v>-373.23069974484793</v>
      </c>
      <c r="K439" s="26"/>
    </row>
    <row r="440" spans="1:11" x14ac:dyDescent="0.2">
      <c r="A440" s="9">
        <v>439</v>
      </c>
      <c r="B440" s="24">
        <f t="shared" si="6"/>
        <v>58</v>
      </c>
      <c r="C440" s="25" cm="1">
        <f t="array" ref="C440">IF(A440=1,1,INDEX(PolicyHoldersInforce,(A440-1))-INDEX(Deaths,(A440-1))-INDEX(Lapses,(A440-1)))</f>
        <v>1.8947131467203452E-2</v>
      </c>
      <c r="D440" s="25" cm="1">
        <f t="array" ref="D440">(INDEX(PolicyHoldersInforce,A440)-INDEX(Deaths,A440))*INDEX(LapseRateFactor,(DurationInforce+A440))</f>
        <v>1.6559063462682672E-4</v>
      </c>
      <c r="E440" s="25" cm="1">
        <f t="array" ref="E440">INDEX(PolicyHoldersInforce,A440)*INDEX(QxFactor,INDEX(Age,A440),QxIndex)</f>
        <v>4.326132466192012E-6</v>
      </c>
      <c r="F440" s="26" cm="1">
        <f t="array" ref="F440">INDEX(Deaths,A440)*SumAssured</f>
        <v>2.1630662330960062</v>
      </c>
      <c r="G440" s="26" cm="1">
        <f t="array" ref="G440">INDEX(PolicyHoldersInforce,A440)*Premium</f>
        <v>0.84504206343727395</v>
      </c>
      <c r="H440" s="26" cm="1">
        <f t="array" ref="H440">INDEX(PolicyHoldersInforce,A440)*INDEX(EscalatedExpense,A440)</f>
        <v>0.56224148764827842</v>
      </c>
      <c r="I440" s="26" cm="1">
        <f t="array" ref="I440">INDEX(PremiumsReceived,A440)-INDEX(ExpensesPaid,A440)-INDEX(DeathBenefitsPaid,A440)</f>
        <v>-1.8802656573070107</v>
      </c>
      <c r="J440" s="26" cm="1">
        <f t="array" ref="J440">IF(A440=MaxT,INDEX(NetCF,A440),INDEX(NetCF,A440)+(INDEX(BEL,(A440+1))*INDEX(DiscountFactor,A440)))</f>
        <v>-373.1432167798236</v>
      </c>
      <c r="K440" s="26"/>
    </row>
    <row r="441" spans="1:11" x14ac:dyDescent="0.2">
      <c r="A441" s="9">
        <v>440</v>
      </c>
      <c r="B441" s="24">
        <f t="shared" si="6"/>
        <v>58</v>
      </c>
      <c r="C441" s="25" cm="1">
        <f t="array" ref="C441">IF(A441=1,1,INDEX(PolicyHoldersInforce,(A441-1))-INDEX(Deaths,(A441-1))-INDEX(Lapses,(A441-1)))</f>
        <v>1.8777214700110432E-2</v>
      </c>
      <c r="D441" s="25" cm="1">
        <f t="array" ref="D441">(INDEX(PolicyHoldersInforce,A441)-INDEX(Deaths,A441))*INDEX(LapseRateFactor,(DurationInforce+A441))</f>
        <v>1.6410562749815527E-4</v>
      </c>
      <c r="E441" s="25" cm="1">
        <f t="array" ref="E441">INDEX(PolicyHoldersInforce,A441)*INDEX(QxFactor,INDEX(Age,A441),QxIndex)</f>
        <v>4.2873359631992557E-6</v>
      </c>
      <c r="F441" s="26" cm="1">
        <f t="array" ref="F441">INDEX(Deaths,A441)*SumAssured</f>
        <v>2.143667981599628</v>
      </c>
      <c r="G441" s="26" cm="1">
        <f t="array" ref="G441">INDEX(PolicyHoldersInforce,A441)*Premium</f>
        <v>0.83746377562492524</v>
      </c>
      <c r="H441" s="26" cm="1">
        <f t="array" ref="H441">INDEX(PolicyHoldersInforce,A441)*INDEX(EscalatedExpense,A441)</f>
        <v>0.55946943794196535</v>
      </c>
      <c r="I441" s="26" cm="1">
        <f t="array" ref="I441">INDEX(PremiumsReceived,A441)-INDEX(ExpensesPaid,A441)-INDEX(DeathBenefitsPaid,A441)</f>
        <v>-1.8656736439166681</v>
      </c>
      <c r="J441" s="26" cm="1">
        <f t="array" ref="J441">IF(A441=MaxT,INDEX(NetCF,A441),INDEX(NetCF,A441)+(INDEX(BEL,(A441+1))*INDEX(DiscountFactor,A441)))</f>
        <v>-373.07009231014393</v>
      </c>
      <c r="K441" s="26"/>
    </row>
    <row r="442" spans="1:11" x14ac:dyDescent="0.2">
      <c r="A442" s="9">
        <v>441</v>
      </c>
      <c r="B442" s="24">
        <f t="shared" si="6"/>
        <v>58</v>
      </c>
      <c r="C442" s="25" cm="1">
        <f t="array" ref="C442">IF(A442=1,1,INDEX(PolicyHoldersInforce,(A442-1))-INDEX(Deaths,(A442-1))-INDEX(Lapses,(A442-1)))</f>
        <v>1.8608821736649076E-2</v>
      </c>
      <c r="D442" s="25" cm="1">
        <f t="array" ref="D442">(INDEX(PolicyHoldersInforce,A442)-INDEX(Deaths,A442))*INDEX(LapseRateFactor,(DurationInforce+A442))</f>
        <v>1.6263393782658026E-4</v>
      </c>
      <c r="E442" s="25" cm="1">
        <f t="array" ref="E442">INDEX(PolicyHoldersInforce,A442)*INDEX(QxFactor,INDEX(Age,A442),QxIndex)</f>
        <v>4.2488873849767722E-6</v>
      </c>
      <c r="F442" s="26" cm="1">
        <f t="array" ref="F442">INDEX(Deaths,A442)*SumAssured</f>
        <v>2.124443692488386</v>
      </c>
      <c r="G442" s="26" cm="1">
        <f t="array" ref="G442">INDEX(PolicyHoldersInforce,A442)*Premium</f>
        <v>0.82995344945454885</v>
      </c>
      <c r="H442" s="26" cm="1">
        <f t="array" ref="H442">INDEX(PolicyHoldersInforce,A442)*INDEX(EscalatedExpense,A442)</f>
        <v>0.55671105542269383</v>
      </c>
      <c r="I442" s="26" cm="1">
        <f t="array" ref="I442">INDEX(PremiumsReceived,A442)-INDEX(ExpensesPaid,A442)-INDEX(DeathBenefitsPaid,A442)</f>
        <v>-1.8512012984565311</v>
      </c>
      <c r="J442" s="26" cm="1">
        <f t="array" ref="J442">IF(A442=MaxT,INDEX(NetCF,A442),INDEX(NetCF,A442)+(INDEX(BEL,(A442+1))*INDEX(DiscountFactor,A442)))</f>
        <v>-373.01127494416386</v>
      </c>
      <c r="K442" s="26"/>
    </row>
    <row r="443" spans="1:11" x14ac:dyDescent="0.2">
      <c r="A443" s="9">
        <v>442</v>
      </c>
      <c r="B443" s="24">
        <f t="shared" si="6"/>
        <v>58</v>
      </c>
      <c r="C443" s="25" cm="1">
        <f t="array" ref="C443">IF(A443=1,1,INDEX(PolicyHoldersInforce,(A443-1))-INDEX(Deaths,(A443-1))-INDEX(Lapses,(A443-1)))</f>
        <v>1.8441938911437521E-2</v>
      </c>
      <c r="D443" s="25" cm="1">
        <f t="array" ref="D443">(INDEX(PolicyHoldersInforce,A443)-INDEX(Deaths,A443))*INDEX(LapseRateFactor,(DurationInforce+A443))</f>
        <v>1.6117544618192509E-4</v>
      </c>
      <c r="E443" s="25" cm="1">
        <f t="array" ref="E443">INDEX(PolicyHoldersInforce,A443)*INDEX(QxFactor,INDEX(Age,A443),QxIndex)</f>
        <v>4.2107836113555662E-6</v>
      </c>
      <c r="F443" s="26" cm="1">
        <f t="array" ref="F443">INDEX(Deaths,A443)*SumAssured</f>
        <v>2.1053918056777832</v>
      </c>
      <c r="G443" s="26" cm="1">
        <f t="array" ref="G443">INDEX(PolicyHoldersInforce,A443)*Premium</f>
        <v>0.82251047545011347</v>
      </c>
      <c r="H443" s="26" cm="1">
        <f t="array" ref="H443">INDEX(PolicyHoldersInforce,A443)*INDEX(EscalatedExpense,A443)</f>
        <v>0.55396627270639065</v>
      </c>
      <c r="I443" s="26" cm="1">
        <f t="array" ref="I443">INDEX(PremiumsReceived,A443)-INDEX(ExpensesPaid,A443)-INDEX(DeathBenefitsPaid,A443)</f>
        <v>-1.8368476029340604</v>
      </c>
      <c r="J443" s="26" cm="1">
        <f t="array" ref="J443">IF(A443=MaxT,INDEX(NetCF,A443),INDEX(NetCF,A443)+(INDEX(BEL,(A443+1))*INDEX(DiscountFactor,A443)))</f>
        <v>-372.96671407201427</v>
      </c>
      <c r="K443" s="26"/>
    </row>
    <row r="444" spans="1:11" x14ac:dyDescent="0.2">
      <c r="A444" s="9">
        <v>443</v>
      </c>
      <c r="B444" s="24">
        <f t="shared" si="6"/>
        <v>58</v>
      </c>
      <c r="C444" s="25" cm="1">
        <f t="array" ref="C444">IF(A444=1,1,INDEX(PolicyHoldersInforce,(A444-1))-INDEX(Deaths,(A444-1))-INDEX(Lapses,(A444-1)))</f>
        <v>1.8276552681644243E-2</v>
      </c>
      <c r="D444" s="25" cm="1">
        <f t="array" ref="D444">(INDEX(PolicyHoldersInforce,A444)-INDEX(Deaths,A444))*INDEX(LapseRateFactor,(DurationInforce+A444))</f>
        <v>1.597300342050561E-4</v>
      </c>
      <c r="E444" s="25" cm="1">
        <f t="array" ref="E444">INDEX(PolicyHoldersInforce,A444)*INDEX(QxFactor,INDEX(Age,A444),QxIndex)</f>
        <v>4.1730215501481343E-6</v>
      </c>
      <c r="F444" s="26" cm="1">
        <f t="array" ref="F444">INDEX(Deaths,A444)*SumAssured</f>
        <v>2.0865107750740672</v>
      </c>
      <c r="G444" s="26" cm="1">
        <f t="array" ref="G444">INDEX(PolicyHoldersInforce,A444)*Premium</f>
        <v>0.81513424960133329</v>
      </c>
      <c r="H444" s="26" cm="1">
        <f t="array" ref="H444">INDEX(PolicyHoldersInforce,A444)*INDEX(EscalatedExpense,A444)</f>
        <v>0.55123502274120906</v>
      </c>
      <c r="I444" s="26" cm="1">
        <f t="array" ref="I444">INDEX(PremiumsReceived,A444)-INDEX(ExpensesPaid,A444)-INDEX(DeathBenefitsPaid,A444)</f>
        <v>-1.8226115482139429</v>
      </c>
      <c r="J444" s="26" cm="1">
        <f t="array" ref="J444">IF(A444=MaxT,INDEX(NetCF,A444),INDEX(NetCF,A444)+(INDEX(BEL,(A444+1))*INDEX(DiscountFactor,A444)))</f>
        <v>-372.93635986042744</v>
      </c>
      <c r="K444" s="26"/>
    </row>
    <row r="445" spans="1:11" x14ac:dyDescent="0.2">
      <c r="A445" s="9">
        <v>444</v>
      </c>
      <c r="B445" s="24">
        <f t="shared" si="6"/>
        <v>59</v>
      </c>
      <c r="C445" s="25" cm="1">
        <f t="array" ref="C445">IF(A445=1,1,INDEX(PolicyHoldersInforce,(A445-1))-INDEX(Deaths,(A445-1))-INDEX(Lapses,(A445-1)))</f>
        <v>1.811264962588904E-2</v>
      </c>
      <c r="D445" s="25" cm="1">
        <f t="array" ref="D445">(INDEX(PolicyHoldersInforce,A445)-INDEX(Deaths,A445))*INDEX(LapseRateFactor,(DurationInforce+A445))</f>
        <v>1.5829346226821955E-4</v>
      </c>
      <c r="E445" s="25" cm="1">
        <f t="array" ref="E445">INDEX(PolicyHoldersInforce,A445)*INDEX(QxFactor,INDEX(Age,A445),QxIndex)</f>
        <v>4.6071736942155286E-6</v>
      </c>
      <c r="F445" s="26" cm="1">
        <f t="array" ref="F445">INDEX(Deaths,A445)*SumAssured</f>
        <v>2.3035868471077641</v>
      </c>
      <c r="G445" s="26" cm="1">
        <f t="array" ref="G445">INDEX(PolicyHoldersInforce,A445)*Premium</f>
        <v>0.80782417331465117</v>
      </c>
      <c r="H445" s="26" cm="1">
        <f t="array" ref="H445">INDEX(PolicyHoldersInforce,A445)*INDEX(EscalatedExpense,A445)</f>
        <v>0.54851723880589209</v>
      </c>
      <c r="I445" s="26" cm="1">
        <f t="array" ref="I445">INDEX(PremiumsReceived,A445)-INDEX(ExpensesPaid,A445)-INDEX(DeathBenefitsPaid,A445)</f>
        <v>-2.0442799125990048</v>
      </c>
      <c r="J445" s="26" cm="1">
        <f t="array" ref="J445">IF(A445=MaxT,INDEX(NetCF,A445),INDEX(NetCF,A445)+(INDEX(BEL,(A445+1))*INDEX(DiscountFactor,A445)))</f>
        <v>-372.92016324761715</v>
      </c>
      <c r="K445" s="26"/>
    </row>
    <row r="446" spans="1:11" x14ac:dyDescent="0.2">
      <c r="A446" s="9">
        <v>445</v>
      </c>
      <c r="B446" s="24">
        <f t="shared" si="6"/>
        <v>59</v>
      </c>
      <c r="C446" s="25" cm="1">
        <f t="array" ref="C446">IF(A446=1,1,INDEX(PolicyHoldersInforce,(A446-1))-INDEX(Deaths,(A446-1))-INDEX(Lapses,(A446-1)))</f>
        <v>1.7949748989926604E-2</v>
      </c>
      <c r="D446" s="25" cm="1">
        <f t="array" ref="D446">(INDEX(PolicyHoldersInforce,A446)-INDEX(Deaths,A446))*INDEX(LapseRateFactor,(DurationInforce+A446))</f>
        <v>1.5686981049971565E-4</v>
      </c>
      <c r="E446" s="25" cm="1">
        <f t="array" ref="E446">INDEX(PolicyHoldersInforce,A446)*INDEX(QxFactor,INDEX(Age,A446),QxIndex)</f>
        <v>4.5657379274846149E-6</v>
      </c>
      <c r="F446" s="26" cm="1">
        <f t="array" ref="F446">INDEX(Deaths,A446)*SumAssured</f>
        <v>2.2828689637423074</v>
      </c>
      <c r="G446" s="26" cm="1">
        <f t="array" ref="G446">INDEX(PolicyHoldersInforce,A446)*Premium</f>
        <v>0.80055880495072651</v>
      </c>
      <c r="H446" s="26" cm="1">
        <f t="array" ref="H446">INDEX(PolicyHoldersInforce,A446)*INDEX(EscalatedExpense,A446)</f>
        <v>0.54579864064163319</v>
      </c>
      <c r="I446" s="26" cm="1">
        <f t="array" ref="I446">INDEX(PremiumsReceived,A446)-INDEX(ExpensesPaid,A446)-INDEX(DeathBenefitsPaid,A446)</f>
        <v>-2.0281087994332143</v>
      </c>
      <c r="J446" s="26" cm="1">
        <f t="array" ref="J446">IF(A446=MaxT,INDEX(NetCF,A446),INDEX(NetCF,A446)+(INDEX(BEL,(A446+1))*INDEX(DiscountFactor,A446)))</f>
        <v>-372.68114045061765</v>
      </c>
      <c r="K446" s="26"/>
    </row>
    <row r="447" spans="1:11" x14ac:dyDescent="0.2">
      <c r="A447" s="9">
        <v>446</v>
      </c>
      <c r="B447" s="24">
        <f t="shared" si="6"/>
        <v>59</v>
      </c>
      <c r="C447" s="25" cm="1">
        <f t="array" ref="C447">IF(A447=1,1,INDEX(PolicyHoldersInforce,(A447-1))-INDEX(Deaths,(A447-1))-INDEX(Lapses,(A447-1)))</f>
        <v>1.7788313441499403E-2</v>
      </c>
      <c r="D447" s="25" cm="1">
        <f t="array" ref="D447">(INDEX(PolicyHoldersInforce,A447)-INDEX(Deaths,A447))*INDEX(LapseRateFactor,(DurationInforce+A447))</f>
        <v>1.5545896269878514E-4</v>
      </c>
      <c r="E447" s="25" cm="1">
        <f t="array" ref="E447">INDEX(PolicyHoldersInforce,A447)*INDEX(QxFactor,INDEX(Age,A447),QxIndex)</f>
        <v>4.5246748236656145E-6</v>
      </c>
      <c r="F447" s="26" cm="1">
        <f t="array" ref="F447">INDEX(Deaths,A447)*SumAssured</f>
        <v>2.2623374118328075</v>
      </c>
      <c r="G447" s="26" cm="1">
        <f t="array" ref="G447">INDEX(PolicyHoldersInforce,A447)*Premium</f>
        <v>0.79335877949087341</v>
      </c>
      <c r="H447" s="26" cm="1">
        <f t="array" ref="H447">INDEX(PolicyHoldersInforce,A447)*INDEX(EscalatedExpense,A447)</f>
        <v>0.54309351657710458</v>
      </c>
      <c r="I447" s="26" cm="1">
        <f t="array" ref="I447">INDEX(PremiumsReceived,A447)-INDEX(ExpensesPaid,A447)-INDEX(DeathBenefitsPaid,A447)</f>
        <v>-2.0120721489190387</v>
      </c>
      <c r="J447" s="26" cm="1">
        <f t="array" ref="J447">IF(A447=MaxT,INDEX(NetCF,A447),INDEX(NetCF,A447)+(INDEX(BEL,(A447+1))*INDEX(DiscountFactor,A447)))</f>
        <v>-372.4572040249443</v>
      </c>
      <c r="K447" s="26"/>
    </row>
    <row r="448" spans="1:11" x14ac:dyDescent="0.2">
      <c r="A448" s="9">
        <v>447</v>
      </c>
      <c r="B448" s="24">
        <f t="shared" si="6"/>
        <v>59</v>
      </c>
      <c r="C448" s="25" cm="1">
        <f t="array" ref="C448">IF(A448=1,1,INDEX(PolicyHoldersInforce,(A448-1))-INDEX(Deaths,(A448-1))-INDEX(Lapses,(A448-1)))</f>
        <v>1.7628329803976953E-2</v>
      </c>
      <c r="D448" s="25" cm="1">
        <f t="array" ref="D448">(INDEX(PolicyHoldersInforce,A448)-INDEX(Deaths,A448))*INDEX(LapseRateFactor,(DurationInforce+A448))</f>
        <v>1.5406080370974933E-4</v>
      </c>
      <c r="E448" s="25" cm="1">
        <f t="array" ref="E448">INDEX(PolicyHoldersInforce,A448)*INDEX(QxFactor,INDEX(Age,A448),QxIndex)</f>
        <v>4.4839810311216001E-6</v>
      </c>
      <c r="F448" s="26" cm="1">
        <f t="array" ref="F448">INDEX(Deaths,A448)*SumAssured</f>
        <v>2.2419905155608002</v>
      </c>
      <c r="G448" s="26" cm="1">
        <f t="array" ref="G448">INDEX(PolicyHoldersInforce,A448)*Premium</f>
        <v>0.78622350925737217</v>
      </c>
      <c r="H448" s="26" cm="1">
        <f t="array" ref="H448">INDEX(PolicyHoldersInforce,A448)*INDEX(EscalatedExpense,A448)</f>
        <v>0.54040179983106162</v>
      </c>
      <c r="I448" s="26" cm="1">
        <f t="array" ref="I448">INDEX(PremiumsReceived,A448)-INDEX(ExpensesPaid,A448)-INDEX(DeathBenefitsPaid,A448)</f>
        <v>-1.9961688061344898</v>
      </c>
      <c r="J448" s="26" cm="1">
        <f t="array" ref="J448">IF(A448=MaxT,INDEX(NetCF,A448),INDEX(NetCF,A448)+(INDEX(BEL,(A448+1))*INDEX(DiscountFactor,A448)))</f>
        <v>-372.24829228711695</v>
      </c>
      <c r="K448" s="26"/>
    </row>
    <row r="449" spans="1:11" x14ac:dyDescent="0.2">
      <c r="A449" s="9">
        <v>448</v>
      </c>
      <c r="B449" s="24">
        <f t="shared" si="6"/>
        <v>59</v>
      </c>
      <c r="C449" s="25" cm="1">
        <f t="array" ref="C449">IF(A449=1,1,INDEX(PolicyHoldersInforce,(A449-1))-INDEX(Deaths,(A449-1))-INDEX(Lapses,(A449-1)))</f>
        <v>1.7469785019236083E-2</v>
      </c>
      <c r="D449" s="25" cm="1">
        <f t="array" ref="D449">(INDEX(PolicyHoldersInforce,A449)-INDEX(Deaths,A449))*INDEX(LapseRateFactor,(DurationInforce+A449))</f>
        <v>1.5267521941261092E-4</v>
      </c>
      <c r="E449" s="25" cm="1">
        <f t="array" ref="E449">INDEX(PolicyHoldersInforce,A449)*INDEX(QxFactor,INDEX(Age,A449),QxIndex)</f>
        <v>4.4436532283594271E-6</v>
      </c>
      <c r="F449" s="26" cm="1">
        <f t="array" ref="F449">INDEX(Deaths,A449)*SumAssured</f>
        <v>2.2218266141797134</v>
      </c>
      <c r="G449" s="26" cm="1">
        <f t="array" ref="G449">INDEX(PolicyHoldersInforce,A449)*Premium</f>
        <v>0.77915241185792938</v>
      </c>
      <c r="H449" s="26" cm="1">
        <f t="array" ref="H449">INDEX(PolicyHoldersInforce,A449)*INDEX(EscalatedExpense,A449)</f>
        <v>0.53772342395324813</v>
      </c>
      <c r="I449" s="26" cm="1">
        <f t="array" ref="I449">INDEX(PremiumsReceived,A449)-INDEX(ExpensesPaid,A449)-INDEX(DeathBenefitsPaid,A449)</f>
        <v>-1.9803976262750322</v>
      </c>
      <c r="J449" s="26" cm="1">
        <f t="array" ref="J449">IF(A449=MaxT,INDEX(NetCF,A449),INDEX(NetCF,A449)+(INDEX(BEL,(A449+1))*INDEX(DiscountFactor,A449)))</f>
        <v>-372.05434441395175</v>
      </c>
      <c r="K449" s="26"/>
    </row>
    <row r="450" spans="1:11" x14ac:dyDescent="0.2">
      <c r="A450" s="9">
        <v>449</v>
      </c>
      <c r="B450" s="24">
        <f t="shared" ref="B450:B513" si="7">FLOOR(AgeAtInception+((DurationInforce+A450)/12),1)</f>
        <v>59</v>
      </c>
      <c r="C450" s="25" cm="1">
        <f t="array" ref="C450">IF(A450=1,1,INDEX(PolicyHoldersInforce,(A450-1))-INDEX(Deaths,(A450-1))-INDEX(Lapses,(A450-1)))</f>
        <v>1.7312666146595112E-2</v>
      </c>
      <c r="D450" s="25" cm="1">
        <f t="array" ref="D450">(INDEX(PolicyHoldersInforce,A450)-INDEX(Deaths,A450))*INDEX(LapseRateFactor,(DurationInforce+A450))</f>
        <v>1.5130209671373917E-4</v>
      </c>
      <c r="E450" s="25" cm="1">
        <f t="array" ref="E450">INDEX(PolicyHoldersInforce,A450)*INDEX(QxFactor,INDEX(Age,A450),QxIndex)</f>
        <v>4.4036881237586282E-6</v>
      </c>
      <c r="F450" s="26" cm="1">
        <f t="array" ref="F450">INDEX(Deaths,A450)*SumAssured</f>
        <v>2.201844061879314</v>
      </c>
      <c r="G450" s="26" cm="1">
        <f t="array" ref="G450">INDEX(PolicyHoldersInforce,A450)*Premium</f>
        <v>0.77214491013814202</v>
      </c>
      <c r="H450" s="26" cm="1">
        <f t="array" ref="H450">INDEX(PolicyHoldersInforce,A450)*INDEX(EscalatedExpense,A450)</f>
        <v>0.53505832282275256</v>
      </c>
      <c r="I450" s="26" cm="1">
        <f t="array" ref="I450">INDEX(PremiumsReceived,A450)-INDEX(ExpensesPaid,A450)-INDEX(DeathBenefitsPaid,A450)</f>
        <v>-1.9647574745639247</v>
      </c>
      <c r="J450" s="26" cm="1">
        <f t="array" ref="J450">IF(A450=MaxT,INDEX(NetCF,A450),INDEX(NetCF,A450)+(INDEX(BEL,(A450+1))*INDEX(DiscountFactor,A450)))</f>
        <v>-371.87530043658182</v>
      </c>
      <c r="K450" s="26"/>
    </row>
    <row r="451" spans="1:11" x14ac:dyDescent="0.2">
      <c r="A451" s="9">
        <v>450</v>
      </c>
      <c r="B451" s="24">
        <f t="shared" si="7"/>
        <v>59</v>
      </c>
      <c r="C451" s="25" cm="1">
        <f t="array" ref="C451">IF(A451=1,1,INDEX(PolicyHoldersInforce,(A451-1))-INDEX(Deaths,(A451-1))-INDEX(Lapses,(A451-1)))</f>
        <v>1.7156960361757612E-2</v>
      </c>
      <c r="D451" s="25" cm="1">
        <f t="array" ref="D451">(INDEX(PolicyHoldersInforce,A451)-INDEX(Deaths,A451))*INDEX(LapseRateFactor,(DurationInforce+A451))</f>
        <v>1.499413235366393E-4</v>
      </c>
      <c r="E451" s="25" cm="1">
        <f t="array" ref="E451">INDEX(PolicyHoldersInforce,A451)*INDEX(QxFactor,INDEX(Age,A451),QxIndex)</f>
        <v>4.3640824553027464E-6</v>
      </c>
      <c r="F451" s="26" cm="1">
        <f t="array" ref="F451">INDEX(Deaths,A451)*SumAssured</f>
        <v>2.1820412276513732</v>
      </c>
      <c r="G451" s="26" cm="1">
        <f t="array" ref="G451">INDEX(PolicyHoldersInforce,A451)*Premium</f>
        <v>0.76520043213438949</v>
      </c>
      <c r="H451" s="26" cm="1">
        <f t="array" ref="H451">INDEX(PolicyHoldersInforce,A451)*INDEX(EscalatedExpense,A451)</f>
        <v>0.53240643064637583</v>
      </c>
      <c r="I451" s="26" cm="1">
        <f t="array" ref="I451">INDEX(PremiumsReceived,A451)-INDEX(ExpensesPaid,A451)-INDEX(DeathBenefitsPaid,A451)</f>
        <v>-1.9492472261633595</v>
      </c>
      <c r="J451" s="26" cm="1">
        <f t="array" ref="J451">IF(A451=MaxT,INDEX(NetCF,A451),INDEX(NetCF,A451)+(INDEX(BEL,(A451+1))*INDEX(DiscountFactor,A451)))</f>
        <v>-371.71110123453906</v>
      </c>
      <c r="K451" s="26"/>
    </row>
    <row r="452" spans="1:11" x14ac:dyDescent="0.2">
      <c r="A452" s="9">
        <v>451</v>
      </c>
      <c r="B452" s="24">
        <f t="shared" si="7"/>
        <v>59</v>
      </c>
      <c r="C452" s="25" cm="1">
        <f t="array" ref="C452">IF(A452=1,1,INDEX(PolicyHoldersInforce,(A452-1))-INDEX(Deaths,(A452-1))-INDEX(Lapses,(A452-1)))</f>
        <v>1.700265495576567E-2</v>
      </c>
      <c r="D452" s="25" cm="1">
        <f t="array" ref="D452">(INDEX(PolicyHoldersInforce,A452)-INDEX(Deaths,A452))*INDEX(LapseRateFactor,(DurationInforce+A452))</f>
        <v>1.4859278881280434E-4</v>
      </c>
      <c r="E452" s="25" cm="1">
        <f t="array" ref="E452">INDEX(PolicyHoldersInforce,A452)*INDEX(QxFactor,INDEX(Age,A452),QxIndex)</f>
        <v>4.3248329903130855E-6</v>
      </c>
      <c r="F452" s="26" cm="1">
        <f t="array" ref="F452">INDEX(Deaths,A452)*SumAssured</f>
        <v>2.1624164951565428</v>
      </c>
      <c r="G452" s="26" cm="1">
        <f t="array" ref="G452">INDEX(PolicyHoldersInforce,A452)*Premium</f>
        <v>0.75831841102714892</v>
      </c>
      <c r="H452" s="26" cm="1">
        <f t="array" ref="H452">INDEX(PolicyHoldersInforce,A452)*INDEX(EscalatedExpense,A452)</f>
        <v>0.52976768195700852</v>
      </c>
      <c r="I452" s="26" cm="1">
        <f t="array" ref="I452">INDEX(PremiumsReceived,A452)-INDEX(ExpensesPaid,A452)-INDEX(DeathBenefitsPaid,A452)</f>
        <v>-1.9338657660864023</v>
      </c>
      <c r="J452" s="26" cm="1">
        <f t="array" ref="J452">IF(A452=MaxT,INDEX(NetCF,A452),INDEX(NetCF,A452)+(INDEX(BEL,(A452+1))*INDEX(DiscountFactor,A452)))</f>
        <v>-371.56168852989646</v>
      </c>
      <c r="K452" s="26"/>
    </row>
    <row r="453" spans="1:11" x14ac:dyDescent="0.2">
      <c r="A453" s="9">
        <v>452</v>
      </c>
      <c r="B453" s="24">
        <f t="shared" si="7"/>
        <v>59</v>
      </c>
      <c r="C453" s="25" cm="1">
        <f t="array" ref="C453">IF(A453=1,1,INDEX(PolicyHoldersInforce,(A453-1))-INDEX(Deaths,(A453-1))-INDEX(Lapses,(A453-1)))</f>
        <v>1.6849737333962556E-2</v>
      </c>
      <c r="D453" s="25" cm="1">
        <f t="array" ref="D453">(INDEX(PolicyHoldersInforce,A453)-INDEX(Deaths,A453))*INDEX(LapseRateFactor,(DurationInforce+A453))</f>
        <v>1.4725638247264973E-4</v>
      </c>
      <c r="E453" s="25" cm="1">
        <f t="array" ref="E453">INDEX(PolicyHoldersInforce,A453)*INDEX(QxFactor,INDEX(Age,A453),QxIndex)</f>
        <v>4.2859365251848524E-6</v>
      </c>
      <c r="F453" s="26" cm="1">
        <f t="array" ref="F453">INDEX(Deaths,A453)*SumAssured</f>
        <v>2.1429682625924262</v>
      </c>
      <c r="G453" s="26" cm="1">
        <f t="array" ref="G453">INDEX(PolicyHoldersInforce,A453)*Premium</f>
        <v>0.75149828509473005</v>
      </c>
      <c r="H453" s="26" cm="1">
        <f t="array" ref="H453">INDEX(PolicyHoldersInforce,A453)*INDEX(EscalatedExpense,A453)</f>
        <v>0.52714201161201268</v>
      </c>
      <c r="I453" s="26" cm="1">
        <f t="array" ref="I453">INDEX(PremiumsReceived,A453)-INDEX(ExpensesPaid,A453)-INDEX(DeathBenefitsPaid,A453)</f>
        <v>-1.9186119891097089</v>
      </c>
      <c r="J453" s="26" cm="1">
        <f t="array" ref="J453">IF(A453=MaxT,INDEX(NetCF,A453),INDEX(NetCF,A453)+(INDEX(BEL,(A453+1))*INDEX(DiscountFactor,A453)))</f>
        <v>-371.42700488147057</v>
      </c>
      <c r="K453" s="26"/>
    </row>
    <row r="454" spans="1:11" x14ac:dyDescent="0.2">
      <c r="A454" s="9">
        <v>453</v>
      </c>
      <c r="B454" s="24">
        <f t="shared" si="7"/>
        <v>59</v>
      </c>
      <c r="C454" s="25" cm="1">
        <f t="array" ref="C454">IF(A454=1,1,INDEX(PolicyHoldersInforce,(A454-1))-INDEX(Deaths,(A454-1))-INDEX(Lapses,(A454-1)))</f>
        <v>1.6698195014964723E-2</v>
      </c>
      <c r="D454" s="25" cm="1">
        <f t="array" ref="D454">(INDEX(PolicyHoldersInforce,A454)-INDEX(Deaths,A454))*INDEX(LapseRateFactor,(DurationInforce+A454))</f>
        <v>1.4593199543652913E-4</v>
      </c>
      <c r="E454" s="25" cm="1">
        <f t="array" ref="E454">INDEX(PolicyHoldersInforce,A454)*INDEX(QxFactor,INDEX(Age,A454),QxIndex)</f>
        <v>4.2473898851256699E-6</v>
      </c>
      <c r="F454" s="26" cm="1">
        <f t="array" ref="F454">INDEX(Deaths,A454)*SumAssured</f>
        <v>2.1236949425628349</v>
      </c>
      <c r="G454" s="26" cm="1">
        <f t="array" ref="G454">INDEX(PolicyHoldersInforce,A454)*Premium</f>
        <v>0.74473949766742664</v>
      </c>
      <c r="H454" s="26" cm="1">
        <f t="array" ref="H454">INDEX(PolicyHoldersInforce,A454)*INDEX(EscalatedExpense,A454)</f>
        <v>0.52452935479161522</v>
      </c>
      <c r="I454" s="26" cm="1">
        <f t="array" ref="I454">INDEX(PremiumsReceived,A454)-INDEX(ExpensesPaid,A454)-INDEX(DeathBenefitsPaid,A454)</f>
        <v>-1.9034847996870234</v>
      </c>
      <c r="J454" s="26" cm="1">
        <f t="array" ref="J454">IF(A454=MaxT,INDEX(NetCF,A454),INDEX(NetCF,A454)+(INDEX(BEL,(A454+1))*INDEX(DiscountFactor,A454)))</f>
        <v>-371.30699367908306</v>
      </c>
      <c r="K454" s="26"/>
    </row>
    <row r="455" spans="1:11" x14ac:dyDescent="0.2">
      <c r="A455" s="9">
        <v>454</v>
      </c>
      <c r="B455" s="24">
        <f t="shared" si="7"/>
        <v>59</v>
      </c>
      <c r="C455" s="25" cm="1">
        <f t="array" ref="C455">IF(A455=1,1,INDEX(PolicyHoldersInforce,(A455-1))-INDEX(Deaths,(A455-1))-INDEX(Lapses,(A455-1)))</f>
        <v>1.6548015629643066E-2</v>
      </c>
      <c r="D455" s="25" cm="1">
        <f t="array" ref="D455">(INDEX(PolicyHoldersInforce,A455)-INDEX(Deaths,A455))*INDEX(LapseRateFactor,(DurationInforce+A455))</f>
        <v>1.4461951960583125E-4</v>
      </c>
      <c r="E455" s="25" cm="1">
        <f t="array" ref="E455">INDEX(PolicyHoldersInforce,A455)*INDEX(QxFactor,INDEX(Age,A455),QxIndex)</f>
        <v>4.20918992389645E-6</v>
      </c>
      <c r="F455" s="26" cm="1">
        <f t="array" ref="F455">INDEX(Deaths,A455)*SumAssured</f>
        <v>2.1045949619482252</v>
      </c>
      <c r="G455" s="26" cm="1">
        <f t="array" ref="G455">INDEX(PolicyHoldersInforce,A455)*Premium</f>
        <v>0.73804149708208078</v>
      </c>
      <c r="H455" s="26" cm="1">
        <f t="array" ref="H455">INDEX(PolicyHoldersInforce,A455)*INDEX(EscalatedExpense,A455)</f>
        <v>0.52192964699730715</v>
      </c>
      <c r="I455" s="26" cm="1">
        <f t="array" ref="I455">INDEX(PremiumsReceived,A455)-INDEX(ExpensesPaid,A455)-INDEX(DeathBenefitsPaid,A455)</f>
        <v>-1.8884831118634515</v>
      </c>
      <c r="J455" s="26" cm="1">
        <f t="array" ref="J455">IF(A455=MaxT,INDEX(NetCF,A455),INDEX(NetCF,A455)+(INDEX(BEL,(A455+1))*INDEX(DiscountFactor,A455)))</f>
        <v>-371.20159913788166</v>
      </c>
      <c r="K455" s="26"/>
    </row>
    <row r="456" spans="1:11" x14ac:dyDescent="0.2">
      <c r="A456" s="9">
        <v>455</v>
      </c>
      <c r="B456" s="24">
        <f t="shared" si="7"/>
        <v>59</v>
      </c>
      <c r="C456" s="25" cm="1">
        <f t="array" ref="C456">IF(A456=1,1,INDEX(PolicyHoldersInforce,(A456-1))-INDEX(Deaths,(A456-1))-INDEX(Lapses,(A456-1)))</f>
        <v>1.6399186920113336E-2</v>
      </c>
      <c r="D456" s="25" cm="1">
        <f t="array" ref="D456">(INDEX(PolicyHoldersInforce,A456)-INDEX(Deaths,A456))*INDEX(LapseRateFactor,(DurationInforce+A456))</f>
        <v>1.4331884785415673E-4</v>
      </c>
      <c r="E456" s="25" cm="1">
        <f t="array" ref="E456">INDEX(PolicyHoldersInforce,A456)*INDEX(QxFactor,INDEX(Age,A456),QxIndex)</f>
        <v>4.1713335235545948E-6</v>
      </c>
      <c r="F456" s="26" cm="1">
        <f t="array" ref="F456">INDEX(Deaths,A456)*SumAssured</f>
        <v>2.0856667617772975</v>
      </c>
      <c r="G456" s="26" cm="1">
        <f t="array" ref="G456">INDEX(PolicyHoldersInforce,A456)*Premium</f>
        <v>0.73140373663705482</v>
      </c>
      <c r="H456" s="26" cm="1">
        <f t="array" ref="H456">INDEX(PolicyHoldersInforce,A456)*INDEX(EscalatedExpense,A456)</f>
        <v>0.51934282405025123</v>
      </c>
      <c r="I456" s="26" cm="1">
        <f t="array" ref="I456">INDEX(PremiumsReceived,A456)-INDEX(ExpensesPaid,A456)-INDEX(DeathBenefitsPaid,A456)</f>
        <v>-1.8736058491904939</v>
      </c>
      <c r="J456" s="26" cm="1">
        <f t="array" ref="J456">IF(A456=MaxT,INDEX(NetCF,A456),INDEX(NetCF,A456)+(INDEX(BEL,(A456+1))*INDEX(DiscountFactor,A456)))</f>
        <v>-371.11076629271923</v>
      </c>
      <c r="K456" s="26"/>
    </row>
    <row r="457" spans="1:11" x14ac:dyDescent="0.2">
      <c r="A457" s="9">
        <v>456</v>
      </c>
      <c r="B457" s="24">
        <f t="shared" si="7"/>
        <v>60</v>
      </c>
      <c r="C457" s="25" cm="1">
        <f t="array" ref="C457">IF(A457=1,1,INDEX(PolicyHoldersInforce,(A457-1))-INDEX(Deaths,(A457-1))-INDEX(Lapses,(A457-1)))</f>
        <v>1.6251696738735624E-2</v>
      </c>
      <c r="D457" s="25" cm="1">
        <f t="array" ref="D457">(INDEX(PolicyHoldersInforce,A457)-INDEX(Deaths,A457))*INDEX(LapseRateFactor,(DurationInforce+A457))</f>
        <v>1.4202571660257957E-4</v>
      </c>
      <c r="E457" s="25" cm="1">
        <f t="array" ref="E457">INDEX(PolicyHoldersInforce,A457)*INDEX(QxFactor,INDEX(Age,A457),QxIndex)</f>
        <v>4.6094068209570549E-6</v>
      </c>
      <c r="F457" s="26" cm="1">
        <f t="array" ref="F457">INDEX(Deaths,A457)*SumAssured</f>
        <v>2.3047034104785276</v>
      </c>
      <c r="G457" s="26" cm="1">
        <f t="array" ref="G457">INDEX(PolicyHoldersInforce,A457)*Premium</f>
        <v>0.72482567454760882</v>
      </c>
      <c r="H457" s="26" cm="1">
        <f t="array" ref="H457">INDEX(PolicyHoldersInforce,A457)*INDEX(EscalatedExpense,A457)</f>
        <v>0.51676882208969777</v>
      </c>
      <c r="I457" s="26" cm="1">
        <f t="array" ref="I457">INDEX(PremiumsReceived,A457)-INDEX(ExpensesPaid,A457)-INDEX(DeathBenefitsPaid,A457)</f>
        <v>-2.0966465580206166</v>
      </c>
      <c r="J457" s="26" cm="1">
        <f t="array" ref="J457">IF(A457=MaxT,INDEX(NetCF,A457),INDEX(NetCF,A457)+(INDEX(BEL,(A457+1))*INDEX(DiscountFactor,A457)))</f>
        <v>-371.03444099259133</v>
      </c>
      <c r="K457" s="26"/>
    </row>
    <row r="458" spans="1:11" x14ac:dyDescent="0.2">
      <c r="A458" s="9">
        <v>457</v>
      </c>
      <c r="B458" s="24">
        <f t="shared" si="7"/>
        <v>60</v>
      </c>
      <c r="C458" s="25" cm="1">
        <f t="array" ref="C458">IF(A458=1,1,INDEX(PolicyHoldersInforce,(A458-1))-INDEX(Deaths,(A458-1))-INDEX(Lapses,(A458-1)))</f>
        <v>1.6105061615312086E-2</v>
      </c>
      <c r="D458" s="25" cm="1">
        <f t="array" ref="D458">(INDEX(PolicyHoldersInforce,A458)-INDEX(Deaths,A458))*INDEX(LapseRateFactor,(DurationInforce+A458))</f>
        <v>1.4074425296108192E-4</v>
      </c>
      <c r="E458" s="25" cm="1">
        <f t="array" ref="E458">INDEX(PolicyHoldersInforce,A458)*INDEX(QxFactor,INDEX(Age,A458),QxIndex)</f>
        <v>4.5678172596351694E-6</v>
      </c>
      <c r="F458" s="26" cm="1">
        <f t="array" ref="F458">INDEX(Deaths,A458)*SumAssured</f>
        <v>2.2839086298175846</v>
      </c>
      <c r="G458" s="26" cm="1">
        <f t="array" ref="G458">INDEX(PolicyHoldersInforce,A458)*Premium</f>
        <v>0.71828574804291911</v>
      </c>
      <c r="H458" s="26" cm="1">
        <f t="array" ref="H458">INDEX(PolicyHoldersInforce,A458)*INDEX(EscalatedExpense,A458)</f>
        <v>0.51419252598580067</v>
      </c>
      <c r="I458" s="26" cm="1">
        <f t="array" ref="I458">INDEX(PremiumsReceived,A458)-INDEX(ExpensesPaid,A458)-INDEX(DeathBenefitsPaid,A458)</f>
        <v>-2.0798154077604663</v>
      </c>
      <c r="J458" s="26" cm="1">
        <f t="array" ref="J458">IF(A458=MaxT,INDEX(NetCF,A458),INDEX(NetCF,A458)+(INDEX(BEL,(A458+1))*INDEX(DiscountFactor,A458)))</f>
        <v>-370.73361780444714</v>
      </c>
      <c r="K458" s="26"/>
    </row>
    <row r="459" spans="1:11" x14ac:dyDescent="0.2">
      <c r="A459" s="9">
        <v>458</v>
      </c>
      <c r="B459" s="24">
        <f t="shared" si="7"/>
        <v>60</v>
      </c>
      <c r="C459" s="25" cm="1">
        <f t="array" ref="C459">IF(A459=1,1,INDEX(PolicyHoldersInforce,(A459-1))-INDEX(Deaths,(A459-1))-INDEX(Lapses,(A459-1)))</f>
        <v>1.595974954509137E-2</v>
      </c>
      <c r="D459" s="25" cm="1">
        <f t="array" ref="D459">(INDEX(PolicyHoldersInforce,A459)-INDEX(Deaths,A459))*INDEX(LapseRateFactor,(DurationInforce+A459))</f>
        <v>1.3947435165564403E-4</v>
      </c>
      <c r="E459" s="25" cm="1">
        <f t="array" ref="E459">INDEX(PolicyHoldersInforce,A459)*INDEX(QxFactor,INDEX(Age,A459),QxIndex)</f>
        <v>4.5266029508518719E-6</v>
      </c>
      <c r="F459" s="26" cm="1">
        <f t="array" ref="F459">INDEX(Deaths,A459)*SumAssured</f>
        <v>2.2633014754259362</v>
      </c>
      <c r="G459" s="26" cm="1">
        <f t="array" ref="G459">INDEX(PolicyHoldersInforce,A459)*Premium</f>
        <v>0.71180482971107517</v>
      </c>
      <c r="H459" s="26" cm="1">
        <f t="array" ref="H459">INDEX(PolicyHoldersInforce,A459)*INDEX(EscalatedExpense,A459)</f>
        <v>0.51162907373263911</v>
      </c>
      <c r="I459" s="26" cm="1">
        <f t="array" ref="I459">INDEX(PremiumsReceived,A459)-INDEX(ExpensesPaid,A459)-INDEX(DeathBenefitsPaid,A459)</f>
        <v>-2.0631257194475001</v>
      </c>
      <c r="J459" s="26" cm="1">
        <f t="array" ref="J459">IF(A459=MaxT,INDEX(NetCF,A459),INDEX(NetCF,A459)+(INDEX(BEL,(A459+1))*INDEX(DiscountFactor,A459)))</f>
        <v>-370.44824342095853</v>
      </c>
      <c r="K459" s="26"/>
    </row>
    <row r="460" spans="1:11" x14ac:dyDescent="0.2">
      <c r="A460" s="9">
        <v>459</v>
      </c>
      <c r="B460" s="24">
        <f t="shared" si="7"/>
        <v>60</v>
      </c>
      <c r="C460" s="25" cm="1">
        <f t="array" ref="C460">IF(A460=1,1,INDEX(PolicyHoldersInforce,(A460-1))-INDEX(Deaths,(A460-1))-INDEX(Lapses,(A460-1)))</f>
        <v>1.5815748590484877E-2</v>
      </c>
      <c r="D460" s="25" cm="1">
        <f t="array" ref="D460">(INDEX(PolicyHoldersInforce,A460)-INDEX(Deaths,A460))*INDEX(LapseRateFactor,(DurationInforce+A460))</f>
        <v>1.3821590836210802E-4</v>
      </c>
      <c r="E460" s="25" cm="1">
        <f t="array" ref="E460">INDEX(PolicyHoldersInforce,A460)*INDEX(QxFactor,INDEX(Age,A460),QxIndex)</f>
        <v>4.4857605087943947E-6</v>
      </c>
      <c r="F460" s="26" cm="1">
        <f t="array" ref="F460">INDEX(Deaths,A460)*SumAssured</f>
        <v>2.2428802543971975</v>
      </c>
      <c r="G460" s="26" cm="1">
        <f t="array" ref="G460">INDEX(PolicyHoldersInforce,A460)*Premium</f>
        <v>0.70538238713562551</v>
      </c>
      <c r="H460" s="26" cm="1">
        <f t="array" ref="H460">INDEX(PolicyHoldersInforce,A460)*INDEX(EscalatedExpense,A460)</f>
        <v>0.50907840129855653</v>
      </c>
      <c r="I460" s="26" cm="1">
        <f t="array" ref="I460">INDEX(PremiumsReceived,A460)-INDEX(ExpensesPaid,A460)-INDEX(DeathBenefitsPaid,A460)</f>
        <v>-2.0465762685601288</v>
      </c>
      <c r="J460" s="26" cm="1">
        <f t="array" ref="J460">IF(A460=MaxT,INDEX(NetCF,A460),INDEX(NetCF,A460)+(INDEX(BEL,(A460+1))*INDEX(DiscountFactor,A460)))</f>
        <v>-370.17825088944301</v>
      </c>
      <c r="K460" s="26"/>
    </row>
    <row r="461" spans="1:11" x14ac:dyDescent="0.2">
      <c r="A461" s="9">
        <v>460</v>
      </c>
      <c r="B461" s="24">
        <f t="shared" si="7"/>
        <v>60</v>
      </c>
      <c r="C461" s="25" cm="1">
        <f t="array" ref="C461">IF(A461=1,1,INDEX(PolicyHoldersInforce,(A461-1))-INDEX(Deaths,(A461-1))-INDEX(Lapses,(A461-1)))</f>
        <v>1.5673046921613976E-2</v>
      </c>
      <c r="D461" s="25" cm="1">
        <f t="array" ref="D461">(INDEX(PolicyHoldersInforce,A461)-INDEX(Deaths,A461))*INDEX(LapseRateFactor,(DurationInforce+A461))</f>
        <v>1.3696881969760768E-4</v>
      </c>
      <c r="E461" s="25" cm="1">
        <f t="array" ref="E461">INDEX(PolicyHoldersInforce,A461)*INDEX(QxFactor,INDEX(Age,A461),QxIndex)</f>
        <v>4.4452865781993389E-6</v>
      </c>
      <c r="F461" s="26" cm="1">
        <f t="array" ref="F461">INDEX(Deaths,A461)*SumAssured</f>
        <v>2.2226432890996692</v>
      </c>
      <c r="G461" s="26" cm="1">
        <f t="array" ref="G461">INDEX(PolicyHoldersInforce,A461)*Premium</f>
        <v>0.69901789270398329</v>
      </c>
      <c r="H461" s="26" cm="1">
        <f t="array" ref="H461">INDEX(PolicyHoldersInforce,A461)*INDEX(EscalatedExpense,A461)</f>
        <v>0.50654044497112238</v>
      </c>
      <c r="I461" s="26" cm="1">
        <f t="array" ref="I461">INDEX(PremiumsReceived,A461)-INDEX(ExpensesPaid,A461)-INDEX(DeathBenefitsPaid,A461)</f>
        <v>-2.0301658413668084</v>
      </c>
      <c r="J461" s="26" cm="1">
        <f t="array" ref="J461">IF(A461=MaxT,INDEX(NetCF,A461),INDEX(NetCF,A461)+(INDEX(BEL,(A461+1))*INDEX(DiscountFactor,A461)))</f>
        <v>-369.92357416180448</v>
      </c>
      <c r="K461" s="26"/>
    </row>
    <row r="462" spans="1:11" x14ac:dyDescent="0.2">
      <c r="A462" s="9">
        <v>461</v>
      </c>
      <c r="B462" s="24">
        <f t="shared" si="7"/>
        <v>60</v>
      </c>
      <c r="C462" s="25" cm="1">
        <f t="array" ref="C462">IF(A462=1,1,INDEX(PolicyHoldersInforce,(A462-1))-INDEX(Deaths,(A462-1))-INDEX(Lapses,(A462-1)))</f>
        <v>1.5531632815338167E-2</v>
      </c>
      <c r="D462" s="25" cm="1">
        <f t="array" ref="D462">(INDEX(PolicyHoldersInforce,A462)-INDEX(Deaths,A462))*INDEX(LapseRateFactor,(DurationInforce+A462))</f>
        <v>1.3573298321207546E-4</v>
      </c>
      <c r="E462" s="25" cm="1">
        <f t="array" ref="E462">INDEX(PolicyHoldersInforce,A462)*INDEX(QxFactor,INDEX(Age,A462),QxIndex)</f>
        <v>4.405177834077033E-6</v>
      </c>
      <c r="F462" s="26" cm="1">
        <f t="array" ref="F462">INDEX(Deaths,A462)*SumAssured</f>
        <v>2.2025889170385167</v>
      </c>
      <c r="G462" s="26" cm="1">
        <f t="array" ref="G462">INDEX(PolicyHoldersInforce,A462)*Premium</f>
        <v>0.69271082356408231</v>
      </c>
      <c r="H462" s="26" cm="1">
        <f t="array" ref="H462">INDEX(PolicyHoldersInforce,A462)*INDEX(EscalatedExpense,A462)</f>
        <v>0.50401514135553671</v>
      </c>
      <c r="I462" s="26" cm="1">
        <f t="array" ref="I462">INDEX(PremiumsReceived,A462)-INDEX(ExpensesPaid,A462)-INDEX(DeathBenefitsPaid,A462)</f>
        <v>-2.013893234829971</v>
      </c>
      <c r="J462" s="26" cm="1">
        <f t="array" ref="J462">IF(A462=MaxT,INDEX(NetCF,A462),INDEX(NetCF,A462)+(INDEX(BEL,(A462+1))*INDEX(DiscountFactor,A462)))</f>
        <v>-369.68414808809382</v>
      </c>
      <c r="K462" s="26"/>
    </row>
    <row r="463" spans="1:11" x14ac:dyDescent="0.2">
      <c r="A463" s="9">
        <v>462</v>
      </c>
      <c r="B463" s="24">
        <f t="shared" si="7"/>
        <v>60</v>
      </c>
      <c r="C463" s="25" cm="1">
        <f t="array" ref="C463">IF(A463=1,1,INDEX(PolicyHoldersInforce,(A463-1))-INDEX(Deaths,(A463-1))-INDEX(Lapses,(A463-1)))</f>
        <v>1.5391494654292015E-2</v>
      </c>
      <c r="D463" s="25" cm="1">
        <f t="array" ref="D463">(INDEX(PolicyHoldersInforce,A463)-INDEX(Deaths,A463))*INDEX(LapseRateFactor,(DurationInforce+A463))</f>
        <v>1.345082973798258E-4</v>
      </c>
      <c r="E463" s="25" cm="1">
        <f t="array" ref="E463">INDEX(PolicyHoldersInforce,A463)*INDEX(QxFactor,INDEX(Age,A463),QxIndex)</f>
        <v>4.3654309814383855E-6</v>
      </c>
      <c r="F463" s="26" cm="1">
        <f t="array" ref="F463">INDEX(Deaths,A463)*SumAssured</f>
        <v>2.1827154907191928</v>
      </c>
      <c r="G463" s="26" cm="1">
        <f t="array" ref="G463">INDEX(PolicyHoldersInforce,A463)*Premium</f>
        <v>0.68646066158142394</v>
      </c>
      <c r="H463" s="26" cm="1">
        <f t="array" ref="H463">INDEX(PolicyHoldersInforce,A463)*INDEX(EscalatedExpense,A463)</f>
        <v>0.50150242737304773</v>
      </c>
      <c r="I463" s="26" cm="1">
        <f t="array" ref="I463">INDEX(PremiumsReceived,A463)-INDEX(ExpensesPaid,A463)-INDEX(DeathBenefitsPaid,A463)</f>
        <v>-1.9977572565108166</v>
      </c>
      <c r="J463" s="26" cm="1">
        <f t="array" ref="J463">IF(A463=MaxT,INDEX(NetCF,A463),INDEX(NetCF,A463)+(INDEX(BEL,(A463+1))*INDEX(DiscountFactor,A463)))</f>
        <v>-369.45990841013463</v>
      </c>
      <c r="K463" s="26"/>
    </row>
    <row r="464" spans="1:11" x14ac:dyDescent="0.2">
      <c r="A464" s="9">
        <v>463</v>
      </c>
      <c r="B464" s="24">
        <f t="shared" si="7"/>
        <v>60</v>
      </c>
      <c r="C464" s="25" cm="1">
        <f t="array" ref="C464">IF(A464=1,1,INDEX(PolicyHoldersInforce,(A464-1))-INDEX(Deaths,(A464-1))-INDEX(Lapses,(A464-1)))</f>
        <v>1.525262092593075E-2</v>
      </c>
      <c r="D464" s="25" cm="1">
        <f t="array" ref="D464">(INDEX(PolicyHoldersInforce,A464)-INDEX(Deaths,A464))*INDEX(LapseRateFactor,(DurationInforce+A464))</f>
        <v>1.3329466159121489E-4</v>
      </c>
      <c r="E464" s="25" cm="1">
        <f t="array" ref="E464">INDEX(PolicyHoldersInforce,A464)*INDEX(QxFactor,INDEX(Age,A464),QxIndex)</f>
        <v>4.3260427550241904E-6</v>
      </c>
      <c r="F464" s="26" cm="1">
        <f t="array" ref="F464">INDEX(Deaths,A464)*SumAssured</f>
        <v>2.163021377512095</v>
      </c>
      <c r="G464" s="26" cm="1">
        <f t="array" ref="G464">INDEX(PolicyHoldersInforce,A464)*Premium</f>
        <v>0.68026689329651147</v>
      </c>
      <c r="H464" s="26" cm="1">
        <f t="array" ref="H464">INDEX(PolicyHoldersInforce,A464)*INDEX(EscalatedExpense,A464)</f>
        <v>0.49900224025937651</v>
      </c>
      <c r="I464" s="26" cm="1">
        <f t="array" ref="I464">INDEX(PremiumsReceived,A464)-INDEX(ExpensesPaid,A464)-INDEX(DeathBenefitsPaid,A464)</f>
        <v>-1.9817567244749601</v>
      </c>
      <c r="J464" s="26" cm="1">
        <f t="array" ref="J464">IF(A464=MaxT,INDEX(NetCF,A464),INDEX(NetCF,A464)+(INDEX(BEL,(A464+1))*INDEX(DiscountFactor,A464)))</f>
        <v>-369.25079175521381</v>
      </c>
      <c r="K464" s="26"/>
    </row>
    <row r="465" spans="1:11" x14ac:dyDescent="0.2">
      <c r="A465" s="9">
        <v>464</v>
      </c>
      <c r="B465" s="24">
        <f t="shared" si="7"/>
        <v>60</v>
      </c>
      <c r="C465" s="25" cm="1">
        <f t="array" ref="C465">IF(A465=1,1,INDEX(PolicyHoldersInforce,(A465-1))-INDEX(Deaths,(A465-1))-INDEX(Lapses,(A465-1)))</f>
        <v>1.5115000221584511E-2</v>
      </c>
      <c r="D465" s="25" cm="1">
        <f t="array" ref="D465">(INDEX(PolicyHoldersInforce,A465)-INDEX(Deaths,A465))*INDEX(LapseRateFactor,(DurationInforce+A465))</f>
        <v>1.3209197614437538E-4</v>
      </c>
      <c r="E465" s="25" cm="1">
        <f t="array" ref="E465">INDEX(PolicyHoldersInforce,A465)*INDEX(QxFactor,INDEX(Age,A465),QxIndex)</f>
        <v>4.2870099190368865E-6</v>
      </c>
      <c r="F465" s="26" cm="1">
        <f t="array" ref="F465">INDEX(Deaths,A465)*SumAssured</f>
        <v>2.1435049595184434</v>
      </c>
      <c r="G465" s="26" cm="1">
        <f t="array" ref="G465">INDEX(PolicyHoldersInforce,A465)*Premium</f>
        <v>0.67412900988266922</v>
      </c>
      <c r="H465" s="26" cm="1">
        <f t="array" ref="H465">INDEX(PolicyHoldersInforce,A465)*INDEX(EscalatedExpense,A465)</f>
        <v>0.49651451756314813</v>
      </c>
      <c r="I465" s="26" cm="1">
        <f t="array" ref="I465">INDEX(PremiumsReceived,A465)-INDEX(ExpensesPaid,A465)-INDEX(DeathBenefitsPaid,A465)</f>
        <v>-1.9658904671989224</v>
      </c>
      <c r="J465" s="26" cm="1">
        <f t="array" ref="J465">IF(A465=MaxT,INDEX(NetCF,A465),INDEX(NetCF,A465)+(INDEX(BEL,(A465+1))*INDEX(DiscountFactor,A465)))</f>
        <v>-369.05673562983571</v>
      </c>
      <c r="K465" s="26"/>
    </row>
    <row r="466" spans="1:11" x14ac:dyDescent="0.2">
      <c r="A466" s="9">
        <v>465</v>
      </c>
      <c r="B466" s="24">
        <f t="shared" si="7"/>
        <v>60</v>
      </c>
      <c r="C466" s="25" cm="1">
        <f t="array" ref="C466">IF(A466=1,1,INDEX(PolicyHoldersInforce,(A466-1))-INDEX(Deaths,(A466-1))-INDEX(Lapses,(A466-1)))</f>
        <v>1.49786212355211E-2</v>
      </c>
      <c r="D466" s="25" cm="1">
        <f t="array" ref="D466">(INDEX(PolicyHoldersInforce,A466)-INDEX(Deaths,A466))*INDEX(LapseRateFactor,(DurationInforce+A466))</f>
        <v>1.3090014223702572E-4</v>
      </c>
      <c r="E466" s="25" cm="1">
        <f t="array" ref="E466">INDEX(PolicyHoldersInforce,A466)*INDEX(QxFactor,INDEX(Age,A466),QxIndex)</f>
        <v>4.2483292668747298E-6</v>
      </c>
      <c r="F466" s="26" cm="1">
        <f t="array" ref="F466">INDEX(Deaths,A466)*SumAssured</f>
        <v>2.1241646334373647</v>
      </c>
      <c r="G466" s="26" cm="1">
        <f t="array" ref="G466">INDEX(PolicyHoldersInforce,A466)*Premium</f>
        <v>0.66804650710424107</v>
      </c>
      <c r="H466" s="26" cm="1">
        <f t="array" ref="H466">INDEX(PolicyHoldersInforce,A466)*INDEX(EscalatedExpense,A466)</f>
        <v>0.49403919714433236</v>
      </c>
      <c r="I466" s="26" cm="1">
        <f t="array" ref="I466">INDEX(PremiumsReceived,A466)-INDEX(ExpensesPaid,A466)-INDEX(DeathBenefitsPaid,A466)</f>
        <v>-1.9501573234774561</v>
      </c>
      <c r="J466" s="26" cm="1">
        <f t="array" ref="J466">IF(A466=MaxT,INDEX(NetCF,A466),INDEX(NetCF,A466)+(INDEX(BEL,(A466+1))*INDEX(DiscountFactor,A466)))</f>
        <v>-368.87767841354048</v>
      </c>
      <c r="K466" s="26"/>
    </row>
    <row r="467" spans="1:11" x14ac:dyDescent="0.2">
      <c r="A467" s="9">
        <v>466</v>
      </c>
      <c r="B467" s="24">
        <f t="shared" si="7"/>
        <v>60</v>
      </c>
      <c r="C467" s="25" cm="1">
        <f t="array" ref="C467">IF(A467=1,1,INDEX(PolicyHoldersInforce,(A467-1))-INDEX(Deaths,(A467-1))-INDEX(Lapses,(A467-1)))</f>
        <v>1.48434727640172E-2</v>
      </c>
      <c r="D467" s="25" cm="1">
        <f t="array" ref="D467">(INDEX(PolicyHoldersInforce,A467)-INDEX(Deaths,A467))*INDEX(LapseRateFactor,(DurationInforce+A467))</f>
        <v>1.2971906195835336E-4</v>
      </c>
      <c r="E467" s="25" cm="1">
        <f t="array" ref="E467">INDEX(PolicyHoldersInforce,A467)*INDEX(QxFactor,INDEX(Age,A467),QxIndex)</f>
        <v>4.2099976208683661E-6</v>
      </c>
      <c r="F467" s="26" cm="1">
        <f t="array" ref="F467">INDEX(Deaths,A467)*SumAssured</f>
        <v>2.104998810434183</v>
      </c>
      <c r="G467" s="26" cm="1">
        <f t="array" ref="G467">INDEX(PolicyHoldersInforce,A467)*Premium</f>
        <v>0.66201888527516717</v>
      </c>
      <c r="H467" s="26" cm="1">
        <f t="array" ref="H467">INDEX(PolicyHoldersInforce,A467)*INDEX(EscalatedExpense,A467)</f>
        <v>0.49157621717269212</v>
      </c>
      <c r="I467" s="26" cm="1">
        <f t="array" ref="I467">INDEX(PremiumsReceived,A467)-INDEX(ExpensesPaid,A467)-INDEX(DeathBenefitsPaid,A467)</f>
        <v>-1.9345561423317079</v>
      </c>
      <c r="J467" s="26" cm="1">
        <f t="array" ref="J467">IF(A467=MaxT,INDEX(NetCF,A467),INDEX(NetCF,A467)+(INDEX(BEL,(A467+1))*INDEX(DiscountFactor,A467)))</f>
        <v>-368.7135593527849</v>
      </c>
      <c r="K467" s="26"/>
    </row>
    <row r="468" spans="1:11" x14ac:dyDescent="0.2">
      <c r="A468" s="9">
        <v>467</v>
      </c>
      <c r="B468" s="24">
        <f t="shared" si="7"/>
        <v>60</v>
      </c>
      <c r="C468" s="25" cm="1">
        <f t="array" ref="C468">IF(A468=1,1,INDEX(PolicyHoldersInforce,(A468-1))-INDEX(Deaths,(A468-1))-INDEX(Lapses,(A468-1)))</f>
        <v>1.4709543704437979E-2</v>
      </c>
      <c r="D468" s="25" cm="1">
        <f t="array" ref="D468">(INDEX(PolicyHoldersInforce,A468)-INDEX(Deaths,A468))*INDEX(LapseRateFactor,(DurationInforce+A468))</f>
        <v>1.2854863828097132E-4</v>
      </c>
      <c r="E468" s="25" cm="1">
        <f t="array" ref="E468">INDEX(PolicyHoldersInforce,A468)*INDEX(QxFactor,INDEX(Age,A468),QxIndex)</f>
        <v>4.1720118320197822E-6</v>
      </c>
      <c r="F468" s="26" cm="1">
        <f t="array" ref="F468">INDEX(Deaths,A468)*SumAssured</f>
        <v>2.0860059160098912</v>
      </c>
      <c r="G468" s="26" cm="1">
        <f t="array" ref="G468">INDEX(PolicyHoldersInforce,A468)*Premium</f>
        <v>0.65604564921793385</v>
      </c>
      <c r="H468" s="26" cm="1">
        <f t="array" ref="H468">INDEX(PolicyHoldersInforce,A468)*INDEX(EscalatedExpense,A468)</f>
        <v>0.48912551612623789</v>
      </c>
      <c r="I468" s="26" cm="1">
        <f t="array" ref="I468">INDEX(PremiumsReceived,A468)-INDEX(ExpensesPaid,A468)-INDEX(DeathBenefitsPaid,A468)</f>
        <v>-1.9190857829181951</v>
      </c>
      <c r="J468" s="26" cm="1">
        <f t="array" ref="J468">IF(A468=MaxT,INDEX(NetCF,A468),INDEX(NetCF,A468)+(INDEX(BEL,(A468+1))*INDEX(DiscountFactor,A468)))</f>
        <v>-368.5643185548862</v>
      </c>
      <c r="K468" s="26"/>
    </row>
    <row r="469" spans="1:11" x14ac:dyDescent="0.2">
      <c r="A469" s="9">
        <v>468</v>
      </c>
      <c r="B469" s="24">
        <f t="shared" si="7"/>
        <v>61</v>
      </c>
      <c r="C469" s="25" cm="1">
        <f t="array" ref="C469">IF(A469=1,1,INDEX(PolicyHoldersInforce,(A469-1))-INDEX(Deaths,(A469-1))-INDEX(Lapses,(A469-1)))</f>
        <v>1.4576823054324988E-2</v>
      </c>
      <c r="D469" s="25" cm="1">
        <f t="array" ref="D469">(INDEX(PolicyHoldersInforce,A469)-INDEX(Deaths,A469))*INDEX(LapseRateFactor,(DurationInforce+A469))</f>
        <v>1.2738458382583484E-4</v>
      </c>
      <c r="E469" s="25" cm="1">
        <f t="array" ref="E469">INDEX(PolicyHoldersInforce,A469)*INDEX(QxFactor,INDEX(Age,A469),QxIndex)</f>
        <v>4.6138258425379939E-6</v>
      </c>
      <c r="F469" s="26" cm="1">
        <f t="array" ref="F469">INDEX(Deaths,A469)*SumAssured</f>
        <v>2.3069129212689972</v>
      </c>
      <c r="G469" s="26" cm="1">
        <f t="array" ref="G469">INDEX(PolicyHoldersInforce,A469)*Premium</f>
        <v>0.65012630822289452</v>
      </c>
      <c r="H469" s="26" cm="1">
        <f t="array" ref="H469">INDEX(PolicyHoldersInforce,A469)*INDEX(EscalatedExpense,A469)</f>
        <v>0.48668703278969161</v>
      </c>
      <c r="I469" s="26" cm="1">
        <f t="array" ref="I469">INDEX(PremiumsReceived,A469)-INDEX(ExpensesPaid,A469)-INDEX(DeathBenefitsPaid,A469)</f>
        <v>-2.1434736458357944</v>
      </c>
      <c r="J469" s="26" cm="1">
        <f t="array" ref="J469">IF(A469=MaxT,INDEX(NetCF,A469),INDEX(NetCF,A469)+(INDEX(BEL,(A469+1))*INDEX(DiscountFactor,A469)))</f>
        <v>-368.42989698202751</v>
      </c>
      <c r="K469" s="26"/>
    </row>
    <row r="470" spans="1:11" x14ac:dyDescent="0.2">
      <c r="A470" s="9">
        <v>469</v>
      </c>
      <c r="B470" s="24">
        <f t="shared" si="7"/>
        <v>61</v>
      </c>
      <c r="C470" s="25" cm="1">
        <f t="array" ref="C470">IF(A470=1,1,INDEX(PolicyHoldersInforce,(A470-1))-INDEX(Deaths,(A470-1))-INDEX(Lapses,(A470-1)))</f>
        <v>1.4444824644656616E-2</v>
      </c>
      <c r="D470" s="25" cm="1">
        <f t="array" ref="D470">(INDEX(PolicyHoldersInforce,A470)-INDEX(Deaths,A470))*INDEX(LapseRateFactor,(DurationInforce+A470))</f>
        <v>1.2623107030518545E-4</v>
      </c>
      <c r="E470" s="25" cm="1">
        <f t="array" ref="E470">INDEX(PolicyHoldersInforce,A470)*INDEX(QxFactor,INDEX(Age,A470),QxIndex)</f>
        <v>4.5720459792967263E-6</v>
      </c>
      <c r="F470" s="26" cm="1">
        <f t="array" ref="F470">INDEX(Deaths,A470)*SumAssured</f>
        <v>2.2860229896483633</v>
      </c>
      <c r="G470" s="26" cm="1">
        <f t="array" ref="G470">INDEX(PolicyHoldersInforce,A470)*Premium</f>
        <v>0.64423917915168516</v>
      </c>
      <c r="H470" s="26" cm="1">
        <f t="array" ref="H470">INDEX(PolicyHoldersInforce,A470)*INDEX(EscalatedExpense,A470)</f>
        <v>0.48424477355715495</v>
      </c>
      <c r="I470" s="26" cm="1">
        <f t="array" ref="I470">INDEX(PremiumsReceived,A470)-INDEX(ExpensesPaid,A470)-INDEX(DeathBenefitsPaid,A470)</f>
        <v>-2.1260285840538331</v>
      </c>
      <c r="J470" s="26" cm="1">
        <f t="array" ref="J470">IF(A470=MaxT,INDEX(NetCF,A470),INDEX(NetCF,A470)+(INDEX(BEL,(A470+1))*INDEX(DiscountFactor,A470)))</f>
        <v>-368.06934102317928</v>
      </c>
      <c r="K470" s="26"/>
    </row>
    <row r="471" spans="1:11" x14ac:dyDescent="0.2">
      <c r="A471" s="9">
        <v>470</v>
      </c>
      <c r="B471" s="24">
        <f t="shared" si="7"/>
        <v>61</v>
      </c>
      <c r="C471" s="25" cm="1">
        <f t="array" ref="C471">IF(A471=1,1,INDEX(PolicyHoldersInforce,(A471-1))-INDEX(Deaths,(A471-1))-INDEX(Lapses,(A471-1)))</f>
        <v>1.4314021528372134E-2</v>
      </c>
      <c r="D471" s="25" cm="1">
        <f t="array" ref="D471">(INDEX(PolicyHoldersInforce,A471)-INDEX(Deaths,A471))*INDEX(LapseRateFactor,(DurationInforce+A471))</f>
        <v>1.2508800226704547E-4</v>
      </c>
      <c r="E471" s="25" cm="1">
        <f t="array" ref="E471">INDEX(PolicyHoldersInforce,A471)*INDEX(QxFactor,INDEX(Age,A471),QxIndex)</f>
        <v>4.5306444478417096E-6</v>
      </c>
      <c r="F471" s="26" cm="1">
        <f t="array" ref="F471">INDEX(Deaths,A471)*SumAssured</f>
        <v>2.265322223920855</v>
      </c>
      <c r="G471" s="26" cm="1">
        <f t="array" ref="G471">INDEX(PolicyHoldersInforce,A471)*Premium</f>
        <v>0.63840536016539717</v>
      </c>
      <c r="H471" s="26" cm="1">
        <f t="array" ref="H471">INDEX(PolicyHoldersInforce,A471)*INDEX(EscalatedExpense,A471)</f>
        <v>0.48181476990111316</v>
      </c>
      <c r="I471" s="26" cm="1">
        <f t="array" ref="I471">INDEX(PremiumsReceived,A471)-INDEX(ExpensesPaid,A471)-INDEX(DeathBenefitsPaid,A471)</f>
        <v>-2.1087316336565709</v>
      </c>
      <c r="J471" s="26" cm="1">
        <f t="array" ref="J471">IF(A471=MaxT,INDEX(NetCF,A471),INDEX(NetCF,A471)+(INDEX(BEL,(A471+1))*INDEX(DiscountFactor,A471)))</f>
        <v>-367.72456001647203</v>
      </c>
      <c r="K471" s="26"/>
    </row>
    <row r="472" spans="1:11" x14ac:dyDescent="0.2">
      <c r="A472" s="9">
        <v>471</v>
      </c>
      <c r="B472" s="24">
        <f t="shared" si="7"/>
        <v>61</v>
      </c>
      <c r="C472" s="25" cm="1">
        <f t="array" ref="C472">IF(A472=1,1,INDEX(PolicyHoldersInforce,(A472-1))-INDEX(Deaths,(A472-1))-INDEX(Lapses,(A472-1)))</f>
        <v>1.4184402881657248E-2</v>
      </c>
      <c r="D472" s="25" cm="1">
        <f t="array" ref="D472">(INDEX(PolicyHoldersInforce,A472)-INDEX(Deaths,A472))*INDEX(LapseRateFactor,(DurationInforce+A472))</f>
        <v>1.2395528512378943E-4</v>
      </c>
      <c r="E472" s="25" cm="1">
        <f t="array" ref="E472">INDEX(PolicyHoldersInforce,A472)*INDEX(QxFactor,INDEX(Age,A472),QxIndex)</f>
        <v>4.4896178222416617E-6</v>
      </c>
      <c r="F472" s="26" cm="1">
        <f t="array" ref="F472">INDEX(Deaths,A472)*SumAssured</f>
        <v>2.2448089111208307</v>
      </c>
      <c r="G472" s="26" cm="1">
        <f t="array" ref="G472">INDEX(PolicyHoldersInforce,A472)*Premium</f>
        <v>0.63262436852191328</v>
      </c>
      <c r="H472" s="26" cm="1">
        <f t="array" ref="H472">INDEX(PolicyHoldersInforce,A472)*INDEX(EscalatedExpense,A472)</f>
        <v>0.47939696032147772</v>
      </c>
      <c r="I472" s="26" cm="1">
        <f t="array" ref="I472">INDEX(PremiumsReceived,A472)-INDEX(ExpensesPaid,A472)-INDEX(DeathBenefitsPaid,A472)</f>
        <v>-2.0915815029203952</v>
      </c>
      <c r="J472" s="26" cm="1">
        <f t="array" ref="J472">IF(A472=MaxT,INDEX(NetCF,A472),INDEX(NetCF,A472)+(INDEX(BEL,(A472+1))*INDEX(DiscountFactor,A472)))</f>
        <v>-367.39548191495857</v>
      </c>
      <c r="K472" s="26"/>
    </row>
    <row r="473" spans="1:11" x14ac:dyDescent="0.2">
      <c r="A473" s="9">
        <v>472</v>
      </c>
      <c r="B473" s="24">
        <f t="shared" si="7"/>
        <v>61</v>
      </c>
      <c r="C473" s="25" cm="1">
        <f t="array" ref="C473">IF(A473=1,1,INDEX(PolicyHoldersInforce,(A473-1))-INDEX(Deaths,(A473-1))-INDEX(Lapses,(A473-1)))</f>
        <v>1.4055957978711217E-2</v>
      </c>
      <c r="D473" s="25" cm="1">
        <f t="array" ref="D473">(INDEX(PolicyHoldersInforce,A473)-INDEX(Deaths,A473))*INDEX(LapseRateFactor,(DurationInforce+A473))</f>
        <v>1.2283282514431707E-4</v>
      </c>
      <c r="E473" s="25" cm="1">
        <f t="array" ref="E473">INDEX(PolicyHoldersInforce,A473)*INDEX(QxFactor,INDEX(Age,A473),QxIndex)</f>
        <v>4.4489627075883453E-6</v>
      </c>
      <c r="F473" s="26" cm="1">
        <f t="array" ref="F473">INDEX(Deaths,A473)*SumAssured</f>
        <v>2.2244813537941726</v>
      </c>
      <c r="G473" s="26" cm="1">
        <f t="array" ref="G473">INDEX(PolicyHoldersInforce,A473)*Premium</f>
        <v>0.62689572585052034</v>
      </c>
      <c r="H473" s="26" cm="1">
        <f t="array" ref="H473">INDEX(PolicyHoldersInforce,A473)*INDEX(EscalatedExpense,A473)</f>
        <v>0.47699128362677767</v>
      </c>
      <c r="I473" s="26" cm="1">
        <f t="array" ref="I473">INDEX(PremiumsReceived,A473)-INDEX(ExpensesPaid,A473)-INDEX(DeathBenefitsPaid,A473)</f>
        <v>-2.0745769115704298</v>
      </c>
      <c r="J473" s="26" cm="1">
        <f t="array" ref="J473">IF(A473=MaxT,INDEX(NetCF,A473),INDEX(NetCF,A473)+(INDEX(BEL,(A473+1))*INDEX(DiscountFactor,A473)))</f>
        <v>-367.08203561901081</v>
      </c>
      <c r="K473" s="26"/>
    </row>
    <row r="474" spans="1:11" x14ac:dyDescent="0.2">
      <c r="A474" s="9">
        <v>473</v>
      </c>
      <c r="B474" s="24">
        <f t="shared" si="7"/>
        <v>61</v>
      </c>
      <c r="C474" s="25" cm="1">
        <f t="array" ref="C474">IF(A474=1,1,INDEX(PolicyHoldersInforce,(A474-1))-INDEX(Deaths,(A474-1))-INDEX(Lapses,(A474-1)))</f>
        <v>1.3928676190859312E-2</v>
      </c>
      <c r="D474" s="25" cm="1">
        <f t="array" ref="D474">(INDEX(PolicyHoldersInforce,A474)-INDEX(Deaths,A474))*INDEX(LapseRateFactor,(DurationInforce+A474))</f>
        <v>1.2172052944629717E-4</v>
      </c>
      <c r="E474" s="25" cm="1">
        <f t="array" ref="E474">INDEX(PolicyHoldersInforce,A474)*INDEX(QxFactor,INDEX(Age,A474),QxIndex)</f>
        <v>4.4086757397156497E-6</v>
      </c>
      <c r="F474" s="26" cm="1">
        <f t="array" ref="F474">INDEX(Deaths,A474)*SumAssured</f>
        <v>2.2043378698578246</v>
      </c>
      <c r="G474" s="26" cm="1">
        <f t="array" ref="G474">INDEX(PolicyHoldersInforce,A474)*Premium</f>
        <v>0.6212189581123253</v>
      </c>
      <c r="H474" s="26" cm="1">
        <f t="array" ref="H474">INDEX(PolicyHoldersInforce,A474)*INDEX(EscalatedExpense,A474)</f>
        <v>0.4745976789326084</v>
      </c>
      <c r="I474" s="26" cm="1">
        <f t="array" ref="I474">INDEX(PremiumsReceived,A474)-INDEX(ExpensesPaid,A474)-INDEX(DeathBenefitsPaid,A474)</f>
        <v>-2.0577165906781079</v>
      </c>
      <c r="J474" s="26" cm="1">
        <f t="array" ref="J474">IF(A474=MaxT,INDEX(NetCF,A474),INDEX(NetCF,A474)+(INDEX(BEL,(A474+1))*INDEX(DiscountFactor,A474)))</f>
        <v>-366.78415096942621</v>
      </c>
      <c r="K474" s="26"/>
    </row>
    <row r="475" spans="1:11" x14ac:dyDescent="0.2">
      <c r="A475" s="9">
        <v>474</v>
      </c>
      <c r="B475" s="24">
        <f t="shared" si="7"/>
        <v>61</v>
      </c>
      <c r="C475" s="25" cm="1">
        <f t="array" ref="C475">IF(A475=1,1,INDEX(PolicyHoldersInforce,(A475-1))-INDEX(Deaths,(A475-1))-INDEX(Lapses,(A475-1)))</f>
        <v>1.3802546985673301E-2</v>
      </c>
      <c r="D475" s="25" cm="1">
        <f t="array" ref="D475">(INDEX(PolicyHoldersInforce,A475)-INDEX(Deaths,A475))*INDEX(LapseRateFactor,(DurationInforce+A475))</f>
        <v>1.2061830598848161E-4</v>
      </c>
      <c r="E475" s="25" cm="1">
        <f t="array" ref="E475">INDEX(PolicyHoldersInforce,A475)*INDEX(QxFactor,INDEX(Age,A475),QxIndex)</f>
        <v>4.3687535849212048E-6</v>
      </c>
      <c r="F475" s="26" cm="1">
        <f t="array" ref="F475">INDEX(Deaths,A475)*SumAssured</f>
        <v>2.1843767924606023</v>
      </c>
      <c r="G475" s="26" cm="1">
        <f t="array" ref="G475">INDEX(PolicyHoldersInforce,A475)*Premium</f>
        <v>0.61559359556102922</v>
      </c>
      <c r="H475" s="26" cm="1">
        <f t="array" ref="H475">INDEX(PolicyHoldersInforce,A475)*INDEX(EscalatedExpense,A475)</f>
        <v>0.47221608566009088</v>
      </c>
      <c r="I475" s="26" cm="1">
        <f t="array" ref="I475">INDEX(PremiumsReceived,A475)-INDEX(ExpensesPaid,A475)-INDEX(DeathBenefitsPaid,A475)</f>
        <v>-2.0409992825596639</v>
      </c>
      <c r="J475" s="26" cm="1">
        <f t="array" ref="J475">IF(A475=MaxT,INDEX(NetCF,A475),INDEX(NetCF,A475)+(INDEX(BEL,(A475+1))*INDEX(DiscountFactor,A475)))</f>
        <v>-366.50175874060392</v>
      </c>
      <c r="K475" s="26"/>
    </row>
    <row r="476" spans="1:11" x14ac:dyDescent="0.2">
      <c r="A476" s="9">
        <v>475</v>
      </c>
      <c r="B476" s="24">
        <f t="shared" si="7"/>
        <v>61</v>
      </c>
      <c r="C476" s="25" cm="1">
        <f t="array" ref="C476">IF(A476=1,1,INDEX(PolicyHoldersInforce,(A476-1))-INDEX(Deaths,(A476-1))-INDEX(Lapses,(A476-1)))</f>
        <v>1.3677559926099897E-2</v>
      </c>
      <c r="D476" s="25" cm="1">
        <f t="array" ref="D476">(INDEX(PolicyHoldersInforce,A476)-INDEX(Deaths,A476))*INDEX(LapseRateFactor,(DurationInforce+A476))</f>
        <v>1.1952606356308914E-4</v>
      </c>
      <c r="E476" s="25" cm="1">
        <f t="array" ref="E476">INDEX(PolicyHoldersInforce,A476)*INDEX(QxFactor,INDEX(Age,A476),QxIndex)</f>
        <v>4.3291929396905215E-6</v>
      </c>
      <c r="F476" s="26" cm="1">
        <f t="array" ref="F476">INDEX(Deaths,A476)*SumAssured</f>
        <v>2.1645964698452609</v>
      </c>
      <c r="G476" s="26" cm="1">
        <f t="array" ref="G476">INDEX(PolicyHoldersInforce,A476)*Premium</f>
        <v>0.61001917270405548</v>
      </c>
      <c r="H476" s="26" cm="1">
        <f t="array" ref="H476">INDEX(PolicyHoldersInforce,A476)*INDEX(EscalatedExpense,A476)</f>
        <v>0.46984644353433941</v>
      </c>
      <c r="I476" s="26" cm="1">
        <f t="array" ref="I476">INDEX(PremiumsReceived,A476)-INDEX(ExpensesPaid,A476)-INDEX(DeathBenefitsPaid,A476)</f>
        <v>-2.024423740675545</v>
      </c>
      <c r="J476" s="26" cm="1">
        <f t="array" ref="J476">IF(A476=MaxT,INDEX(NetCF,A476),INDEX(NetCF,A476)+(INDEX(BEL,(A476+1))*INDEX(DiscountFactor,A476)))</f>
        <v>-366.2347906337896</v>
      </c>
      <c r="K476" s="26"/>
    </row>
    <row r="477" spans="1:11" x14ac:dyDescent="0.2">
      <c r="A477" s="9">
        <v>476</v>
      </c>
      <c r="B477" s="24">
        <f t="shared" si="7"/>
        <v>61</v>
      </c>
      <c r="C477" s="25" cm="1">
        <f t="array" ref="C477">IF(A477=1,1,INDEX(PolicyHoldersInforce,(A477-1))-INDEX(Deaths,(A477-1))-INDEX(Lapses,(A477-1)))</f>
        <v>1.3553704669597117E-2</v>
      </c>
      <c r="D477" s="25" cm="1">
        <f t="array" ref="D477">(INDEX(PolicyHoldersInforce,A477)-INDEX(Deaths,A477))*INDEX(LapseRateFactor,(DurationInforce+A477))</f>
        <v>1.1844371178825796E-4</v>
      </c>
      <c r="E477" s="25" cm="1">
        <f t="array" ref="E477">INDEX(PolicyHoldersInforce,A477)*INDEX(QxFactor,INDEX(Age,A477),QxIndex)</f>
        <v>4.2899905304236306E-6</v>
      </c>
      <c r="F477" s="26" cm="1">
        <f t="array" ref="F477">INDEX(Deaths,A477)*SumAssured</f>
        <v>2.1449952652118154</v>
      </c>
      <c r="G477" s="26" cm="1">
        <f t="array" ref="G477">INDEX(PolicyHoldersInforce,A477)*Premium</f>
        <v>0.60449522826403146</v>
      </c>
      <c r="H477" s="26" cm="1">
        <f t="array" ref="H477">INDEX(PolicyHoldersInforce,A477)*INDEX(EscalatedExpense,A477)</f>
        <v>0.46748869258293524</v>
      </c>
      <c r="I477" s="26" cm="1">
        <f t="array" ref="I477">INDEX(PremiumsReceived,A477)-INDEX(ExpensesPaid,A477)-INDEX(DeathBenefitsPaid,A477)</f>
        <v>-2.0079887295307191</v>
      </c>
      <c r="J477" s="26" cm="1">
        <f t="array" ref="J477">IF(A477=MaxT,INDEX(NetCF,A477),INDEX(NetCF,A477)+(INDEX(BEL,(A477+1))*INDEX(DiscountFactor,A477)))</f>
        <v>-365.9831792703884</v>
      </c>
      <c r="K477" s="26"/>
    </row>
    <row r="478" spans="1:11" x14ac:dyDescent="0.2">
      <c r="A478" s="9">
        <v>477</v>
      </c>
      <c r="B478" s="24">
        <f t="shared" si="7"/>
        <v>61</v>
      </c>
      <c r="C478" s="25" cm="1">
        <f t="array" ref="C478">IF(A478=1,1,INDEX(PolicyHoldersInforce,(A478-1))-INDEX(Deaths,(A478-1))-INDEX(Lapses,(A478-1)))</f>
        <v>1.3430970967278435E-2</v>
      </c>
      <c r="D478" s="25" cm="1">
        <f t="array" ref="D478">(INDEX(PolicyHoldersInforce,A478)-INDEX(Deaths,A478))*INDEX(LapseRateFactor,(DurationInforce+A478))</f>
        <v>1.1737116110056676E-4</v>
      </c>
      <c r="E478" s="25" cm="1">
        <f t="array" ref="E478">INDEX(PolicyHoldersInforce,A478)*INDEX(QxFactor,INDEX(Age,A478),QxIndex)</f>
        <v>4.2511431131641963E-6</v>
      </c>
      <c r="F478" s="26" cm="1">
        <f t="array" ref="F478">INDEX(Deaths,A478)*SumAssured</f>
        <v>2.1255715565820981</v>
      </c>
      <c r="G478" s="26" cm="1">
        <f t="array" ref="G478">INDEX(PolicyHoldersInforce,A478)*Premium</f>
        <v>0.59902130514061824</v>
      </c>
      <c r="H478" s="26" cm="1">
        <f t="array" ref="H478">INDEX(PolicyHoldersInforce,A478)*INDEX(EscalatedExpense,A478)</f>
        <v>0.46514277313440866</v>
      </c>
      <c r="I478" s="26" cm="1">
        <f t="array" ref="I478">INDEX(PremiumsReceived,A478)-INDEX(ExpensesPaid,A478)-INDEX(DeathBenefitsPaid,A478)</f>
        <v>-1.9916930245758886</v>
      </c>
      <c r="J478" s="26" cm="1">
        <f t="array" ref="J478">IF(A478=MaxT,INDEX(NetCF,A478),INDEX(NetCF,A478)+(INDEX(BEL,(A478+1))*INDEX(DiscountFactor,A478)))</f>
        <v>-365.74685818534567</v>
      </c>
      <c r="K478" s="26"/>
    </row>
    <row r="479" spans="1:11" x14ac:dyDescent="0.2">
      <c r="A479" s="9">
        <v>478</v>
      </c>
      <c r="B479" s="24">
        <f t="shared" si="7"/>
        <v>61</v>
      </c>
      <c r="C479" s="25" cm="1">
        <f t="array" ref="C479">IF(A479=1,1,INDEX(PolicyHoldersInforce,(A479-1))-INDEX(Deaths,(A479-1))-INDEX(Lapses,(A479-1)))</f>
        <v>1.3309348663064704E-2</v>
      </c>
      <c r="D479" s="25" cm="1">
        <f t="array" ref="D479">(INDEX(PolicyHoldersInforce,A479)-INDEX(Deaths,A479))*INDEX(LapseRateFactor,(DurationInforce+A479))</f>
        <v>1.1630832274762343E-4</v>
      </c>
      <c r="E479" s="25" cm="1">
        <f t="array" ref="E479">INDEX(PolicyHoldersInforce,A479)*INDEX(QxFactor,INDEX(Age,A479),QxIndex)</f>
        <v>4.2126474733310822E-6</v>
      </c>
      <c r="F479" s="26" cm="1">
        <f t="array" ref="F479">INDEX(Deaths,A479)*SumAssured</f>
        <v>2.1063237366655412</v>
      </c>
      <c r="G479" s="26" cm="1">
        <f t="array" ref="G479">INDEX(PolicyHoldersInforce,A479)*Premium</f>
        <v>0.59359695037268578</v>
      </c>
      <c r="H479" s="26" cm="1">
        <f t="array" ref="H479">INDEX(PolicyHoldersInforce,A479)*INDEX(EscalatedExpense,A479)</f>
        <v>0.46280862581673027</v>
      </c>
      <c r="I479" s="26" cm="1">
        <f t="array" ref="I479">INDEX(PremiumsReceived,A479)-INDEX(ExpensesPaid,A479)-INDEX(DeathBenefitsPaid,A479)</f>
        <v>-1.9755354121095856</v>
      </c>
      <c r="J479" s="26" cm="1">
        <f t="array" ref="J479">IF(A479=MaxT,INDEX(NetCF,A479),INDEX(NetCF,A479)+(INDEX(BEL,(A479+1))*INDEX(DiscountFactor,A479)))</f>
        <v>-365.52576182059454</v>
      </c>
      <c r="K479" s="26"/>
    </row>
    <row r="480" spans="1:11" x14ac:dyDescent="0.2">
      <c r="A480" s="9">
        <v>479</v>
      </c>
      <c r="B480" s="24">
        <f t="shared" si="7"/>
        <v>61</v>
      </c>
      <c r="C480" s="25" cm="1">
        <f t="array" ref="C480">IF(A480=1,1,INDEX(PolicyHoldersInforce,(A480-1))-INDEX(Deaths,(A480-1))-INDEX(Lapses,(A480-1)))</f>
        <v>1.318882769284375E-2</v>
      </c>
      <c r="D480" s="25" cm="1">
        <f t="array" ref="D480">(INDEX(PolicyHoldersInforce,A480)-INDEX(Deaths,A480))*INDEX(LapseRateFactor,(DurationInforce+A480))</f>
        <v>1.1525510878072089E-4</v>
      </c>
      <c r="E480" s="25" cm="1">
        <f t="array" ref="E480">INDEX(PolicyHoldersInforce,A480)*INDEX(QxFactor,INDEX(Age,A480),QxIndex)</f>
        <v>4.1745004254523467E-6</v>
      </c>
      <c r="F480" s="26" cm="1">
        <f t="array" ref="F480">INDEX(Deaths,A480)*SumAssured</f>
        <v>2.0872502127261732</v>
      </c>
      <c r="G480" s="26" cm="1">
        <f t="array" ref="G480">INDEX(PolicyHoldersInforce,A480)*Premium</f>
        <v>0.58822171510083121</v>
      </c>
      <c r="H480" s="26" cm="1">
        <f t="array" ref="H480">INDEX(PolicyHoldersInforce,A480)*INDEX(EscalatedExpense,A480)</f>
        <v>0.46048619155580617</v>
      </c>
      <c r="I480" s="26" cm="1">
        <f t="array" ref="I480">INDEX(PremiumsReceived,A480)-INDEX(ExpensesPaid,A480)-INDEX(DeathBenefitsPaid,A480)</f>
        <v>-1.9595146891811481</v>
      </c>
      <c r="J480" s="26" cm="1">
        <f t="array" ref="J480">IF(A480=MaxT,INDEX(NetCF,A480),INDEX(NetCF,A480)+(INDEX(BEL,(A480+1))*INDEX(DiscountFactor,A480)))</f>
        <v>-365.31982551857016</v>
      </c>
      <c r="K480" s="26"/>
    </row>
    <row r="481" spans="1:11" x14ac:dyDescent="0.2">
      <c r="A481" s="9">
        <v>480</v>
      </c>
      <c r="B481" s="24">
        <f t="shared" si="7"/>
        <v>62</v>
      </c>
      <c r="C481" s="25" cm="1">
        <f t="array" ref="C481">IF(A481=1,1,INDEX(PolicyHoldersInforce,(A481-1))-INDEX(Deaths,(A481-1))-INDEX(Lapses,(A481-1)))</f>
        <v>1.3069398083637577E-2</v>
      </c>
      <c r="D481" s="25" cm="1">
        <f t="array" ref="D481">(INDEX(PolicyHoldersInforce,A481)-INDEX(Deaths,A481))*INDEX(LapseRateFactor,(DurationInforce+A481))</f>
        <v>1.142072084852148E-4</v>
      </c>
      <c r="E481" s="25" cm="1">
        <f t="array" ref="E481">INDEX(PolicyHoldersInforce,A481)*INDEX(QxFactor,INDEX(Age,A481),QxIndex)</f>
        <v>4.6198548772167364E-6</v>
      </c>
      <c r="F481" s="26" cm="1">
        <f t="array" ref="F481">INDEX(Deaths,A481)*SumAssured</f>
        <v>2.3099274386083684</v>
      </c>
      <c r="G481" s="26" cm="1">
        <f t="array" ref="G481">INDEX(PolicyHoldersInforce,A481)*Premium</f>
        <v>0.58289515453023599</v>
      </c>
      <c r="H481" s="26" cm="1">
        <f t="array" ref="H481">INDEX(PolicyHoldersInforce,A481)*INDEX(EscalatedExpense,A481)</f>
        <v>0.45817541157398439</v>
      </c>
      <c r="I481" s="26" cm="1">
        <f t="array" ref="I481">INDEX(PremiumsReceived,A481)-INDEX(ExpensesPaid,A481)-INDEX(DeathBenefitsPaid,A481)</f>
        <v>-2.1852076956521169</v>
      </c>
      <c r="J481" s="26" cm="1">
        <f t="array" ref="J481">IF(A481=MaxT,INDEX(NetCF,A481),INDEX(NetCF,A481)+(INDEX(BEL,(A481+1))*INDEX(DiscountFactor,A481)))</f>
        <v>-365.12898551578979</v>
      </c>
      <c r="K481" s="26"/>
    </row>
    <row r="482" spans="1:11" x14ac:dyDescent="0.2">
      <c r="A482" s="9">
        <v>481</v>
      </c>
      <c r="B482" s="24">
        <f t="shared" si="7"/>
        <v>62</v>
      </c>
      <c r="C482" s="25" cm="1">
        <f t="array" ref="C482">IF(A482=1,1,INDEX(PolicyHoldersInforce,(A482-1))-INDEX(Deaths,(A482-1))-INDEX(Lapses,(A482-1)))</f>
        <v>1.2950571020275145E-2</v>
      </c>
      <c r="D482" s="25" cm="1">
        <f t="array" ref="D482">(INDEX(PolicyHoldersInforce,A482)-INDEX(Deaths,A482))*INDEX(LapseRateFactor,(DurationInforce+A482))</f>
        <v>1.1316883570689156E-4</v>
      </c>
      <c r="E482" s="25" cm="1">
        <f t="array" ref="E482">INDEX(PolicyHoldersInforce,A482)*INDEX(QxFactor,INDEX(Age,A482),QxIndex)</f>
        <v>4.5778511227433334E-6</v>
      </c>
      <c r="F482" s="26" cm="1">
        <f t="array" ref="F482">INDEX(Deaths,A482)*SumAssured</f>
        <v>2.2889255613716668</v>
      </c>
      <c r="G482" s="26" cm="1">
        <f t="array" ref="G482">INDEX(PolicyHoldersInforce,A482)*Premium</f>
        <v>0.57759546750427149</v>
      </c>
      <c r="H482" s="26" cm="1">
        <f t="array" ref="H482">INDEX(PolicyHoldersInforce,A482)*INDEX(EscalatedExpense,A482)</f>
        <v>0.45585936899152812</v>
      </c>
      <c r="I482" s="26" cm="1">
        <f t="array" ref="I482">INDEX(PremiumsReceived,A482)-INDEX(ExpensesPaid,A482)-INDEX(DeathBenefitsPaid,A482)</f>
        <v>-2.1671894628589232</v>
      </c>
      <c r="J482" s="26" cm="1">
        <f t="array" ref="J482">IF(A482=MaxT,INDEX(NetCF,A482),INDEX(NetCF,A482)+(INDEX(BEL,(A482+1))*INDEX(DiscountFactor,A482)))</f>
        <v>-364.71042501105381</v>
      </c>
      <c r="K482" s="26"/>
    </row>
    <row r="483" spans="1:11" x14ac:dyDescent="0.2">
      <c r="A483" s="9">
        <v>482</v>
      </c>
      <c r="B483" s="24">
        <f t="shared" si="7"/>
        <v>62</v>
      </c>
      <c r="C483" s="25" cm="1">
        <f t="array" ref="C483">IF(A483=1,1,INDEX(PolicyHoldersInforce,(A483-1))-INDEX(Deaths,(A483-1))-INDEX(Lapses,(A483-1)))</f>
        <v>1.283282433344551E-2</v>
      </c>
      <c r="D483" s="25" cm="1">
        <f t="array" ref="D483">(INDEX(PolicyHoldersInforce,A483)-INDEX(Deaths,A483))*INDEX(LapseRateFactor,(DurationInforce+A483))</f>
        <v>1.12139903821495E-4</v>
      </c>
      <c r="E483" s="25" cm="1">
        <f t="array" ref="E483">INDEX(PolicyHoldersInforce,A483)*INDEX(QxFactor,INDEX(Age,A483),QxIndex)</f>
        <v>4.5362292667140928E-6</v>
      </c>
      <c r="F483" s="26" cm="1">
        <f t="array" ref="F483">INDEX(Deaths,A483)*SumAssured</f>
        <v>2.2681146333570466</v>
      </c>
      <c r="G483" s="26" cm="1">
        <f t="array" ref="G483">INDEX(PolicyHoldersInforce,A483)*Premium</f>
        <v>0.57234396527166975</v>
      </c>
      <c r="H483" s="26" cm="1">
        <f t="array" ref="H483">INDEX(PolicyHoldersInforce,A483)*INDEX(EscalatedExpense,A483)</f>
        <v>0.45355503383183782</v>
      </c>
      <c r="I483" s="26" cm="1">
        <f t="array" ref="I483">INDEX(PremiumsReceived,A483)-INDEX(ExpensesPaid,A483)-INDEX(DeathBenefitsPaid,A483)</f>
        <v>-2.1493257019172147</v>
      </c>
      <c r="J483" s="26" cm="1">
        <f t="array" ref="J483">IF(A483=MaxT,INDEX(NetCF,A483),INDEX(NetCF,A483)+(INDEX(BEL,(A483+1))*INDEX(DiscountFactor,A483)))</f>
        <v>-364.3079330793488</v>
      </c>
      <c r="K483" s="26"/>
    </row>
    <row r="484" spans="1:11" x14ac:dyDescent="0.2">
      <c r="A484" s="9">
        <v>483</v>
      </c>
      <c r="B484" s="24">
        <f t="shared" si="7"/>
        <v>62</v>
      </c>
      <c r="C484" s="25" cm="1">
        <f t="array" ref="C484">IF(A484=1,1,INDEX(PolicyHoldersInforce,(A484-1))-INDEX(Deaths,(A484-1))-INDEX(Lapses,(A484-1)))</f>
        <v>1.27161482003573E-2</v>
      </c>
      <c r="D484" s="25" cm="1">
        <f t="array" ref="D484">(INDEX(PolicyHoldersInforce,A484)-INDEX(Deaths,A484))*INDEX(LapseRateFactor,(DurationInforce+A484))</f>
        <v>1.1112032699235727E-4</v>
      </c>
      <c r="E484" s="25" cm="1">
        <f t="array" ref="E484">INDEX(PolicyHoldersInforce,A484)*INDEX(QxFactor,INDEX(Age,A484),QxIndex)</f>
        <v>4.4949858369055536E-6</v>
      </c>
      <c r="F484" s="26" cm="1">
        <f t="array" ref="F484">INDEX(Deaths,A484)*SumAssured</f>
        <v>2.2474929184527768</v>
      </c>
      <c r="G484" s="26" cm="1">
        <f t="array" ref="G484">INDEX(PolicyHoldersInforce,A484)*Premium</f>
        <v>0.5671402097359356</v>
      </c>
      <c r="H484" s="26" cm="1">
        <f t="array" ref="H484">INDEX(PolicyHoldersInforce,A484)*INDEX(EscalatedExpense,A484)</f>
        <v>0.45126234691476147</v>
      </c>
      <c r="I484" s="26" cm="1">
        <f t="array" ref="I484">INDEX(PremiumsReceived,A484)-INDEX(ExpensesPaid,A484)-INDEX(DeathBenefitsPaid,A484)</f>
        <v>-2.1316150556316025</v>
      </c>
      <c r="J484" s="26" cm="1">
        <f t="array" ref="J484">IF(A484=MaxT,INDEX(NetCF,A484),INDEX(NetCF,A484)+(INDEX(BEL,(A484+1))*INDEX(DiscountFactor,A484)))</f>
        <v>-363.92143271151542</v>
      </c>
      <c r="K484" s="26"/>
    </row>
    <row r="485" spans="1:11" x14ac:dyDescent="0.2">
      <c r="A485" s="9">
        <v>484</v>
      </c>
      <c r="B485" s="24">
        <f t="shared" si="7"/>
        <v>62</v>
      </c>
      <c r="C485" s="25" cm="1">
        <f t="array" ref="C485">IF(A485=1,1,INDEX(PolicyHoldersInforce,(A485-1))-INDEX(Deaths,(A485-1))-INDEX(Lapses,(A485-1)))</f>
        <v>1.2600532887528037E-2</v>
      </c>
      <c r="D485" s="25" cm="1">
        <f t="array" ref="D485">(INDEX(PolicyHoldersInforce,A485)-INDEX(Deaths,A485))*INDEX(LapseRateFactor,(DurationInforce+A485))</f>
        <v>1.1011002016323817E-4</v>
      </c>
      <c r="E485" s="25" cm="1">
        <f t="array" ref="E485">INDEX(PolicyHoldersInforce,A485)*INDEX(QxFactor,INDEX(Age,A485),QxIndex)</f>
        <v>4.4541173926637399E-6</v>
      </c>
      <c r="F485" s="26" cm="1">
        <f t="array" ref="F485">INDEX(Deaths,A485)*SumAssured</f>
        <v>2.2270586963318699</v>
      </c>
      <c r="G485" s="26" cm="1">
        <f t="array" ref="G485">INDEX(PolicyHoldersInforce,A485)*Premium</f>
        <v>0.56198376678375039</v>
      </c>
      <c r="H485" s="26" cm="1">
        <f t="array" ref="H485">INDEX(PolicyHoldersInforce,A485)*INDEX(EscalatedExpense,A485)</f>
        <v>0.44898124935930095</v>
      </c>
      <c r="I485" s="26" cm="1">
        <f t="array" ref="I485">INDEX(PremiumsReceived,A485)-INDEX(ExpensesPaid,A485)-INDEX(DeathBenefitsPaid,A485)</f>
        <v>-2.1140561789074206</v>
      </c>
      <c r="J485" s="26" cm="1">
        <f t="array" ref="J485">IF(A485=MaxT,INDEX(NetCF,A485),INDEX(NetCF,A485)+(INDEX(BEL,(A485+1))*INDEX(DiscountFactor,A485)))</f>
        <v>-363.55084788735007</v>
      </c>
      <c r="K485" s="26"/>
    </row>
    <row r="486" spans="1:11" x14ac:dyDescent="0.2">
      <c r="A486" s="9">
        <v>485</v>
      </c>
      <c r="B486" s="24">
        <f t="shared" si="7"/>
        <v>62</v>
      </c>
      <c r="C486" s="25" cm="1">
        <f t="array" ref="C486">IF(A486=1,1,INDEX(PolicyHoldersInforce,(A486-1))-INDEX(Deaths,(A486-1))-INDEX(Lapses,(A486-1)))</f>
        <v>1.2485968749972135E-2</v>
      </c>
      <c r="D486" s="25" cm="1">
        <f t="array" ref="D486">(INDEX(PolicyHoldersInforce,A486)-INDEX(Deaths,A486))*INDEX(LapseRateFactor,(DurationInforce+A486))</f>
        <v>1.0910889905122947E-4</v>
      </c>
      <c r="E486" s="25" cm="1">
        <f t="array" ref="E486">INDEX(PolicyHoldersInforce,A486)*INDEX(QxFactor,INDEX(Age,A486),QxIndex)</f>
        <v>4.4136205246171244E-6</v>
      </c>
      <c r="F486" s="26" cm="1">
        <f t="array" ref="F486">INDEX(Deaths,A486)*SumAssured</f>
        <v>2.2068102623085624</v>
      </c>
      <c r="G486" s="26" cm="1">
        <f t="array" ref="G486">INDEX(PolicyHoldersInforce,A486)*Premium</f>
        <v>0.55687420624875728</v>
      </c>
      <c r="H486" s="26" cm="1">
        <f t="array" ref="H486">INDEX(PolicyHoldersInforce,A486)*INDEX(EscalatedExpense,A486)</f>
        <v>0.44671168258209654</v>
      </c>
      <c r="I486" s="26" cm="1">
        <f t="array" ref="I486">INDEX(PremiumsReceived,A486)-INDEX(ExpensesPaid,A486)-INDEX(DeathBenefitsPaid,A486)</f>
        <v>-2.0966477386419018</v>
      </c>
      <c r="J486" s="26" cm="1">
        <f t="array" ref="J486">IF(A486=MaxT,INDEX(NetCF,A486),INDEX(NetCF,A486)+(INDEX(BEL,(A486+1))*INDEX(DiscountFactor,A486)))</f>
        <v>-363.19610356825882</v>
      </c>
      <c r="K486" s="26"/>
    </row>
    <row r="487" spans="1:11" x14ac:dyDescent="0.2">
      <c r="A487" s="9">
        <v>486</v>
      </c>
      <c r="B487" s="24">
        <f t="shared" si="7"/>
        <v>62</v>
      </c>
      <c r="C487" s="25" cm="1">
        <f t="array" ref="C487">IF(A487=1,1,INDEX(PolicyHoldersInforce,(A487-1))-INDEX(Deaths,(A487-1))-INDEX(Lapses,(A487-1)))</f>
        <v>1.2372446230396288E-2</v>
      </c>
      <c r="D487" s="25" cm="1">
        <f t="array" ref="D487">(INDEX(PolicyHoldersInforce,A487)-INDEX(Deaths,A487))*INDEX(LapseRateFactor,(DurationInforce+A487))</f>
        <v>1.0811688013972371E-4</v>
      </c>
      <c r="E487" s="25" cm="1">
        <f t="array" ref="E487">INDEX(PolicyHoldersInforce,A487)*INDEX(QxFactor,INDEX(Age,A487),QxIndex)</f>
        <v>4.3734918543922102E-6</v>
      </c>
      <c r="F487" s="26" cm="1">
        <f t="array" ref="F487">INDEX(Deaths,A487)*SumAssured</f>
        <v>2.1867459271961049</v>
      </c>
      <c r="G487" s="26" cm="1">
        <f t="array" ref="G487">INDEX(PolicyHoldersInforce,A487)*Premium</f>
        <v>0.55181110187567439</v>
      </c>
      <c r="H487" s="26" cm="1">
        <f t="array" ref="H487">INDEX(PolicyHoldersInforce,A487)*INDEX(EscalatedExpense,A487)</f>
        <v>0.44445358829592246</v>
      </c>
      <c r="I487" s="26" cm="1">
        <f t="array" ref="I487">INDEX(PremiumsReceived,A487)-INDEX(ExpensesPaid,A487)-INDEX(DeathBenefitsPaid,A487)</f>
        <v>-2.079388413616353</v>
      </c>
      <c r="J487" s="26" cm="1">
        <f t="array" ref="J487">IF(A487=MaxT,INDEX(NetCF,A487),INDEX(NetCF,A487)+(INDEX(BEL,(A487+1))*INDEX(DiscountFactor,A487)))</f>
        <v>-362.85712568998548</v>
      </c>
      <c r="K487" s="26"/>
    </row>
    <row r="488" spans="1:11" x14ac:dyDescent="0.2">
      <c r="A488" s="9">
        <v>487</v>
      </c>
      <c r="B488" s="24">
        <f t="shared" si="7"/>
        <v>62</v>
      </c>
      <c r="C488" s="25" cm="1">
        <f t="array" ref="C488">IF(A488=1,1,INDEX(PolicyHoldersInforce,(A488-1))-INDEX(Deaths,(A488-1))-INDEX(Lapses,(A488-1)))</f>
        <v>1.2259955858402172E-2</v>
      </c>
      <c r="D488" s="25" cm="1">
        <f t="array" ref="D488">(INDEX(PolicyHoldersInforce,A488)-INDEX(Deaths,A488))*INDEX(LapseRateFactor,(DurationInforce+A488))</f>
        <v>1.0713388067144708E-4</v>
      </c>
      <c r="E488" s="25" cm="1">
        <f t="array" ref="E488">INDEX(PolicyHoldersInforce,A488)*INDEX(QxFactor,INDEX(Age,A488),QxIndex)</f>
        <v>4.3337280343317002E-6</v>
      </c>
      <c r="F488" s="26" cm="1">
        <f t="array" ref="F488">INDEX(Deaths,A488)*SumAssured</f>
        <v>2.16686401716585</v>
      </c>
      <c r="G488" s="26" cm="1">
        <f t="array" ref="G488">INDEX(PolicyHoldersInforce,A488)*Premium</f>
        <v>0.54679403128473691</v>
      </c>
      <c r="H488" s="26" cm="1">
        <f t="array" ref="H488">INDEX(PolicyHoldersInforce,A488)*INDEX(EscalatedExpense,A488)</f>
        <v>0.4422069085081915</v>
      </c>
      <c r="I488" s="26" cm="1">
        <f t="array" ref="I488">INDEX(PremiumsReceived,A488)-INDEX(ExpensesPaid,A488)-INDEX(DeathBenefitsPaid,A488)</f>
        <v>-2.0622768943893046</v>
      </c>
      <c r="J488" s="26" cm="1">
        <f t="array" ref="J488">IF(A488=MaxT,INDEX(NetCF,A488),INDEX(NetCF,A488)+(INDEX(BEL,(A488+1))*INDEX(DiscountFactor,A488)))</f>
        <v>-362.53384115541189</v>
      </c>
      <c r="K488" s="26"/>
    </row>
    <row r="489" spans="1:11" x14ac:dyDescent="0.2">
      <c r="A489" s="9">
        <v>488</v>
      </c>
      <c r="B489" s="24">
        <f t="shared" si="7"/>
        <v>62</v>
      </c>
      <c r="C489" s="25" cm="1">
        <f t="array" ref="C489">IF(A489=1,1,INDEX(PolicyHoldersInforce,(A489-1))-INDEX(Deaths,(A489-1))-INDEX(Lapses,(A489-1)))</f>
        <v>1.2148488249696393E-2</v>
      </c>
      <c r="D489" s="25" cm="1">
        <f t="array" ref="D489">(INDEX(PolicyHoldersInforce,A489)-INDEX(Deaths,A489))*INDEX(LapseRateFactor,(DurationInforce+A489))</f>
        <v>1.0615981864155549E-4</v>
      </c>
      <c r="E489" s="25" cm="1">
        <f t="array" ref="E489">INDEX(PolicyHoldersInforce,A489)*INDEX(QxFactor,INDEX(Age,A489),QxIndex)</f>
        <v>4.2943257472152192E-6</v>
      </c>
      <c r="F489" s="26" cm="1">
        <f t="array" ref="F489">INDEX(Deaths,A489)*SumAssured</f>
        <v>2.1471628736076096</v>
      </c>
      <c r="G489" s="26" cm="1">
        <f t="array" ref="G489">INDEX(PolicyHoldersInforce,A489)*Premium</f>
        <v>0.54182257593645911</v>
      </c>
      <c r="H489" s="26" cm="1">
        <f t="array" ref="H489">INDEX(PolicyHoldersInforce,A489)*INDEX(EscalatedExpense,A489)</f>
        <v>0.4399715855194638</v>
      </c>
      <c r="I489" s="26" cm="1">
        <f t="array" ref="I489">INDEX(PremiumsReceived,A489)-INDEX(ExpensesPaid,A489)-INDEX(DeathBenefitsPaid,A489)</f>
        <v>-2.0453118831906143</v>
      </c>
      <c r="J489" s="26" cm="1">
        <f t="array" ref="J489">IF(A489=MaxT,INDEX(NetCF,A489),INDEX(NetCF,A489)+(INDEX(BEL,(A489+1))*INDEX(DiscountFactor,A489)))</f>
        <v>-362.2261778274314</v>
      </c>
      <c r="K489" s="26"/>
    </row>
    <row r="490" spans="1:11" x14ac:dyDescent="0.2">
      <c r="A490" s="9">
        <v>489</v>
      </c>
      <c r="B490" s="24">
        <f t="shared" si="7"/>
        <v>62</v>
      </c>
      <c r="C490" s="25" cm="1">
        <f t="array" ref="C490">IF(A490=1,1,INDEX(PolicyHoldersInforce,(A490-1))-INDEX(Deaths,(A490-1))-INDEX(Lapses,(A490-1)))</f>
        <v>1.2038034105307622E-2</v>
      </c>
      <c r="D490" s="25" cm="1">
        <f t="array" ref="D490">(INDEX(PolicyHoldersInforce,A490)-INDEX(Deaths,A490))*INDEX(LapseRateFactor,(DurationInforce+A490))</f>
        <v>1.051946127907935E-4</v>
      </c>
      <c r="E490" s="25" cm="1">
        <f t="array" ref="E490">INDEX(PolicyHoldersInforce,A490)*INDEX(QxFactor,INDEX(Age,A490),QxIndex)</f>
        <v>4.2552817059825842E-6</v>
      </c>
      <c r="F490" s="26" cm="1">
        <f t="array" ref="F490">INDEX(Deaths,A490)*SumAssured</f>
        <v>2.1276408529912922</v>
      </c>
      <c r="G490" s="26" cm="1">
        <f t="array" ref="G490">INDEX(PolicyHoldersInforce,A490)*Premium</f>
        <v>0.53689632109671992</v>
      </c>
      <c r="H490" s="26" cm="1">
        <f t="array" ref="H490">INDEX(PolicyHoldersInforce,A490)*INDEX(EscalatedExpense,A490)</f>
        <v>0.43774756192196623</v>
      </c>
      <c r="I490" s="26" cm="1">
        <f t="array" ref="I490">INDEX(PremiumsReceived,A490)-INDEX(ExpensesPaid,A490)-INDEX(DeathBenefitsPaid,A490)</f>
        <v>-2.0284920938165385</v>
      </c>
      <c r="J490" s="26" cm="1">
        <f t="array" ref="J490">IF(A490=MaxT,INDEX(NetCF,A490),INDEX(NetCF,A490)+(INDEX(BEL,(A490+1))*INDEX(DiscountFactor,A490)))</f>
        <v>-361.93406452189345</v>
      </c>
      <c r="K490" s="26"/>
    </row>
    <row r="491" spans="1:11" x14ac:dyDescent="0.2">
      <c r="A491" s="9">
        <v>490</v>
      </c>
      <c r="B491" s="24">
        <f t="shared" si="7"/>
        <v>62</v>
      </c>
      <c r="C491" s="25" cm="1">
        <f t="array" ref="C491">IF(A491=1,1,INDEX(PolicyHoldersInforce,(A491-1))-INDEX(Deaths,(A491-1))-INDEX(Lapses,(A491-1)))</f>
        <v>1.1928584210810845E-2</v>
      </c>
      <c r="D491" s="25" cm="1">
        <f t="array" ref="D491">(INDEX(PolicyHoldersInforce,A491)-INDEX(Deaths,A491))*INDEX(LapseRateFactor,(DurationInforce+A491))</f>
        <v>1.0423818259871546E-4</v>
      </c>
      <c r="E491" s="25" cm="1">
        <f t="array" ref="E491">INDEX(PolicyHoldersInforce,A491)*INDEX(QxFactor,INDEX(Age,A491),QxIndex)</f>
        <v>4.2165926534595881E-6</v>
      </c>
      <c r="F491" s="26" cm="1">
        <f t="array" ref="F491">INDEX(Deaths,A491)*SumAssured</f>
        <v>2.1082963267297941</v>
      </c>
      <c r="G491" s="26" cm="1">
        <f t="array" ref="G491">INDEX(PolicyHoldersInforce,A491)*Premium</f>
        <v>0.53201485580216368</v>
      </c>
      <c r="H491" s="26" cm="1">
        <f t="array" ref="H491">INDEX(PolicyHoldersInforce,A491)*INDEX(EscalatedExpense,A491)</f>
        <v>0.4355347805981179</v>
      </c>
      <c r="I491" s="26" cm="1">
        <f t="array" ref="I491">INDEX(PremiumsReceived,A491)-INDEX(ExpensesPaid,A491)-INDEX(DeathBenefitsPaid,A491)</f>
        <v>-2.0118162515257483</v>
      </c>
      <c r="J491" s="26" cm="1">
        <f t="array" ref="J491">IF(A491=MaxT,INDEX(NetCF,A491),INDEX(NetCF,A491)+(INDEX(BEL,(A491+1))*INDEX(DiscountFactor,A491)))</f>
        <v>-361.65743100061934</v>
      </c>
      <c r="K491" s="26"/>
    </row>
    <row r="492" spans="1:11" x14ac:dyDescent="0.2">
      <c r="A492" s="9">
        <v>491</v>
      </c>
      <c r="B492" s="24">
        <f t="shared" si="7"/>
        <v>62</v>
      </c>
      <c r="C492" s="25" cm="1">
        <f t="array" ref="C492">IF(A492=1,1,INDEX(PolicyHoldersInforce,(A492-1))-INDEX(Deaths,(A492-1))-INDEX(Lapses,(A492-1)))</f>
        <v>1.1820129435558671E-2</v>
      </c>
      <c r="D492" s="25" cm="1">
        <f t="array" ref="D492">(INDEX(PolicyHoldersInforce,A492)-INDEX(Deaths,A492))*INDEX(LapseRateFactor,(DurationInforce+A492))</f>
        <v>1.0329044827696813E-4</v>
      </c>
      <c r="E492" s="25" cm="1">
        <f t="array" ref="E492">INDEX(PolicyHoldersInforce,A492)*INDEX(QxFactor,INDEX(Age,A492),QxIndex)</f>
        <v>4.1782553620862779E-6</v>
      </c>
      <c r="F492" s="26" cm="1">
        <f t="array" ref="F492">INDEX(Deaths,A492)*SumAssured</f>
        <v>2.0891276810431387</v>
      </c>
      <c r="G492" s="26" cm="1">
        <f t="array" ref="G492">INDEX(PolicyHoldersInforce,A492)*Premium</f>
        <v>0.52717777282591671</v>
      </c>
      <c r="H492" s="26" cm="1">
        <f t="array" ref="H492">INDEX(PolicyHoldersInforce,A492)*INDEX(EscalatedExpense,A492)</f>
        <v>0.43333318471906251</v>
      </c>
      <c r="I492" s="26" cm="1">
        <f t="array" ref="I492">INDEX(PremiumsReceived,A492)-INDEX(ExpensesPaid,A492)-INDEX(DeathBenefitsPaid,A492)</f>
        <v>-1.9952830929362846</v>
      </c>
      <c r="J492" s="26" cm="1">
        <f t="array" ref="J492">IF(A492=MaxT,INDEX(NetCF,A492),INDEX(NetCF,A492)+(INDEX(BEL,(A492+1))*INDEX(DiscountFactor,A492)))</f>
        <v>-361.39620796448867</v>
      </c>
      <c r="K492" s="26"/>
    </row>
    <row r="493" spans="1:11" x14ac:dyDescent="0.2">
      <c r="A493" s="9">
        <v>492</v>
      </c>
      <c r="B493" s="24">
        <f t="shared" si="7"/>
        <v>63</v>
      </c>
      <c r="C493" s="25" cm="1">
        <f t="array" ref="C493">IF(A493=1,1,INDEX(PolicyHoldersInforce,(A493-1))-INDEX(Deaths,(A493-1))-INDEX(Lapses,(A493-1)))</f>
        <v>1.1712660731919617E-2</v>
      </c>
      <c r="D493" s="25" cm="1">
        <f t="array" ref="D493">(INDEX(PolicyHoldersInforce,A493)-INDEX(Deaths,A493))*INDEX(LapseRateFactor,(DurationInforce+A493))</f>
        <v>1.0234707639964651E-4</v>
      </c>
      <c r="E493" s="25" cm="1">
        <f t="array" ref="E493">INDEX(PolicyHoldersInforce,A493)*INDEX(QxFactor,INDEX(Age,A493),QxIndex)</f>
        <v>4.6269461495977547E-6</v>
      </c>
      <c r="F493" s="26" cm="1">
        <f t="array" ref="F493">INDEX(Deaths,A493)*SumAssured</f>
        <v>2.3134730747988774</v>
      </c>
      <c r="G493" s="26" cm="1">
        <f t="array" ref="G493">INDEX(PolicyHoldersInforce,A493)*Premium</f>
        <v>0.52238466864361488</v>
      </c>
      <c r="H493" s="26" cm="1">
        <f t="array" ref="H493">INDEX(PolicyHoldersInforce,A493)*INDEX(EscalatedExpense,A493)</f>
        <v>0.43114271774320984</v>
      </c>
      <c r="I493" s="26" cm="1">
        <f t="array" ref="I493">INDEX(PremiumsReceived,A493)-INDEX(ExpensesPaid,A493)-INDEX(DeathBenefitsPaid,A493)</f>
        <v>-2.2222311238984722</v>
      </c>
      <c r="J493" s="26" cm="1">
        <f t="array" ref="J493">IF(A493=MaxT,INDEX(NetCF,A493),INDEX(NetCF,A493)+(INDEX(BEL,(A493+1))*INDEX(DiscountFactor,A493)))</f>
        <v>-361.15032704659569</v>
      </c>
      <c r="K493" s="26"/>
    </row>
    <row r="494" spans="1:11" x14ac:dyDescent="0.2">
      <c r="A494" s="9">
        <v>493</v>
      </c>
      <c r="B494" s="24">
        <f t="shared" si="7"/>
        <v>63</v>
      </c>
      <c r="C494" s="25" cm="1">
        <f t="array" ref="C494">IF(A494=1,1,INDEX(PolicyHoldersInforce,(A494-1))-INDEX(Deaths,(A494-1))-INDEX(Lapses,(A494-1)))</f>
        <v>1.1605686709370372E-2</v>
      </c>
      <c r="D494" s="25" cm="1">
        <f t="array" ref="D494">(INDEX(PolicyHoldersInforce,A494)-INDEX(Deaths,A494))*INDEX(LapseRateFactor,(DurationInforce+A494))</f>
        <v>1.0141232052229168E-4</v>
      </c>
      <c r="E494" s="25" cm="1">
        <f t="array" ref="E494">INDEX(PolicyHoldersInforce,A494)*INDEX(QxFactor,INDEX(Age,A494),QxIndex)</f>
        <v>4.5846873449529376E-6</v>
      </c>
      <c r="F494" s="26" cm="1">
        <f t="array" ref="F494">INDEX(Deaths,A494)*SumAssured</f>
        <v>2.292343672476469</v>
      </c>
      <c r="G494" s="26" cm="1">
        <f t="array" ref="G494">INDEX(PolicyHoldersInforce,A494)*Premium</f>
        <v>0.51761362723791859</v>
      </c>
      <c r="H494" s="26" cm="1">
        <f t="array" ref="H494">INDEX(PolicyHoldersInforce,A494)*INDEX(EscalatedExpense,A494)</f>
        <v>0.42894549300971807</v>
      </c>
      <c r="I494" s="26" cm="1">
        <f t="array" ref="I494">INDEX(PremiumsReceived,A494)-INDEX(ExpensesPaid,A494)-INDEX(DeathBenefitsPaid,A494)</f>
        <v>-2.2036755382482687</v>
      </c>
      <c r="J494" s="26" cm="1">
        <f t="array" ref="J494">IF(A494=MaxT,INDEX(NetCF,A494),INDEX(NetCF,A494)+(INDEX(BEL,(A494+1))*INDEX(DiscountFactor,A494)))</f>
        <v>-360.67519657892325</v>
      </c>
      <c r="K494" s="26"/>
    </row>
    <row r="495" spans="1:11" x14ac:dyDescent="0.2">
      <c r="A495" s="9">
        <v>494</v>
      </c>
      <c r="B495" s="24">
        <f t="shared" si="7"/>
        <v>63</v>
      </c>
      <c r="C495" s="25" cm="1">
        <f t="array" ref="C495">IF(A495=1,1,INDEX(PolicyHoldersInforce,(A495-1))-INDEX(Deaths,(A495-1))-INDEX(Lapses,(A495-1)))</f>
        <v>1.1499689701503127E-2</v>
      </c>
      <c r="D495" s="25" cm="1">
        <f t="array" ref="D495">(INDEX(PolicyHoldersInforce,A495)-INDEX(Deaths,A495))*INDEX(LapseRateFactor,(DurationInforce+A495))</f>
        <v>1.0048610195328982E-4</v>
      </c>
      <c r="E495" s="25" cm="1">
        <f t="array" ref="E495">INDEX(PolicyHoldersInforce,A495)*INDEX(QxFactor,INDEX(Age,A495),QxIndex)</f>
        <v>4.5428144982406901E-6</v>
      </c>
      <c r="F495" s="26" cm="1">
        <f t="array" ref="F495">INDEX(Deaths,A495)*SumAssured</f>
        <v>2.2714072491203452</v>
      </c>
      <c r="G495" s="26" cm="1">
        <f t="array" ref="G495">INDEX(PolicyHoldersInforce,A495)*Premium</f>
        <v>0.51288616068703952</v>
      </c>
      <c r="H495" s="26" cm="1">
        <f t="array" ref="H495">INDEX(PolicyHoldersInforce,A495)*INDEX(EscalatedExpense,A495)</f>
        <v>0.42675946595238162</v>
      </c>
      <c r="I495" s="26" cm="1">
        <f t="array" ref="I495">INDEX(PremiumsReceived,A495)-INDEX(ExpensesPaid,A495)-INDEX(DeathBenefitsPaid,A495)</f>
        <v>-2.1852805543856872</v>
      </c>
      <c r="J495" s="26" cm="1">
        <f t="array" ref="J495">IF(A495=MaxT,INDEX(NetCF,A495),INDEX(NetCF,A495)+(INDEX(BEL,(A495+1))*INDEX(DiscountFactor,A495)))</f>
        <v>-360.21639929557591</v>
      </c>
      <c r="K495" s="26"/>
    </row>
    <row r="496" spans="1:11" x14ac:dyDescent="0.2">
      <c r="A496" s="9">
        <v>495</v>
      </c>
      <c r="B496" s="24">
        <f t="shared" si="7"/>
        <v>63</v>
      </c>
      <c r="C496" s="25" cm="1">
        <f t="array" ref="C496">IF(A496=1,1,INDEX(PolicyHoldersInforce,(A496-1))-INDEX(Deaths,(A496-1))-INDEX(Lapses,(A496-1)))</f>
        <v>1.1394660785051596E-2</v>
      </c>
      <c r="D496" s="25" cm="1">
        <f t="array" ref="D496">(INDEX(PolicyHoldersInforce,A496)-INDEX(Deaths,A496))*INDEX(LapseRateFactor,(DurationInforce+A496))</f>
        <v>9.9568342719733065E-5</v>
      </c>
      <c r="E496" s="25" cm="1">
        <f t="array" ref="E496">INDEX(PolicyHoldersInforce,A496)*INDEX(QxFactor,INDEX(Age,A496),QxIndex)</f>
        <v>4.5013240844316845E-6</v>
      </c>
      <c r="F496" s="26" cm="1">
        <f t="array" ref="F496">INDEX(Deaths,A496)*SumAssured</f>
        <v>2.2506620422158421</v>
      </c>
      <c r="G496" s="26" cm="1">
        <f t="array" ref="G496">INDEX(PolicyHoldersInforce,A496)*Premium</f>
        <v>0.50820187101330117</v>
      </c>
      <c r="H496" s="26" cm="1">
        <f t="array" ref="H496">INDEX(PolicyHoldersInforce,A496)*INDEX(EscalatedExpense,A496)</f>
        <v>0.42458457950468659</v>
      </c>
      <c r="I496" s="26" cm="1">
        <f t="array" ref="I496">INDEX(PremiumsReceived,A496)-INDEX(ExpensesPaid,A496)-INDEX(DeathBenefitsPaid,A496)</f>
        <v>-2.1670447507072277</v>
      </c>
      <c r="J496" s="26" cm="1">
        <f t="array" ref="J496">IF(A496=MaxT,INDEX(NetCF,A496),INDEX(NetCF,A496)+(INDEX(BEL,(A496+1))*INDEX(DiscountFactor,A496)))</f>
        <v>-359.77385331562931</v>
      </c>
      <c r="K496" s="26"/>
    </row>
    <row r="497" spans="1:11" x14ac:dyDescent="0.2">
      <c r="A497" s="9">
        <v>496</v>
      </c>
      <c r="B497" s="24">
        <f t="shared" si="7"/>
        <v>63</v>
      </c>
      <c r="C497" s="25" cm="1">
        <f t="array" ref="C497">IF(A497=1,1,INDEX(PolicyHoldersInforce,(A497-1))-INDEX(Deaths,(A497-1))-INDEX(Lapses,(A497-1)))</f>
        <v>1.1290591118247432E-2</v>
      </c>
      <c r="D497" s="25" cm="1">
        <f t="array" ref="D497">(INDEX(PolicyHoldersInforce,A497)-INDEX(Deaths,A497))*INDEX(LapseRateFactor,(DurationInforce+A497))</f>
        <v>9.8658965560855368E-5</v>
      </c>
      <c r="E497" s="25" cm="1">
        <f t="array" ref="E497">INDEX(PolicyHoldersInforce,A497)*INDEX(QxFactor,INDEX(Age,A497),QxIndex)</f>
        <v>4.460212610691377E-6</v>
      </c>
      <c r="F497" s="26" cm="1">
        <f t="array" ref="F497">INDEX(Deaths,A497)*SumAssured</f>
        <v>2.2301063053456884</v>
      </c>
      <c r="G497" s="26" cm="1">
        <f t="array" ref="G497">INDEX(PolicyHoldersInforce,A497)*Premium</f>
        <v>0.50356036387383551</v>
      </c>
      <c r="H497" s="26" cm="1">
        <f t="array" ref="H497">INDEX(PolicyHoldersInforce,A497)*INDEX(EscalatedExpense,A497)</f>
        <v>0.42242077689094915</v>
      </c>
      <c r="I497" s="26" cm="1">
        <f t="array" ref="I497">INDEX(PremiumsReceived,A497)-INDEX(ExpensesPaid,A497)-INDEX(DeathBenefitsPaid,A497)</f>
        <v>-2.1489667183628018</v>
      </c>
      <c r="J497" s="26" cm="1">
        <f t="array" ref="J497">IF(A497=MaxT,INDEX(NetCF,A497),INDEX(NetCF,A497)+(INDEX(BEL,(A497+1))*INDEX(DiscountFactor,A497)))</f>
        <v>-359.34747778812277</v>
      </c>
      <c r="K497" s="26"/>
    </row>
    <row r="498" spans="1:11" x14ac:dyDescent="0.2">
      <c r="A498" s="9">
        <v>497</v>
      </c>
      <c r="B498" s="24">
        <f t="shared" si="7"/>
        <v>63</v>
      </c>
      <c r="C498" s="25" cm="1">
        <f t="array" ref="C498">IF(A498=1,1,INDEX(PolicyHoldersInforce,(A498-1))-INDEX(Deaths,(A498-1))-INDEX(Lapses,(A498-1)))</f>
        <v>1.1187471940075886E-2</v>
      </c>
      <c r="D498" s="25" cm="1">
        <f t="array" ref="D498">(INDEX(PolicyHoldersInforce,A498)-INDEX(Deaths,A498))*INDEX(LapseRateFactor,(DurationInforce+A498))</f>
        <v>9.7757893921528345E-5</v>
      </c>
      <c r="E498" s="25" cm="1">
        <f t="array" ref="E498">INDEX(PolicyHoldersInforce,A498)*INDEX(QxFactor,INDEX(Age,A498),QxIndex)</f>
        <v>4.4194766160859633E-6</v>
      </c>
      <c r="F498" s="26" cm="1">
        <f t="array" ref="F498">INDEX(Deaths,A498)*SumAssured</f>
        <v>2.2097383080429815</v>
      </c>
      <c r="G498" s="26" cm="1">
        <f t="array" ref="G498">INDEX(PolicyHoldersInforce,A498)*Premium</f>
        <v>0.49896124852738455</v>
      </c>
      <c r="H498" s="26" cm="1">
        <f t="array" ref="H498">INDEX(PolicyHoldersInforce,A498)*INDEX(EscalatedExpense,A498)</f>
        <v>0.42026800162482925</v>
      </c>
      <c r="I498" s="26" cm="1">
        <f t="array" ref="I498">INDEX(PremiumsReceived,A498)-INDEX(ExpensesPaid,A498)-INDEX(DeathBenefitsPaid,A498)</f>
        <v>-2.1310450611404264</v>
      </c>
      <c r="J498" s="26" cm="1">
        <f t="array" ref="J498">IF(A498=MaxT,INDEX(NetCF,A498),INDEX(NetCF,A498)+(INDEX(BEL,(A498+1))*INDEX(DiscountFactor,A498)))</f>
        <v>-358.93719288425723</v>
      </c>
      <c r="K498" s="26"/>
    </row>
    <row r="499" spans="1:11" x14ac:dyDescent="0.2">
      <c r="A499" s="9">
        <v>498</v>
      </c>
      <c r="B499" s="24">
        <f t="shared" si="7"/>
        <v>63</v>
      </c>
      <c r="C499" s="25" cm="1">
        <f t="array" ref="C499">IF(A499=1,1,INDEX(PolicyHoldersInforce,(A499-1))-INDEX(Deaths,(A499-1))-INDEX(Lapses,(A499-1)))</f>
        <v>1.1085294569538273E-2</v>
      </c>
      <c r="D499" s="25" cm="1">
        <f t="array" ref="D499">(INDEX(PolicyHoldersInforce,A499)-INDEX(Deaths,A499))*INDEX(LapseRateFactor,(DurationInforce+A499))</f>
        <v>9.6865051945816628E-5</v>
      </c>
      <c r="E499" s="25" cm="1">
        <f t="array" ref="E499">INDEX(PolicyHoldersInforce,A499)*INDEX(QxFactor,INDEX(Age,A499),QxIndex)</f>
        <v>4.3791126712910262E-6</v>
      </c>
      <c r="F499" s="26" cm="1">
        <f t="array" ref="F499">INDEX(Deaths,A499)*SumAssured</f>
        <v>2.1895563356455132</v>
      </c>
      <c r="G499" s="26" cm="1">
        <f t="array" ref="G499">INDEX(PolicyHoldersInforce,A499)*Premium</f>
        <v>0.49440413780140702</v>
      </c>
      <c r="H499" s="26" cm="1">
        <f t="array" ref="H499">INDEX(PolicyHoldersInforce,A499)*INDEX(EscalatedExpense,A499)</f>
        <v>0.41812619750785696</v>
      </c>
      <c r="I499" s="26" cm="1">
        <f t="array" ref="I499">INDEX(PremiumsReceived,A499)-INDEX(ExpensesPaid,A499)-INDEX(DeathBenefitsPaid,A499)</f>
        <v>-2.1132783953519629</v>
      </c>
      <c r="J499" s="26" cm="1">
        <f t="array" ref="J499">IF(A499=MaxT,INDEX(NetCF,A499),INDEX(NetCF,A499)+(INDEX(BEL,(A499+1))*INDEX(DiscountFactor,A499)))</f>
        <v>-358.54291978967109</v>
      </c>
      <c r="K499" s="26"/>
    </row>
    <row r="500" spans="1:11" x14ac:dyDescent="0.2">
      <c r="A500" s="9">
        <v>499</v>
      </c>
      <c r="B500" s="24">
        <f t="shared" si="7"/>
        <v>63</v>
      </c>
      <c r="C500" s="25" cm="1">
        <f t="array" ref="C500">IF(A500=1,1,INDEX(PolicyHoldersInforce,(A500-1))-INDEX(Deaths,(A500-1))-INDEX(Lapses,(A500-1)))</f>
        <v>1.0984050404921165E-2</v>
      </c>
      <c r="D500" s="25" cm="1">
        <f t="array" ref="D500">(INDEX(PolicyHoldersInforce,A500)-INDEX(Deaths,A500))*INDEX(LapseRateFactor,(DurationInforce+A500))</f>
        <v>9.5980364470591931E-5</v>
      </c>
      <c r="E500" s="25" cm="1">
        <f t="array" ref="E500">INDEX(PolicyHoldersInforce,A500)*INDEX(QxFactor,INDEX(Age,A500),QxIndex)</f>
        <v>4.3391173783028378E-6</v>
      </c>
      <c r="F500" s="26" cm="1">
        <f t="array" ref="F500">INDEX(Deaths,A500)*SumAssured</f>
        <v>2.1695586891514189</v>
      </c>
      <c r="G500" s="26" cm="1">
        <f t="array" ref="G500">INDEX(PolicyHoldersInforce,A500)*Premium</f>
        <v>0.48988864805948396</v>
      </c>
      <c r="H500" s="26" cm="1">
        <f t="array" ref="H500">INDEX(PolicyHoldersInforce,A500)*INDEX(EscalatedExpense,A500)</f>
        <v>0.4159953086279663</v>
      </c>
      <c r="I500" s="26" cm="1">
        <f t="array" ref="I500">INDEX(PremiumsReceived,A500)-INDEX(ExpensesPaid,A500)-INDEX(DeathBenefitsPaid,A500)</f>
        <v>-2.0956653497199014</v>
      </c>
      <c r="J500" s="26" cm="1">
        <f t="array" ref="J500">IF(A500=MaxT,INDEX(NetCF,A500),INDEX(NetCF,A500)+(INDEX(BEL,(A500+1))*INDEX(DiscountFactor,A500)))</f>
        <v>-358.16458069679305</v>
      </c>
      <c r="K500" s="26"/>
    </row>
    <row r="501" spans="1:11" x14ac:dyDescent="0.2">
      <c r="A501" s="9">
        <v>500</v>
      </c>
      <c r="B501" s="24">
        <f t="shared" si="7"/>
        <v>63</v>
      </c>
      <c r="C501" s="25" cm="1">
        <f t="array" ref="C501">IF(A501=1,1,INDEX(PolicyHoldersInforce,(A501-1))-INDEX(Deaths,(A501-1))-INDEX(Lapses,(A501-1)))</f>
        <v>1.0883730923072271E-2</v>
      </c>
      <c r="D501" s="25" cm="1">
        <f t="array" ref="D501">(INDEX(PolicyHoldersInforce,A501)-INDEX(Deaths,A501))*INDEX(LapseRateFactor,(DurationInforce+A501))</f>
        <v>9.5103757019205515E-5</v>
      </c>
      <c r="E501" s="25" cm="1">
        <f t="array" ref="E501">INDEX(PolicyHoldersInforce,A501)*INDEX(QxFactor,INDEX(Age,A501),QxIndex)</f>
        <v>4.2994873701523065E-6</v>
      </c>
      <c r="F501" s="26" cm="1">
        <f t="array" ref="F501">INDEX(Deaths,A501)*SumAssured</f>
        <v>2.1497436850761531</v>
      </c>
      <c r="G501" s="26" cm="1">
        <f t="array" ref="G501">INDEX(PolicyHoldersInforce,A501)*Premium</f>
        <v>0.48541439916902329</v>
      </c>
      <c r="H501" s="26" cm="1">
        <f t="array" ref="H501">INDEX(PolicyHoldersInforce,A501)*INDEX(EscalatedExpense,A501)</f>
        <v>0.41387527935803436</v>
      </c>
      <c r="I501" s="26" cm="1">
        <f t="array" ref="I501">INDEX(PremiumsReceived,A501)-INDEX(ExpensesPaid,A501)-INDEX(DeathBenefitsPaid,A501)</f>
        <v>-2.078204565265164</v>
      </c>
      <c r="J501" s="26" cm="1">
        <f t="array" ref="J501">IF(A501=MaxT,INDEX(NetCF,A501),INDEX(NetCF,A501)+(INDEX(BEL,(A501+1))*INDEX(DiscountFactor,A501)))</f>
        <v>-357.80209879727187</v>
      </c>
      <c r="K501" s="26"/>
    </row>
    <row r="502" spans="1:11" x14ac:dyDescent="0.2">
      <c r="A502" s="9">
        <v>501</v>
      </c>
      <c r="B502" s="24">
        <f t="shared" si="7"/>
        <v>63</v>
      </c>
      <c r="C502" s="25" cm="1">
        <f t="array" ref="C502">IF(A502=1,1,INDEX(PolicyHoldersInforce,(A502-1))-INDEX(Deaths,(A502-1))-INDEX(Lapses,(A502-1)))</f>
        <v>1.0784327678682913E-2</v>
      </c>
      <c r="D502" s="25" cm="1">
        <f t="array" ref="D502">(INDEX(PolicyHoldersInforce,A502)-INDEX(Deaths,A502))*INDEX(LapseRateFactor,(DurationInforce+A502))</f>
        <v>9.4235155795218491E-5</v>
      </c>
      <c r="E502" s="25" cm="1">
        <f t="array" ref="E502">INDEX(PolicyHoldersInforce,A502)*INDEX(QxFactor,INDEX(Age,A502),QxIndex)</f>
        <v>4.2602193106215251E-6</v>
      </c>
      <c r="F502" s="26" cm="1">
        <f t="array" ref="F502">INDEX(Deaths,A502)*SumAssured</f>
        <v>2.1301096553107626</v>
      </c>
      <c r="G502" s="26" cm="1">
        <f t="array" ref="G502">INDEX(PolicyHoldersInforce,A502)*Premium</f>
        <v>0.48098101446925795</v>
      </c>
      <c r="H502" s="26" cm="1">
        <f t="array" ref="H502">INDEX(PolicyHoldersInforce,A502)*INDEX(EscalatedExpense,A502)</f>
        <v>0.41176605435442953</v>
      </c>
      <c r="I502" s="26" cm="1">
        <f t="array" ref="I502">INDEX(PremiumsReceived,A502)-INDEX(ExpensesPaid,A502)-INDEX(DeathBenefitsPaid,A502)</f>
        <v>-2.0608946951959339</v>
      </c>
      <c r="J502" s="26" cm="1">
        <f t="array" ref="J502">IF(A502=MaxT,INDEX(NetCF,A502),INDEX(NetCF,A502)+(INDEX(BEL,(A502+1))*INDEX(DiscountFactor,A502)))</f>
        <v>-357.45539827448175</v>
      </c>
      <c r="K502" s="26"/>
    </row>
    <row r="503" spans="1:11" x14ac:dyDescent="0.2">
      <c r="A503" s="9">
        <v>502</v>
      </c>
      <c r="B503" s="24">
        <f t="shared" si="7"/>
        <v>63</v>
      </c>
      <c r="C503" s="25" cm="1">
        <f t="array" ref="C503">IF(A503=1,1,INDEX(PolicyHoldersInforce,(A503-1))-INDEX(Deaths,(A503-1))-INDEX(Lapses,(A503-1)))</f>
        <v>1.0685832303577074E-2</v>
      </c>
      <c r="D503" s="25" cm="1">
        <f t="array" ref="D503">(INDEX(PolicyHoldersInforce,A503)-INDEX(Deaths,A503))*INDEX(LapseRateFactor,(DurationInforce+A503))</f>
        <v>9.3374487676189217E-5</v>
      </c>
      <c r="E503" s="25" cm="1">
        <f t="array" ref="E503">INDEX(PolicyHoldersInforce,A503)*INDEX(QxFactor,INDEX(Age,A503),QxIndex)</f>
        <v>4.2213098939629197E-6</v>
      </c>
      <c r="F503" s="26" cm="1">
        <f t="array" ref="F503">INDEX(Deaths,A503)*SumAssured</f>
        <v>2.1106549469814597</v>
      </c>
      <c r="G503" s="26" cm="1">
        <f t="array" ref="G503">INDEX(PolicyHoldersInforce,A503)*Premium</f>
        <v>0.47658812073953755</v>
      </c>
      <c r="H503" s="26" cm="1">
        <f t="array" ref="H503">INDEX(PolicyHoldersInforce,A503)*INDEX(EscalatedExpense,A503)</f>
        <v>0.40966757855556785</v>
      </c>
      <c r="I503" s="26" cm="1">
        <f t="array" ref="I503">INDEX(PremiumsReceived,A503)-INDEX(ExpensesPaid,A503)-INDEX(DeathBenefitsPaid,A503)</f>
        <v>-2.0437344047974899</v>
      </c>
      <c r="J503" s="26" cm="1">
        <f t="array" ref="J503">IF(A503=MaxT,INDEX(NetCF,A503),INDEX(NetCF,A503)+(INDEX(BEL,(A503+1))*INDEX(DiscountFactor,A503)))</f>
        <v>-357.12440429610297</v>
      </c>
      <c r="K503" s="26"/>
    </row>
    <row r="504" spans="1:11" x14ac:dyDescent="0.2">
      <c r="A504" s="9">
        <v>503</v>
      </c>
      <c r="B504" s="24">
        <f t="shared" si="7"/>
        <v>63</v>
      </c>
      <c r="C504" s="25" cm="1">
        <f t="array" ref="C504">IF(A504=1,1,INDEX(PolicyHoldersInforce,(A504-1))-INDEX(Deaths,(A504-1))-INDEX(Lapses,(A504-1)))</f>
        <v>1.0588236506006921E-2</v>
      </c>
      <c r="D504" s="25" cm="1">
        <f t="array" ref="D504">(INDEX(PolicyHoldersInforce,A504)-INDEX(Deaths,A504))*INDEX(LapseRateFactor,(DurationInforce+A504))</f>
        <v>9.2521680207517676E-5</v>
      </c>
      <c r="E504" s="25" cm="1">
        <f t="array" ref="E504">INDEX(PolicyHoldersInforce,A504)*INDEX(QxFactor,INDEX(Age,A504),QxIndex)</f>
        <v>4.1827558446209534E-6</v>
      </c>
      <c r="F504" s="26" cm="1">
        <f t="array" ref="F504">INDEX(Deaths,A504)*SumAssured</f>
        <v>2.0913779223104769</v>
      </c>
      <c r="G504" s="26" cm="1">
        <f t="array" ref="G504">INDEX(PolicyHoldersInforce,A504)*Premium</f>
        <v>0.47223534816790869</v>
      </c>
      <c r="H504" s="26" cm="1">
        <f t="array" ref="H504">INDEX(PolicyHoldersInforce,A504)*INDEX(EscalatedExpense,A504)</f>
        <v>0.40757979718047355</v>
      </c>
      <c r="I504" s="26" cm="1">
        <f t="array" ref="I504">INDEX(PremiumsReceived,A504)-INDEX(ExpensesPaid,A504)-INDEX(DeathBenefitsPaid,A504)</f>
        <v>-2.026722371323042</v>
      </c>
      <c r="J504" s="26" cm="1">
        <f t="array" ref="J504">IF(A504=MaxT,INDEX(NetCF,A504),INDEX(NetCF,A504)+(INDEX(BEL,(A504+1))*INDEX(DiscountFactor,A504)))</f>
        <v>-356.8090430067773</v>
      </c>
      <c r="K504" s="26"/>
    </row>
    <row r="505" spans="1:11" x14ac:dyDescent="0.2">
      <c r="A505" s="9">
        <v>504</v>
      </c>
      <c r="B505" s="24">
        <f t="shared" si="7"/>
        <v>64</v>
      </c>
      <c r="C505" s="25" cm="1">
        <f t="array" ref="C505">IF(A505=1,1,INDEX(PolicyHoldersInforce,(A505-1))-INDEX(Deaths,(A505-1))-INDEX(Lapses,(A505-1)))</f>
        <v>1.0491532069954783E-2</v>
      </c>
      <c r="D505" s="25" cm="1">
        <f t="array" ref="D505">(INDEX(PolicyHoldersInforce,A505)-INDEX(Deaths,A505))*INDEX(LapseRateFactor,(DurationInforce+A505))</f>
        <v>9.1672378498959482E-5</v>
      </c>
      <c r="E505" s="25" cm="1">
        <f t="array" ref="E505">INDEX(PolicyHoldersInforce,A505)*INDEX(QxFactor,INDEX(Age,A505),QxIndex)</f>
        <v>4.6345205156320927E-6</v>
      </c>
      <c r="F505" s="26" cm="1">
        <f t="array" ref="F505">INDEX(Deaths,A505)*SumAssured</f>
        <v>2.3172602578160464</v>
      </c>
      <c r="G505" s="26" cm="1">
        <f t="array" ref="G505">INDEX(PolicyHoldersInforce,A505)*Premium</f>
        <v>0.46792233031998332</v>
      </c>
      <c r="H505" s="26" cm="1">
        <f t="array" ref="H505">INDEX(PolicyHoldersInforce,A505)*INDEX(EscalatedExpense,A505)</f>
        <v>0.40550265572735128</v>
      </c>
      <c r="I505" s="26" cm="1">
        <f t="array" ref="I505">INDEX(PremiumsReceived,A505)-INDEX(ExpensesPaid,A505)-INDEX(DeathBenefitsPaid,A505)</f>
        <v>-2.2548405832234142</v>
      </c>
      <c r="J505" s="26" cm="1">
        <f t="array" ref="J505">IF(A505=MaxT,INDEX(NetCF,A505),INDEX(NetCF,A505)+(INDEX(BEL,(A505+1))*INDEX(DiscountFactor,A505)))</f>
        <v>-356.50924152083707</v>
      </c>
      <c r="K505" s="26"/>
    </row>
    <row r="506" spans="1:11" x14ac:dyDescent="0.2">
      <c r="A506" s="9">
        <v>505</v>
      </c>
      <c r="B506" s="24">
        <f t="shared" si="7"/>
        <v>64</v>
      </c>
      <c r="C506" s="25" cm="1">
        <f t="array" ref="C506">IF(A506=1,1,INDEX(PolicyHoldersInforce,(A506-1))-INDEX(Deaths,(A506-1))-INDEX(Lapses,(A506-1)))</f>
        <v>1.0395225170940192E-2</v>
      </c>
      <c r="D506" s="25" cm="1">
        <f t="array" ref="D506">(INDEX(PolicyHoldersInforce,A506)-INDEX(Deaths,A506))*INDEX(LapseRateFactor,(DurationInforce+A506))</f>
        <v>9.0830872945751488E-5</v>
      </c>
      <c r="E506" s="25" cm="1">
        <f t="array" ref="E506">INDEX(PolicyHoldersInforce,A506)*INDEX(QxFactor,INDEX(Age,A506),QxIndex)</f>
        <v>4.5919779874003748E-6</v>
      </c>
      <c r="F506" s="26" cm="1">
        <f t="array" ref="F506">INDEX(Deaths,A506)*SumAssured</f>
        <v>2.2959889937001874</v>
      </c>
      <c r="G506" s="26" cm="1">
        <f t="array" ref="G506">INDEX(PolicyHoldersInforce,A506)*Premium</f>
        <v>0.46362704262393256</v>
      </c>
      <c r="H506" s="26" cm="1">
        <f t="array" ref="H506">INDEX(PolicyHoldersInforce,A506)*INDEX(EscalatedExpense,A506)</f>
        <v>0.4034172515970641</v>
      </c>
      <c r="I506" s="26" cm="1">
        <f t="array" ref="I506">INDEX(PremiumsReceived,A506)-INDEX(ExpensesPaid,A506)-INDEX(DeathBenefitsPaid,A506)</f>
        <v>-2.235779202673319</v>
      </c>
      <c r="J506" s="26" cm="1">
        <f t="array" ref="J506">IF(A506=MaxT,INDEX(NetCF,A506),INDEX(NetCF,A506)+(INDEX(BEL,(A506+1))*INDEX(DiscountFactor,A506)))</f>
        <v>-355.97875214717277</v>
      </c>
      <c r="K506" s="26"/>
    </row>
    <row r="507" spans="1:11" x14ac:dyDescent="0.2">
      <c r="A507" s="9">
        <v>506</v>
      </c>
      <c r="B507" s="24">
        <f t="shared" si="7"/>
        <v>64</v>
      </c>
      <c r="C507" s="25" cm="1">
        <f t="array" ref="C507">IF(A507=1,1,INDEX(PolicyHoldersInforce,(A507-1))-INDEX(Deaths,(A507-1))-INDEX(Lapses,(A507-1)))</f>
        <v>1.0299802320007038E-2</v>
      </c>
      <c r="D507" s="25" cm="1">
        <f t="array" ref="D507">(INDEX(PolicyHoldersInforce,A507)-INDEX(Deaths,A507))*INDEX(LapseRateFactor,(DurationInforce+A507))</f>
        <v>8.9997091983174535E-5</v>
      </c>
      <c r="E507" s="25" cm="1">
        <f t="array" ref="E507">INDEX(PolicyHoldersInforce,A507)*INDEX(QxFactor,INDEX(Age,A507),QxIndex)</f>
        <v>4.5498259778215006E-6</v>
      </c>
      <c r="F507" s="26" cm="1">
        <f t="array" ref="F507">INDEX(Deaths,A507)*SumAssured</f>
        <v>2.2749129889107502</v>
      </c>
      <c r="G507" s="26" cm="1">
        <f t="array" ref="G507">INDEX(PolicyHoldersInforce,A507)*Premium</f>
        <v>0.45937118347231393</v>
      </c>
      <c r="H507" s="26" cm="1">
        <f t="array" ref="H507">INDEX(PolicyHoldersInforce,A507)*INDEX(EscalatedExpense,A507)</f>
        <v>0.4013425722063701</v>
      </c>
      <c r="I507" s="26" cm="1">
        <f t="array" ref="I507">INDEX(PremiumsReceived,A507)-INDEX(ExpensesPaid,A507)-INDEX(DeathBenefitsPaid,A507)</f>
        <v>-2.2168843776448064</v>
      </c>
      <c r="J507" s="26" cm="1">
        <f t="array" ref="J507">IF(A507=MaxT,INDEX(NetCF,A507),INDEX(NetCF,A507)+(INDEX(BEL,(A507+1))*INDEX(DiscountFactor,A507)))</f>
        <v>-355.46483475244156</v>
      </c>
      <c r="K507" s="26"/>
    </row>
    <row r="508" spans="1:11" x14ac:dyDescent="0.2">
      <c r="A508" s="9">
        <v>507</v>
      </c>
      <c r="B508" s="24">
        <f t="shared" si="7"/>
        <v>64</v>
      </c>
      <c r="C508" s="25" cm="1">
        <f t="array" ref="C508">IF(A508=1,1,INDEX(PolicyHoldersInforce,(A508-1))-INDEX(Deaths,(A508-1))-INDEX(Lapses,(A508-1)))</f>
        <v>1.0205255402046042E-2</v>
      </c>
      <c r="D508" s="25" cm="1">
        <f t="array" ref="D508">(INDEX(PolicyHoldersInforce,A508)-INDEX(Deaths,A508))*INDEX(LapseRateFactor,(DurationInforce+A508))</f>
        <v>8.9170964703437036E-5</v>
      </c>
      <c r="E508" s="25" cm="1">
        <f t="array" ref="E508">INDEX(PolicyHoldersInforce,A508)*INDEX(QxFactor,INDEX(Age,A508),QxIndex)</f>
        <v>4.5080609021339497E-6</v>
      </c>
      <c r="F508" s="26" cm="1">
        <f t="array" ref="F508">INDEX(Deaths,A508)*SumAssured</f>
        <v>2.2540304510669746</v>
      </c>
      <c r="G508" s="26" cm="1">
        <f t="array" ref="G508">INDEX(PolicyHoldersInforce,A508)*Premium</f>
        <v>0.45515439093125348</v>
      </c>
      <c r="H508" s="26" cm="1">
        <f t="array" ref="H508">INDEX(PolicyHoldersInforce,A508)*INDEX(EscalatedExpense,A508)</f>
        <v>0.39927856240047188</v>
      </c>
      <c r="I508" s="26" cm="1">
        <f t="array" ref="I508">INDEX(PremiumsReceived,A508)-INDEX(ExpensesPaid,A508)-INDEX(DeathBenefitsPaid,A508)</f>
        <v>-2.198154622536193</v>
      </c>
      <c r="J508" s="26" cm="1">
        <f t="array" ref="J508">IF(A508=MaxT,INDEX(NetCF,A508),INDEX(NetCF,A508)+(INDEX(BEL,(A508+1))*INDEX(DiscountFactor,A508)))</f>
        <v>-354.96740263534986</v>
      </c>
      <c r="K508" s="26"/>
    </row>
    <row r="509" spans="1:11" x14ac:dyDescent="0.2">
      <c r="A509" s="9">
        <v>508</v>
      </c>
      <c r="B509" s="24">
        <f t="shared" si="7"/>
        <v>64</v>
      </c>
      <c r="C509" s="25" cm="1">
        <f t="array" ref="C509">IF(A509=1,1,INDEX(PolicyHoldersInforce,(A509-1))-INDEX(Deaths,(A509-1))-INDEX(Lapses,(A509-1)))</f>
        <v>1.0111576376440471E-2</v>
      </c>
      <c r="D509" s="25" cm="1">
        <f t="array" ref="D509">(INDEX(PolicyHoldersInforce,A509)-INDEX(Deaths,A509))*INDEX(LapseRateFactor,(DurationInforce+A509))</f>
        <v>8.8352420849644613E-5</v>
      </c>
      <c r="E509" s="25" cm="1">
        <f t="array" ref="E509">INDEX(PolicyHoldersInforce,A509)*INDEX(QxFactor,INDEX(Age,A509),QxIndex)</f>
        <v>4.46667920848248E-6</v>
      </c>
      <c r="F509" s="26" cm="1">
        <f t="array" ref="F509">INDEX(Deaths,A509)*SumAssured</f>
        <v>2.2333396042412401</v>
      </c>
      <c r="G509" s="26" cm="1">
        <f t="array" ref="G509">INDEX(PolicyHoldersInforce,A509)*Premium</f>
        <v>0.45097630638924502</v>
      </c>
      <c r="H509" s="26" cm="1">
        <f t="array" ref="H509">INDEX(PolicyHoldersInforce,A509)*INDEX(EscalatedExpense,A509)</f>
        <v>0.39722516730822177</v>
      </c>
      <c r="I509" s="26" cm="1">
        <f t="array" ref="I509">INDEX(PremiumsReceived,A509)-INDEX(ExpensesPaid,A509)-INDEX(DeathBenefitsPaid,A509)</f>
        <v>-2.1795884651602169</v>
      </c>
      <c r="J509" s="26" cm="1">
        <f t="array" ref="J509">IF(A509=MaxT,INDEX(NetCF,A509),INDEX(NetCF,A509)+(INDEX(BEL,(A509+1))*INDEX(DiscountFactor,A509)))</f>
        <v>-354.48637016541409</v>
      </c>
      <c r="K509" s="26"/>
    </row>
    <row r="510" spans="1:11" x14ac:dyDescent="0.2">
      <c r="A510" s="9">
        <v>509</v>
      </c>
      <c r="B510" s="24">
        <f t="shared" si="7"/>
        <v>64</v>
      </c>
      <c r="C510" s="25" cm="1">
        <f t="array" ref="C510">IF(A510=1,1,INDEX(PolicyHoldersInforce,(A510-1))-INDEX(Deaths,(A510-1))-INDEX(Lapses,(A510-1)))</f>
        <v>1.0018757276382344E-2</v>
      </c>
      <c r="D510" s="25" cm="1">
        <f t="array" ref="D510">(INDEX(PolicyHoldersInforce,A510)-INDEX(Deaths,A510))*INDEX(LapseRateFactor,(DurationInforce+A510))</f>
        <v>8.7541390809825264E-5</v>
      </c>
      <c r="E510" s="25" cm="1">
        <f t="array" ref="E510">INDEX(PolicyHoldersInforce,A510)*INDEX(QxFactor,INDEX(Age,A510),QxIndex)</f>
        <v>4.4256773776160609E-6</v>
      </c>
      <c r="F510" s="26" cm="1">
        <f t="array" ref="F510">INDEX(Deaths,A510)*SumAssured</f>
        <v>2.2128386888080303</v>
      </c>
      <c r="G510" s="26" cm="1">
        <f t="array" ref="G510">INDEX(PolicyHoldersInforce,A510)*Premium</f>
        <v>0.44683657452665254</v>
      </c>
      <c r="H510" s="26" cm="1">
        <f t="array" ref="H510">INDEX(PolicyHoldersInforce,A510)*INDEX(EscalatedExpense,A510)</f>
        <v>0.39518233234066158</v>
      </c>
      <c r="I510" s="26" cm="1">
        <f t="array" ref="I510">INDEX(PremiumsReceived,A510)-INDEX(ExpensesPaid,A510)-INDEX(DeathBenefitsPaid,A510)</f>
        <v>-2.1611844466220393</v>
      </c>
      <c r="J510" s="26" cm="1">
        <f t="array" ref="J510">IF(A510=MaxT,INDEX(NetCF,A510),INDEX(NetCF,A510)+(INDEX(BEL,(A510+1))*INDEX(DiscountFactor,A510)))</f>
        <v>-354.02165277469311</v>
      </c>
      <c r="K510" s="26"/>
    </row>
    <row r="511" spans="1:11" x14ac:dyDescent="0.2">
      <c r="A511" s="9">
        <v>510</v>
      </c>
      <c r="B511" s="24">
        <f t="shared" si="7"/>
        <v>64</v>
      </c>
      <c r="C511" s="25" cm="1">
        <f t="array" ref="C511">IF(A511=1,1,INDEX(PolicyHoldersInforce,(A511-1))-INDEX(Deaths,(A511-1))-INDEX(Lapses,(A511-1)))</f>
        <v>9.9267902081949019E-3</v>
      </c>
      <c r="D511" s="25" cm="1">
        <f t="array" ref="D511">(INDEX(PolicyHoldersInforce,A511)-INDEX(Deaths,A511))*INDEX(LapseRateFactor,(DurationInforce+A511))</f>
        <v>8.6737805611009292E-5</v>
      </c>
      <c r="E511" s="25" cm="1">
        <f t="array" ref="E511">INDEX(PolicyHoldersInforce,A511)*INDEX(QxFactor,INDEX(Age,A511),QxIndex)</f>
        <v>4.3850519225885876E-6</v>
      </c>
      <c r="F511" s="26" cm="1">
        <f t="array" ref="F511">INDEX(Deaths,A511)*SumAssured</f>
        <v>2.1925259612942938</v>
      </c>
      <c r="G511" s="26" cm="1">
        <f t="array" ref="G511">INDEX(PolicyHoldersInforce,A511)*Premium</f>
        <v>0.44273484328549262</v>
      </c>
      <c r="H511" s="26" cm="1">
        <f t="array" ref="H511">INDEX(PolicyHoldersInforce,A511)*INDEX(EscalatedExpense,A511)</f>
        <v>0.39315000318957033</v>
      </c>
      <c r="I511" s="26" cm="1">
        <f t="array" ref="I511">INDEX(PremiumsReceived,A511)-INDEX(ExpensesPaid,A511)-INDEX(DeathBenefitsPaid,A511)</f>
        <v>-2.1429411211983713</v>
      </c>
      <c r="J511" s="26" cm="1">
        <f t="array" ref="J511">IF(A511=MaxT,INDEX(NetCF,A511),INDEX(NetCF,A511)+(INDEX(BEL,(A511+1))*INDEX(DiscountFactor,A511)))</f>
        <v>-353.57316694960326</v>
      </c>
      <c r="K511" s="26"/>
    </row>
    <row r="512" spans="1:11" x14ac:dyDescent="0.2">
      <c r="A512" s="9">
        <v>511</v>
      </c>
      <c r="B512" s="24">
        <f t="shared" si="7"/>
        <v>64</v>
      </c>
      <c r="C512" s="25" cm="1">
        <f t="array" ref="C512">IF(A512=1,1,INDEX(PolicyHoldersInforce,(A512-1))-INDEX(Deaths,(A512-1))-INDEX(Lapses,(A512-1)))</f>
        <v>9.8356673506613031E-3</v>
      </c>
      <c r="D512" s="25" cm="1">
        <f t="array" ref="D512">(INDEX(PolicyHoldersInforce,A512)-INDEX(Deaths,A512))*INDEX(LapseRateFactor,(DurationInforce+A512))</f>
        <v>8.5941596913363596E-5</v>
      </c>
      <c r="E512" s="25" cm="1">
        <f t="array" ref="E512">INDEX(PolicyHoldersInforce,A512)*INDEX(QxFactor,INDEX(Age,A512),QxIndex)</f>
        <v>4.3447993884623396E-6</v>
      </c>
      <c r="F512" s="26" cm="1">
        <f t="array" ref="F512">INDEX(Deaths,A512)*SumAssured</f>
        <v>2.1723996942311699</v>
      </c>
      <c r="G512" s="26" cm="1">
        <f t="array" ref="G512">INDEX(PolicyHoldersInforce,A512)*Premium</f>
        <v>0.43867076383949416</v>
      </c>
      <c r="H512" s="26" cm="1">
        <f t="array" ref="H512">INDEX(PolicyHoldersInforce,A512)*INDEX(EscalatedExpense,A512)</f>
        <v>0.39112812582602235</v>
      </c>
      <c r="I512" s="26" cm="1">
        <f t="array" ref="I512">INDEX(PremiumsReceived,A512)-INDEX(ExpensesPaid,A512)-INDEX(DeathBenefitsPaid,A512)</f>
        <v>-2.124857056217698</v>
      </c>
      <c r="J512" s="26" cm="1">
        <f t="array" ref="J512">IF(A512=MaxT,INDEX(NetCF,A512),INDEX(NetCF,A512)+(INDEX(BEL,(A512+1))*INDEX(DiscountFactor,A512)))</f>
        <v>-353.1408302228146</v>
      </c>
      <c r="K512" s="26"/>
    </row>
    <row r="513" spans="1:11" x14ac:dyDescent="0.2">
      <c r="A513" s="9">
        <v>512</v>
      </c>
      <c r="B513" s="24">
        <f t="shared" si="7"/>
        <v>64</v>
      </c>
      <c r="C513" s="25" cm="1">
        <f t="array" ref="C513">IF(A513=1,1,INDEX(PolicyHoldersInforce,(A513-1))-INDEX(Deaths,(A513-1))-INDEX(Lapses,(A513-1)))</f>
        <v>9.7453809543594783E-3</v>
      </c>
      <c r="D513" s="25" cm="1">
        <f t="array" ref="D513">(INDEX(PolicyHoldersInforce,A513)-INDEX(Deaths,A513))*INDEX(LapseRateFactor,(DurationInforce+A513))</f>
        <v>8.5152697004379791E-5</v>
      </c>
      <c r="E513" s="25" cm="1">
        <f t="array" ref="E513">INDEX(PolicyHoldersInforce,A513)*INDEX(QxFactor,INDEX(Age,A513),QxIndex)</f>
        <v>4.3049163520141557E-6</v>
      </c>
      <c r="F513" s="26" cm="1">
        <f t="array" ref="F513">INDEX(Deaths,A513)*SumAssured</f>
        <v>2.152458176007078</v>
      </c>
      <c r="G513" s="26" cm="1">
        <f t="array" ref="G513">INDEX(PolicyHoldersInforce,A513)*Premium</f>
        <v>0.43464399056443276</v>
      </c>
      <c r="H513" s="26" cm="1">
        <f t="array" ref="H513">INDEX(PolicyHoldersInforce,A513)*INDEX(EscalatedExpense,A513)</f>
        <v>0.38911664649894923</v>
      </c>
      <c r="I513" s="26" cm="1">
        <f t="array" ref="I513">INDEX(PremiumsReceived,A513)-INDEX(ExpensesPaid,A513)-INDEX(DeathBenefitsPaid,A513)</f>
        <v>-2.1069308319415945</v>
      </c>
      <c r="J513" s="26" cm="1">
        <f t="array" ref="J513">IF(A513=MaxT,INDEX(NetCF,A513),INDEX(NetCF,A513)+(INDEX(BEL,(A513+1))*INDEX(DiscountFactor,A513)))</f>
        <v>-352.72456116522841</v>
      </c>
      <c r="K513" s="26"/>
    </row>
    <row r="514" spans="1:11" x14ac:dyDescent="0.2">
      <c r="A514" s="9">
        <v>513</v>
      </c>
      <c r="B514" s="24">
        <f t="shared" ref="B514:B577" si="8">FLOOR(AgeAtInception+((DurationInforce+A514)/12),1)</f>
        <v>64</v>
      </c>
      <c r="C514" s="25" cm="1">
        <f t="array" ref="C514">IF(A514=1,1,INDEX(PolicyHoldersInforce,(A514-1))-INDEX(Deaths,(A514-1))-INDEX(Lapses,(A514-1)))</f>
        <v>9.6559233410030854E-3</v>
      </c>
      <c r="D514" s="25" cm="1">
        <f t="array" ref="D514">(INDEX(PolicyHoldersInforce,A514)-INDEX(Deaths,A514))*INDEX(LapseRateFactor,(DurationInforce+A514))</f>
        <v>8.4371038793115688E-5</v>
      </c>
      <c r="E514" s="25" cm="1">
        <f t="array" ref="E514">INDEX(PolicyHoldersInforce,A514)*INDEX(QxFactor,INDEX(Age,A514),QxIndex)</f>
        <v>4.2653994214443122E-6</v>
      </c>
      <c r="F514" s="26" cm="1">
        <f t="array" ref="F514">INDEX(Deaths,A514)*SumAssured</f>
        <v>2.1326997107221559</v>
      </c>
      <c r="G514" s="26" cm="1">
        <f t="array" ref="G514">INDEX(PolicyHoldersInforce,A514)*Premium</f>
        <v>0.43065418100873765</v>
      </c>
      <c r="H514" s="26" cm="1">
        <f t="array" ref="H514">INDEX(PolicyHoldersInforce,A514)*INDEX(EscalatedExpense,A514)</f>
        <v>0.3871155117337115</v>
      </c>
      <c r="I514" s="26" cm="1">
        <f t="array" ref="I514">INDEX(PremiumsReceived,A514)-INDEX(ExpensesPaid,A514)-INDEX(DeathBenefitsPaid,A514)</f>
        <v>-2.08916104144713</v>
      </c>
      <c r="J514" s="26" cm="1">
        <f t="array" ref="J514">IF(A514=MaxT,INDEX(NetCF,A514),INDEX(NetCF,A514)+(INDEX(BEL,(A514+1))*INDEX(DiscountFactor,A514)))</f>
        <v>-352.32427937803482</v>
      </c>
      <c r="K514" s="26"/>
    </row>
    <row r="515" spans="1:11" x14ac:dyDescent="0.2">
      <c r="A515" s="9">
        <v>514</v>
      </c>
      <c r="B515" s="24">
        <f t="shared" si="8"/>
        <v>64</v>
      </c>
      <c r="C515" s="25" cm="1">
        <f t="array" ref="C515">IF(A515=1,1,INDEX(PolicyHoldersInforce,(A515-1))-INDEX(Deaths,(A515-1))-INDEX(Lapses,(A515-1)))</f>
        <v>9.5672869027885257E-3</v>
      </c>
      <c r="D515" s="25" cm="1">
        <f t="array" ref="D515">(INDEX(PolicyHoldersInforce,A515)-INDEX(Deaths,A515))*INDEX(LapseRateFactor,(DurationInforce+A515))</f>
        <v>8.3596555804489622E-5</v>
      </c>
      <c r="E515" s="25" cm="1">
        <f t="array" ref="E515">INDEX(PolicyHoldersInforce,A515)*INDEX(QxFactor,INDEX(Age,A515),QxIndex)</f>
        <v>4.2262452360880741E-6</v>
      </c>
      <c r="F515" s="26" cm="1">
        <f t="array" ref="F515">INDEX(Deaths,A515)*SumAssured</f>
        <v>2.113122618044037</v>
      </c>
      <c r="G515" s="26" cm="1">
        <f t="array" ref="G515">INDEX(PolicyHoldersInforce,A515)*Premium</f>
        <v>0.42670099586436827</v>
      </c>
      <c r="H515" s="26" cm="1">
        <f t="array" ref="H515">INDEX(PolicyHoldersInforce,A515)*INDEX(EscalatedExpense,A515)</f>
        <v>0.3851246683306776</v>
      </c>
      <c r="I515" s="26" cm="1">
        <f t="array" ref="I515">INDEX(PremiumsReceived,A515)-INDEX(ExpensesPaid,A515)-INDEX(DeathBenefitsPaid,A515)</f>
        <v>-2.0715462905103461</v>
      </c>
      <c r="J515" s="26" cm="1">
        <f t="array" ref="J515">IF(A515=MaxT,INDEX(NetCF,A515),INDEX(NetCF,A515)+(INDEX(BEL,(A515+1))*INDEX(DiscountFactor,A515)))</f>
        <v>-351.93990548484993</v>
      </c>
      <c r="K515" s="26"/>
    </row>
    <row r="516" spans="1:11" x14ac:dyDescent="0.2">
      <c r="A516" s="9">
        <v>515</v>
      </c>
      <c r="B516" s="24">
        <f t="shared" si="8"/>
        <v>64</v>
      </c>
      <c r="C516" s="25" cm="1">
        <f t="array" ref="C516">IF(A516=1,1,INDEX(PolicyHoldersInforce,(A516-1))-INDEX(Deaths,(A516-1))-INDEX(Lapses,(A516-1)))</f>
        <v>9.4794641017479486E-3</v>
      </c>
      <c r="D516" s="25" cm="1">
        <f t="array" ref="D516">(INDEX(PolicyHoldersInforce,A516)-INDEX(Deaths,A516))*INDEX(LapseRateFactor,(DurationInforce+A516))</f>
        <v>8.2829182173627206E-5</v>
      </c>
      <c r="E516" s="25" cm="1">
        <f t="array" ref="E516">INDEX(PolicyHoldersInforce,A516)*INDEX(QxFactor,INDEX(Age,A516),QxIndex)</f>
        <v>4.1874504661298872E-6</v>
      </c>
      <c r="F516" s="26" cm="1">
        <f t="array" ref="F516">INDEX(Deaths,A516)*SumAssured</f>
        <v>2.0937252330649434</v>
      </c>
      <c r="G516" s="26" cm="1">
        <f t="array" ref="G516">INDEX(PolicyHoldersInforce,A516)*Premium</f>
        <v>0.42278409893795854</v>
      </c>
      <c r="H516" s="26" cm="1">
        <f t="array" ref="H516">INDEX(PolicyHoldersInforce,A516)*INDEX(EscalatedExpense,A516)</f>
        <v>0.38314406336380891</v>
      </c>
      <c r="I516" s="26" cm="1">
        <f t="array" ref="I516">INDEX(PremiumsReceived,A516)-INDEX(ExpensesPaid,A516)-INDEX(DeathBenefitsPaid,A516)</f>
        <v>-2.0540851974907937</v>
      </c>
      <c r="J516" s="26" cm="1">
        <f t="array" ref="J516">IF(A516=MaxT,INDEX(NetCF,A516),INDEX(NetCF,A516)+(INDEX(BEL,(A516+1))*INDEX(DiscountFactor,A516)))</f>
        <v>-351.57136112393164</v>
      </c>
      <c r="K516" s="26"/>
    </row>
    <row r="517" spans="1:11" x14ac:dyDescent="0.2">
      <c r="A517" s="9">
        <v>516</v>
      </c>
      <c r="B517" s="24">
        <f t="shared" si="8"/>
        <v>65</v>
      </c>
      <c r="C517" s="25" cm="1">
        <f t="array" ref="C517">IF(A517=1,1,INDEX(PolicyHoldersInforce,(A517-1))-INDEX(Deaths,(A517-1))-INDEX(Lapses,(A517-1)))</f>
        <v>9.3924474691081915E-3</v>
      </c>
      <c r="D517" s="25" cm="1">
        <f t="array" ref="D517">(INDEX(PolicyHoldersInforce,A517)-INDEX(Deaths,A517))*INDEX(LapseRateFactor,(DurationInforce+A517))</f>
        <v>8.2064542977315161E-5</v>
      </c>
      <c r="E517" s="25" cm="1">
        <f t="array" ref="E517">INDEX(PolicyHoldersInforce,A517)*INDEX(QxFactor,INDEX(Age,A517),QxIndex)</f>
        <v>4.6420173884195284E-6</v>
      </c>
      <c r="F517" s="26" cm="1">
        <f t="array" ref="F517">INDEX(Deaths,A517)*SumAssured</f>
        <v>2.3210086942097643</v>
      </c>
      <c r="G517" s="26" cm="1">
        <f t="array" ref="G517">INDEX(PolicyHoldersInforce,A517)*Premium</f>
        <v>0.41890315712222537</v>
      </c>
      <c r="H517" s="26" cm="1">
        <f t="array" ref="H517">INDEX(PolicyHoldersInforce,A517)*INDEX(EscalatedExpense,A517)</f>
        <v>0.38117364417925248</v>
      </c>
      <c r="I517" s="26" cm="1">
        <f t="array" ref="I517">INDEX(PremiumsReceived,A517)-INDEX(ExpensesPaid,A517)-INDEX(DeathBenefitsPaid,A517)</f>
        <v>-2.2832791812667912</v>
      </c>
      <c r="J517" s="26" cm="1">
        <f t="array" ref="J517">IF(A517=MaxT,INDEX(NetCF,A517),INDEX(NetCF,A517)+(INDEX(BEL,(A517+1))*INDEX(DiscountFactor,A517)))</f>
        <v>-351.21856894047374</v>
      </c>
      <c r="K517" s="26"/>
    </row>
    <row r="518" spans="1:11" x14ac:dyDescent="0.2">
      <c r="A518" s="9">
        <v>517</v>
      </c>
      <c r="B518" s="24">
        <f t="shared" si="8"/>
        <v>65</v>
      </c>
      <c r="C518" s="25" cm="1">
        <f t="array" ref="C518">IF(A518=1,1,INDEX(PolicyHoldersInforce,(A518-1))-INDEX(Deaths,(A518-1))-INDEX(Lapses,(A518-1)))</f>
        <v>9.3057409087424561E-3</v>
      </c>
      <c r="D518" s="25" cm="1">
        <f t="array" ref="D518">(INDEX(PolicyHoldersInforce,A518)-INDEX(Deaths,A518))*INDEX(LapseRateFactor,(DurationInforce+A518))</f>
        <v>8.1306962562524232E-5</v>
      </c>
      <c r="E518" s="25" cm="1">
        <f t="array" ref="E518">INDEX(PolicyHoldersInforce,A518)*INDEX(QxFactor,INDEX(Age,A518),QxIndex)</f>
        <v>4.5991645151688027E-6</v>
      </c>
      <c r="F518" s="26" cm="1">
        <f t="array" ref="F518">INDEX(Deaths,A518)*SumAssured</f>
        <v>2.2995822575844014</v>
      </c>
      <c r="G518" s="26" cm="1">
        <f t="array" ref="G518">INDEX(PolicyHoldersInforce,A518)*Premium</f>
        <v>0.41503604452991355</v>
      </c>
      <c r="H518" s="26" cm="1">
        <f t="array" ref="H518">INDEX(PolicyHoldersInforce,A518)*INDEX(EscalatedExpense,A518)</f>
        <v>0.3791934448493236</v>
      </c>
      <c r="I518" s="26" cm="1">
        <f t="array" ref="I518">INDEX(PremiumsReceived,A518)-INDEX(ExpensesPaid,A518)-INDEX(DeathBenefitsPaid,A518)</f>
        <v>-2.2637396579038116</v>
      </c>
      <c r="J518" s="26" cm="1">
        <f t="array" ref="J518">IF(A518=MaxT,INDEX(NetCF,A518),INDEX(NetCF,A518)+(INDEX(BEL,(A518+1))*INDEX(DiscountFactor,A518)))</f>
        <v>-350.63374992614251</v>
      </c>
      <c r="K518" s="26"/>
    </row>
    <row r="519" spans="1:11" x14ac:dyDescent="0.2">
      <c r="A519" s="9">
        <v>518</v>
      </c>
      <c r="B519" s="24">
        <f t="shared" si="8"/>
        <v>65</v>
      </c>
      <c r="C519" s="25" cm="1">
        <f t="array" ref="C519">IF(A519=1,1,INDEX(PolicyHoldersInforce,(A519-1))-INDEX(Deaths,(A519-1))-INDEX(Lapses,(A519-1)))</f>
        <v>9.2198347816647638E-3</v>
      </c>
      <c r="D519" s="25" cm="1">
        <f t="array" ref="D519">(INDEX(PolicyHoldersInforce,A519)-INDEX(Deaths,A519))*INDEX(LapseRateFactor,(DurationInforce+A519))</f>
        <v>8.0556375765976365E-5</v>
      </c>
      <c r="E519" s="25" cm="1">
        <f t="array" ref="E519">INDEX(PolicyHoldersInforce,A519)*INDEX(QxFactor,INDEX(Age,A519),QxIndex)</f>
        <v>4.5567072390458317E-6</v>
      </c>
      <c r="F519" s="26" cm="1">
        <f t="array" ref="F519">INDEX(Deaths,A519)*SumAssured</f>
        <v>2.2783536195229157</v>
      </c>
      <c r="G519" s="26" cm="1">
        <f t="array" ref="G519">INDEX(PolicyHoldersInforce,A519)*Premium</f>
        <v>0.41120463126224849</v>
      </c>
      <c r="H519" s="26" cm="1">
        <f t="array" ref="H519">INDEX(PolicyHoldersInforce,A519)*INDEX(EscalatedExpense,A519)</f>
        <v>0.37722353266659514</v>
      </c>
      <c r="I519" s="26" cm="1">
        <f t="array" ref="I519">INDEX(PremiumsReceived,A519)-INDEX(ExpensesPaid,A519)-INDEX(DeathBenefitsPaid,A519)</f>
        <v>-2.2443725209272625</v>
      </c>
      <c r="J519" s="26" cm="1">
        <f t="array" ref="J519">IF(A519=MaxT,INDEX(NetCF,A519),INDEX(NetCF,A519)+(INDEX(BEL,(A519+1))*INDEX(DiscountFactor,A519)))</f>
        <v>-350.06571890866849</v>
      </c>
      <c r="K519" s="26"/>
    </row>
    <row r="520" spans="1:11" x14ac:dyDescent="0.2">
      <c r="A520" s="9">
        <v>519</v>
      </c>
      <c r="B520" s="24">
        <f t="shared" si="8"/>
        <v>65</v>
      </c>
      <c r="C520" s="25" cm="1">
        <f t="array" ref="C520">IF(A520=1,1,INDEX(PolicyHoldersInforce,(A520-1))-INDEX(Deaths,(A520-1))-INDEX(Lapses,(A520-1)))</f>
        <v>9.1347216986597413E-3</v>
      </c>
      <c r="D520" s="25" cm="1">
        <f t="array" ref="D520">(INDEX(PolicyHoldersInforce,A520)-INDEX(Deaths,A520))*INDEX(LapseRateFactor,(DurationInforce+A520))</f>
        <v>7.9812718025949557E-5</v>
      </c>
      <c r="E520" s="25" cm="1">
        <f t="array" ref="E520">INDEX(PolicyHoldersInforce,A520)*INDEX(QxFactor,INDEX(Age,A520),QxIndex)</f>
        <v>4.5146419080880829E-6</v>
      </c>
      <c r="F520" s="26" cm="1">
        <f t="array" ref="F520">INDEX(Deaths,A520)*SumAssured</f>
        <v>2.2573209540440415</v>
      </c>
      <c r="G520" s="26" cm="1">
        <f t="array" ref="G520">INDEX(PolicyHoldersInforce,A520)*Premium</f>
        <v>0.40740858776022448</v>
      </c>
      <c r="H520" s="26" cm="1">
        <f t="array" ref="H520">INDEX(PolicyHoldersInforce,A520)*INDEX(EscalatedExpense,A520)</f>
        <v>0.37526385418927527</v>
      </c>
      <c r="I520" s="26" cm="1">
        <f t="array" ref="I520">INDEX(PremiumsReceived,A520)-INDEX(ExpensesPaid,A520)-INDEX(DeathBenefitsPaid,A520)</f>
        <v>-2.2251762204730925</v>
      </c>
      <c r="J520" s="26" cm="1">
        <f t="array" ref="J520">IF(A520=MaxT,INDEX(NetCF,A520),INDEX(NetCF,A520)+(INDEX(BEL,(A520+1))*INDEX(DiscountFactor,A520)))</f>
        <v>-349.51438437898929</v>
      </c>
      <c r="K520" s="26"/>
    </row>
    <row r="521" spans="1:11" x14ac:dyDescent="0.2">
      <c r="A521" s="9">
        <v>520</v>
      </c>
      <c r="B521" s="24">
        <f t="shared" si="8"/>
        <v>65</v>
      </c>
      <c r="C521" s="25" cm="1">
        <f t="array" ref="C521">IF(A521=1,1,INDEX(PolicyHoldersInforce,(A521-1))-INDEX(Deaths,(A521-1))-INDEX(Lapses,(A521-1)))</f>
        <v>9.0503943387257035E-3</v>
      </c>
      <c r="D521" s="25" cm="1">
        <f t="array" ref="D521">(INDEX(PolicyHoldersInforce,A521)-INDEX(Deaths,A521))*INDEX(LapseRateFactor,(DurationInforce+A521))</f>
        <v>7.9075925376724613E-5</v>
      </c>
      <c r="E521" s="25" cm="1">
        <f t="array" ref="E521">INDEX(PolicyHoldersInforce,A521)*INDEX(QxFactor,INDEX(Age,A521),QxIndex)</f>
        <v>4.472964904046187E-6</v>
      </c>
      <c r="F521" s="26" cm="1">
        <f t="array" ref="F521">INDEX(Deaths,A521)*SumAssured</f>
        <v>2.2364824520230933</v>
      </c>
      <c r="G521" s="26" cm="1">
        <f t="array" ref="G521">INDEX(PolicyHoldersInforce,A521)*Premium</f>
        <v>0.40364758750716639</v>
      </c>
      <c r="H521" s="26" cm="1">
        <f t="array" ref="H521">INDEX(PolicyHoldersInforce,A521)*INDEX(EscalatedExpense,A521)</f>
        <v>0.37331435625320464</v>
      </c>
      <c r="I521" s="26" cm="1">
        <f t="array" ref="I521">INDEX(PremiumsReceived,A521)-INDEX(ExpensesPaid,A521)-INDEX(DeathBenefitsPaid,A521)</f>
        <v>-2.2061492207691313</v>
      </c>
      <c r="J521" s="26" cm="1">
        <f t="array" ref="J521">IF(A521=MaxT,INDEX(NetCF,A521),INDEX(NetCF,A521)+(INDEX(BEL,(A521+1))*INDEX(DiscountFactor,A521)))</f>
        <v>-348.97965594002574</v>
      </c>
      <c r="K521" s="26"/>
    </row>
    <row r="522" spans="1:11" x14ac:dyDescent="0.2">
      <c r="A522" s="9">
        <v>521</v>
      </c>
      <c r="B522" s="24">
        <f t="shared" si="8"/>
        <v>65</v>
      </c>
      <c r="C522" s="25" cm="1">
        <f t="array" ref="C522">IF(A522=1,1,INDEX(PolicyHoldersInforce,(A522-1))-INDEX(Deaths,(A522-1))-INDEX(Lapses,(A522-1)))</f>
        <v>8.9668454484449333E-3</v>
      </c>
      <c r="D522" s="25" cm="1">
        <f t="array" ref="D522">(INDEX(PolicyHoldersInforce,A522)-INDEX(Deaths,A522))*INDEX(LapseRateFactor,(DurationInforce+A522))</f>
        <v>7.8345934443083088E-5</v>
      </c>
      <c r="E522" s="25" cm="1">
        <f t="array" ref="E522">INDEX(PolicyHoldersInforce,A522)*INDEX(QxFactor,INDEX(Age,A522),QxIndex)</f>
        <v>4.4316726420727152E-6</v>
      </c>
      <c r="F522" s="26" cm="1">
        <f t="array" ref="F522">INDEX(Deaths,A522)*SumAssured</f>
        <v>2.2158363210363574</v>
      </c>
      <c r="G522" s="26" cm="1">
        <f t="array" ref="G522">INDEX(PolicyHoldersInforce,A522)*Premium</f>
        <v>0.39992130700064404</v>
      </c>
      <c r="H522" s="26" cm="1">
        <f t="array" ref="H522">INDEX(PolicyHoldersInforce,A522)*INDEX(EscalatedExpense,A522)</f>
        <v>0.37137498597041141</v>
      </c>
      <c r="I522" s="26" cm="1">
        <f t="array" ref="I522">INDEX(PremiumsReceived,A522)-INDEX(ExpensesPaid,A522)-INDEX(DeathBenefitsPaid,A522)</f>
        <v>-2.1872900000061248</v>
      </c>
      <c r="J522" s="26" cm="1">
        <f t="array" ref="J522">IF(A522=MaxT,INDEX(NetCF,A522),INDEX(NetCF,A522)+(INDEX(BEL,(A522+1))*INDEX(DiscountFactor,A522)))</f>
        <v>-348.46144429793389</v>
      </c>
      <c r="K522" s="26"/>
    </row>
    <row r="523" spans="1:11" x14ac:dyDescent="0.2">
      <c r="A523" s="9">
        <v>522</v>
      </c>
      <c r="B523" s="24">
        <f t="shared" si="8"/>
        <v>65</v>
      </c>
      <c r="C523" s="25" cm="1">
        <f t="array" ref="C523">IF(A523=1,1,INDEX(PolicyHoldersInforce,(A523-1))-INDEX(Deaths,(A523-1))-INDEX(Lapses,(A523-1)))</f>
        <v>8.8840678413597777E-3</v>
      </c>
      <c r="D523" s="25" cm="1">
        <f t="array" ref="D523">(INDEX(PolicyHoldersInforce,A523)-INDEX(Deaths,A523))*INDEX(LapseRateFactor,(DurationInforce+A523))</f>
        <v>7.7622682434856085E-5</v>
      </c>
      <c r="E523" s="25" cm="1">
        <f t="array" ref="E523">INDEX(PolicyHoldersInforce,A523)*INDEX(QxFactor,INDEX(Age,A523),QxIndex)</f>
        <v>4.3907615704138244E-6</v>
      </c>
      <c r="F523" s="26" cm="1">
        <f t="array" ref="F523">INDEX(Deaths,A523)*SumAssured</f>
        <v>2.195380785206912</v>
      </c>
      <c r="G523" s="26" cm="1">
        <f t="array" ref="G523">INDEX(PolicyHoldersInforce,A523)*Premium</f>
        <v>0.39622942572464609</v>
      </c>
      <c r="H523" s="26" cm="1">
        <f t="array" ref="H523">INDEX(PolicyHoldersInforce,A523)*INDEX(EscalatedExpense,A523)</f>
        <v>0.36944569072767686</v>
      </c>
      <c r="I523" s="26" cm="1">
        <f t="array" ref="I523">INDEX(PremiumsReceived,A523)-INDEX(ExpensesPaid,A523)-INDEX(DeathBenefitsPaid,A523)</f>
        <v>-2.168597050209943</v>
      </c>
      <c r="J523" s="26" cm="1">
        <f t="array" ref="J523">IF(A523=MaxT,INDEX(NetCF,A523),INDEX(NetCF,A523)+(INDEX(BEL,(A523+1))*INDEX(DiscountFactor,A523)))</f>
        <v>-347.95966125344438</v>
      </c>
      <c r="K523" s="26"/>
    </row>
    <row r="524" spans="1:11" x14ac:dyDescent="0.2">
      <c r="A524" s="9">
        <v>523</v>
      </c>
      <c r="B524" s="24">
        <f t="shared" si="8"/>
        <v>65</v>
      </c>
      <c r="C524" s="25" cm="1">
        <f t="array" ref="C524">IF(A524=1,1,INDEX(PolicyHoldersInforce,(A524-1))-INDEX(Deaths,(A524-1))-INDEX(Lapses,(A524-1)))</f>
        <v>8.8020543973545071E-3</v>
      </c>
      <c r="D524" s="25" cm="1">
        <f t="array" ref="D524">(INDEX(PolicyHoldersInforce,A524)-INDEX(Deaths,A524))*INDEX(LapseRateFactor,(DurationInforce+A524))</f>
        <v>7.6906107141523394E-5</v>
      </c>
      <c r="E524" s="25" cm="1">
        <f t="array" ref="E524">INDEX(PolicyHoldersInforce,A524)*INDEX(QxFactor,INDEX(Age,A524),QxIndex)</f>
        <v>4.3502281701037571E-6</v>
      </c>
      <c r="F524" s="26" cm="1">
        <f t="array" ref="F524">INDEX(Deaths,A524)*SumAssured</f>
        <v>2.1751140850518786</v>
      </c>
      <c r="G524" s="26" cm="1">
        <f t="array" ref="G524">INDEX(PolicyHoldersInforce,A524)*Premium</f>
        <v>0.39257162612201102</v>
      </c>
      <c r="H524" s="26" cm="1">
        <f t="array" ref="H524">INDEX(PolicyHoldersInforce,A524)*INDEX(EscalatedExpense,A524)</f>
        <v>0.36752641818510867</v>
      </c>
      <c r="I524" s="26" cm="1">
        <f t="array" ref="I524">INDEX(PremiumsReceived,A524)-INDEX(ExpensesPaid,A524)-INDEX(DeathBenefitsPaid,A524)</f>
        <v>-2.1500688771149763</v>
      </c>
      <c r="J524" s="26" cm="1">
        <f t="array" ref="J524">IF(A524=MaxT,INDEX(NetCF,A524),INDEX(NetCF,A524)+(INDEX(BEL,(A524+1))*INDEX(DiscountFactor,A524)))</f>
        <v>-347.47421969328747</v>
      </c>
      <c r="K524" s="26"/>
    </row>
    <row r="525" spans="1:11" x14ac:dyDescent="0.2">
      <c r="A525" s="9">
        <v>524</v>
      </c>
      <c r="B525" s="24">
        <f t="shared" si="8"/>
        <v>65</v>
      </c>
      <c r="C525" s="25" cm="1">
        <f t="array" ref="C525">IF(A525=1,1,INDEX(PolicyHoldersInforce,(A525-1))-INDEX(Deaths,(A525-1))-INDEX(Lapses,(A525-1)))</f>
        <v>8.7207980620428796E-3</v>
      </c>
      <c r="D525" s="25" cm="1">
        <f t="array" ref="D525">(INDEX(PolicyHoldersInforce,A525)-INDEX(Deaths,A525))*INDEX(LapseRateFactor,(DurationInforce+A525))</f>
        <v>7.61961469268624E-5</v>
      </c>
      <c r="E525" s="25" cm="1">
        <f t="array" ref="E525">INDEX(PolicyHoldersInforce,A525)*INDEX(QxFactor,INDEX(Age,A525),QxIndex)</f>
        <v>4.3100689546621573E-6</v>
      </c>
      <c r="F525" s="26" cm="1">
        <f t="array" ref="F525">INDEX(Deaths,A525)*SumAssured</f>
        <v>2.1550344773310788</v>
      </c>
      <c r="G525" s="26" cm="1">
        <f t="array" ref="G525">INDEX(PolicyHoldersInforce,A525)*Premium</f>
        <v>0.38894759356711245</v>
      </c>
      <c r="H525" s="26" cm="1">
        <f t="array" ref="H525">INDEX(PolicyHoldersInforce,A525)*INDEX(EscalatedExpense,A525)</f>
        <v>0.36561711627472032</v>
      </c>
      <c r="I525" s="26" cm="1">
        <f t="array" ref="I525">INDEX(PremiumsReceived,A525)-INDEX(ExpensesPaid,A525)-INDEX(DeathBenefitsPaid,A525)</f>
        <v>-2.1317040000386864</v>
      </c>
      <c r="J525" s="26" cm="1">
        <f t="array" ref="J525">IF(A525=MaxT,INDEX(NetCF,A525),INDEX(NetCF,A525)+(INDEX(BEL,(A525+1))*INDEX(DiscountFactor,A525)))</f>
        <v>-347.00503358170437</v>
      </c>
      <c r="K525" s="26"/>
    </row>
    <row r="526" spans="1:11" x14ac:dyDescent="0.2">
      <c r="A526" s="9">
        <v>525</v>
      </c>
      <c r="B526" s="24">
        <f t="shared" si="8"/>
        <v>65</v>
      </c>
      <c r="C526" s="25" cm="1">
        <f t="array" ref="C526">IF(A526=1,1,INDEX(PolicyHoldersInforce,(A526-1))-INDEX(Deaths,(A526-1))-INDEX(Lapses,(A526-1)))</f>
        <v>8.6402918461613559E-3</v>
      </c>
      <c r="D526" s="25" cm="1">
        <f t="array" ref="D526">(INDEX(PolicyHoldersInforce,A526)-INDEX(Deaths,A526))*INDEX(LapseRateFactor,(DurationInforce+A526))</f>
        <v>7.5492740723646484E-5</v>
      </c>
      <c r="E526" s="25" cm="1">
        <f t="array" ref="E526">INDEX(PolicyHoldersInforce,A526)*INDEX(QxFactor,INDEX(Age,A526),QxIndex)</f>
        <v>4.2702804697941796E-6</v>
      </c>
      <c r="F526" s="26" cm="1">
        <f t="array" ref="F526">INDEX(Deaths,A526)*SumAssured</f>
        <v>2.1351402348970896</v>
      </c>
      <c r="G526" s="26" cm="1">
        <f t="array" ref="G526">INDEX(PolicyHoldersInforce,A526)*Premium</f>
        <v>0.38535701633879649</v>
      </c>
      <c r="H526" s="26" cm="1">
        <f t="array" ref="H526">INDEX(PolicyHoldersInforce,A526)*INDEX(EscalatedExpense,A526)</f>
        <v>0.36371773319901862</v>
      </c>
      <c r="I526" s="26" cm="1">
        <f t="array" ref="I526">INDEX(PremiumsReceived,A526)-INDEX(ExpensesPaid,A526)-INDEX(DeathBenefitsPaid,A526)</f>
        <v>-2.1135009517573118</v>
      </c>
      <c r="J526" s="26" cm="1">
        <f t="array" ref="J526">IF(A526=MaxT,INDEX(NetCF,A526),INDEX(NetCF,A526)+(INDEX(BEL,(A526+1))*INDEX(DiscountFactor,A526)))</f>
        <v>-346.55201795204266</v>
      </c>
      <c r="K526" s="26"/>
    </row>
    <row r="527" spans="1:11" x14ac:dyDescent="0.2">
      <c r="A527" s="9">
        <v>526</v>
      </c>
      <c r="B527" s="24">
        <f t="shared" si="8"/>
        <v>65</v>
      </c>
      <c r="C527" s="25" cm="1">
        <f t="array" ref="C527">IF(A527=1,1,INDEX(PolicyHoldersInforce,(A527-1))-INDEX(Deaths,(A527-1))-INDEX(Lapses,(A527-1)))</f>
        <v>8.5605288249679147E-3</v>
      </c>
      <c r="D527" s="25" cm="1">
        <f t="array" ref="D527">(INDEX(PolicyHoldersInforce,A527)-INDEX(Deaths,A527))*INDEX(LapseRateFactor,(DurationInforce+A527))</f>
        <v>7.4795828028392276E-5</v>
      </c>
      <c r="E527" s="25" cm="1">
        <f t="array" ref="E527">INDEX(PolicyHoldersInforce,A527)*INDEX(QxFactor,INDEX(Age,A527),QxIndex)</f>
        <v>4.2308592930933651E-6</v>
      </c>
      <c r="F527" s="26" cm="1">
        <f t="array" ref="F527">INDEX(Deaths,A527)*SumAssured</f>
        <v>2.1154296465466826</v>
      </c>
      <c r="G527" s="26" cm="1">
        <f t="array" ref="G527">INDEX(PolicyHoldersInforce,A527)*Premium</f>
        <v>0.38179958559356902</v>
      </c>
      <c r="H527" s="26" cm="1">
        <f t="array" ref="H527">INDEX(PolicyHoldersInforce,A527)*INDEX(EscalatedExpense,A527)</f>
        <v>0.36182821742959914</v>
      </c>
      <c r="I527" s="26" cm="1">
        <f t="array" ref="I527">INDEX(PremiumsReceived,A527)-INDEX(ExpensesPaid,A527)-INDEX(DeathBenefitsPaid,A527)</f>
        <v>-2.0954582783827127</v>
      </c>
      <c r="J527" s="26" cm="1">
        <f t="array" ref="J527">IF(A527=MaxT,INDEX(NetCF,A527),INDEX(NetCF,A527)+(INDEX(BEL,(A527+1))*INDEX(DiscountFactor,A527)))</f>
        <v>-346.115088898436</v>
      </c>
      <c r="K527" s="26"/>
    </row>
    <row r="528" spans="1:11" x14ac:dyDescent="0.2">
      <c r="A528" s="9">
        <v>527</v>
      </c>
      <c r="B528" s="24">
        <f t="shared" si="8"/>
        <v>65</v>
      </c>
      <c r="C528" s="25" cm="1">
        <f t="array" ref="C528">IF(A528=1,1,INDEX(PolicyHoldersInforce,(A528-1))-INDEX(Deaths,(A528-1))-INDEX(Lapses,(A528-1)))</f>
        <v>8.4815021376464274E-3</v>
      </c>
      <c r="D528" s="25" cm="1">
        <f t="array" ref="D528">(INDEX(PolicyHoldersInforce,A528)-INDEX(Deaths,A528))*INDEX(LapseRateFactor,(DurationInforce+A528))</f>
        <v>7.4105348896155547E-5</v>
      </c>
      <c r="E528" s="25" cm="1">
        <f t="array" ref="E528">INDEX(PolicyHoldersInforce,A528)*INDEX(QxFactor,INDEX(Age,A528),QxIndex)</f>
        <v>4.1918020337472697E-6</v>
      </c>
      <c r="F528" s="26" cm="1">
        <f t="array" ref="F528">INDEX(Deaths,A528)*SumAssured</f>
        <v>2.0959010168736349</v>
      </c>
      <c r="G528" s="26" cm="1">
        <f t="array" ref="G528">INDEX(PolicyHoldersInforce,A528)*Premium</f>
        <v>0.3782749953390307</v>
      </c>
      <c r="H528" s="26" cm="1">
        <f t="array" ref="H528">INDEX(PolicyHoldersInforce,A528)*INDEX(EscalatedExpense,A528)</f>
        <v>0.35994851770574737</v>
      </c>
      <c r="I528" s="26" cm="1">
        <f t="array" ref="I528">INDEX(PremiumsReceived,A528)-INDEX(ExpensesPaid,A528)-INDEX(DeathBenefitsPaid,A528)</f>
        <v>-2.0775745392403517</v>
      </c>
      <c r="J528" s="26" cm="1">
        <f t="array" ref="J528">IF(A528=MaxT,INDEX(NetCF,A528),INDEX(NetCF,A528)+(INDEX(BEL,(A528+1))*INDEX(DiscountFactor,A528)))</f>
        <v>-345.69416356756705</v>
      </c>
      <c r="K528" s="26"/>
    </row>
    <row r="529" spans="1:11" x14ac:dyDescent="0.2">
      <c r="A529" s="9">
        <v>528</v>
      </c>
      <c r="B529" s="24">
        <f t="shared" si="8"/>
        <v>66</v>
      </c>
      <c r="C529" s="25" cm="1">
        <f t="array" ref="C529">IF(A529=1,1,INDEX(PolicyHoldersInforce,(A529-1))-INDEX(Deaths,(A529-1))-INDEX(Lapses,(A529-1)))</f>
        <v>8.4032049867165254E-3</v>
      </c>
      <c r="D529" s="25" cm="1">
        <f t="array" ref="D529">(INDEX(PolicyHoldersInforce,A529)-INDEX(Deaths,A529))*INDEX(LapseRateFactor,(DurationInforce+A529))</f>
        <v>7.3416910259493909E-5</v>
      </c>
      <c r="E529" s="25" cm="1">
        <f t="array" ref="E529">INDEX(PolicyHoldersInforce,A529)*INDEX(QxFactor,INDEX(Age,A529),QxIndex)</f>
        <v>4.6488578775695086E-6</v>
      </c>
      <c r="F529" s="26" cm="1">
        <f t="array" ref="F529">INDEX(Deaths,A529)*SumAssured</f>
        <v>2.3244289387847541</v>
      </c>
      <c r="G529" s="26" cm="1">
        <f t="array" ref="G529">INDEX(PolicyHoldersInforce,A529)*Premium</f>
        <v>0.37478294240755705</v>
      </c>
      <c r="H529" s="26" cm="1">
        <f t="array" ref="H529">INDEX(PolicyHoldersInforce,A529)*INDEX(EscalatedExpense,A529)</f>
        <v>0.35807858303304874</v>
      </c>
      <c r="I529" s="26" cm="1">
        <f t="array" ref="I529">INDEX(PremiumsReceived,A529)-INDEX(ExpensesPaid,A529)-INDEX(DeathBenefitsPaid,A529)</f>
        <v>-2.3077245794102459</v>
      </c>
      <c r="J529" s="26" cm="1">
        <f t="array" ref="J529">IF(A529=MaxT,INDEX(NetCF,A529),INDEX(NetCF,A529)+(INDEX(BEL,(A529+1))*INDEX(DiscountFactor,A529)))</f>
        <v>-345.28916015051277</v>
      </c>
      <c r="K529" s="26"/>
    </row>
    <row r="530" spans="1:11" x14ac:dyDescent="0.2">
      <c r="A530" s="9">
        <v>529</v>
      </c>
      <c r="B530" s="24">
        <f t="shared" si="8"/>
        <v>66</v>
      </c>
      <c r="C530" s="25" cm="1">
        <f t="array" ref="C530">IF(A530=1,1,INDEX(PolicyHoldersInforce,(A530-1))-INDEX(Deaths,(A530-1))-INDEX(Lapses,(A530-1)))</f>
        <v>8.3251392185794623E-3</v>
      </c>
      <c r="D530" s="25" cm="1">
        <f t="array" ref="D530">(INDEX(PolicyHoldersInforce,A530)-INDEX(Deaths,A530))*INDEX(LapseRateFactor,(DurationInforce+A530))</f>
        <v>7.273486721725978E-5</v>
      </c>
      <c r="E530" s="25" cm="1">
        <f t="array" ref="E530">INDEX(PolicyHoldersInforce,A530)*INDEX(QxFactor,INDEX(Age,A530),QxIndex)</f>
        <v>4.6056699913110888E-6</v>
      </c>
      <c r="F530" s="26" cm="1">
        <f t="array" ref="F530">INDEX(Deaths,A530)*SumAssured</f>
        <v>2.3028349956555445</v>
      </c>
      <c r="G530" s="26" cm="1">
        <f t="array" ref="G530">INDEX(PolicyHoldersInforce,A530)*Premium</f>
        <v>0.37130120914864401</v>
      </c>
      <c r="H530" s="26" cm="1">
        <f t="array" ref="H530">INDEX(PolicyHoldersInforce,A530)*INDEX(EscalatedExpense,A530)</f>
        <v>0.35619733695642436</v>
      </c>
      <c r="I530" s="26" cm="1">
        <f t="array" ref="I530">INDEX(PremiumsReceived,A530)-INDEX(ExpensesPaid,A530)-INDEX(DeathBenefitsPaid,A530)</f>
        <v>-2.2877311234633249</v>
      </c>
      <c r="J530" s="26" cm="1">
        <f t="array" ref="J530">IF(A530=MaxT,INDEX(NetCF,A530),INDEX(NetCF,A530)+(INDEX(BEL,(A530+1))*INDEX(DiscountFactor,A530)))</f>
        <v>-344.65091505171881</v>
      </c>
      <c r="K530" s="26"/>
    </row>
    <row r="531" spans="1:11" x14ac:dyDescent="0.2">
      <c r="A531" s="9">
        <v>530</v>
      </c>
      <c r="B531" s="24">
        <f t="shared" si="8"/>
        <v>66</v>
      </c>
      <c r="C531" s="25" cm="1">
        <f t="array" ref="C531">IF(A531=1,1,INDEX(PolicyHoldersInforce,(A531-1))-INDEX(Deaths,(A531-1))-INDEX(Lapses,(A531-1)))</f>
        <v>8.2477986813708926E-3</v>
      </c>
      <c r="D531" s="25" cm="1">
        <f t="array" ref="D531">(INDEX(PolicyHoldersInforce,A531)-INDEX(Deaths,A531))*INDEX(LapseRateFactor,(DurationInforce+A531))</f>
        <v>7.2059160354385622E-5</v>
      </c>
      <c r="E531" s="25" cm="1">
        <f t="array" ref="E531">INDEX(PolicyHoldersInforce,A531)*INDEX(QxFactor,INDEX(Age,A531),QxIndex)</f>
        <v>4.5628833204841992E-6</v>
      </c>
      <c r="F531" s="26" cm="1">
        <f t="array" ref="F531">INDEX(Deaths,A531)*SumAssured</f>
        <v>2.2814416602420997</v>
      </c>
      <c r="G531" s="26" cm="1">
        <f t="array" ref="G531">INDEX(PolicyHoldersInforce,A531)*Premium</f>
        <v>0.36785182118914184</v>
      </c>
      <c r="H531" s="26" cm="1">
        <f t="array" ref="H531">INDEX(PolicyHoldersInforce,A531)*INDEX(EscalatedExpense,A531)</f>
        <v>0.35432597442762698</v>
      </c>
      <c r="I531" s="26" cm="1">
        <f t="array" ref="I531">INDEX(PremiumsReceived,A531)-INDEX(ExpensesPaid,A531)-INDEX(DeathBenefitsPaid,A531)</f>
        <v>-2.267915813480585</v>
      </c>
      <c r="J531" s="26" cm="1">
        <f t="array" ref="J531">IF(A531=MaxT,INDEX(NetCF,A531),INDEX(NetCF,A531)+(INDEX(BEL,(A531+1))*INDEX(DiscountFactor,A531)))</f>
        <v>-344.02965403773811</v>
      </c>
      <c r="K531" s="26"/>
    </row>
    <row r="532" spans="1:11" x14ac:dyDescent="0.2">
      <c r="A532" s="9">
        <v>531</v>
      </c>
      <c r="B532" s="24">
        <f t="shared" si="8"/>
        <v>66</v>
      </c>
      <c r="C532" s="25" cm="1">
        <f t="array" ref="C532">IF(A532=1,1,INDEX(PolicyHoldersInforce,(A532-1))-INDEX(Deaths,(A532-1))-INDEX(Lapses,(A532-1)))</f>
        <v>8.1711766376960232E-3</v>
      </c>
      <c r="D532" s="25" cm="1">
        <f t="array" ref="D532">(INDEX(PolicyHoldersInforce,A532)-INDEX(Deaths,A532))*INDEX(LapseRateFactor,(DurationInforce+A532))</f>
        <v>7.1389730807769867E-5</v>
      </c>
      <c r="E532" s="25" cm="1">
        <f t="array" ref="E532">INDEX(PolicyHoldersInforce,A532)*INDEX(QxFactor,INDEX(Age,A532),QxIndex)</f>
        <v>4.5204941377977758E-6</v>
      </c>
      <c r="F532" s="26" cm="1">
        <f t="array" ref="F532">INDEX(Deaths,A532)*SumAssured</f>
        <v>2.260247068898888</v>
      </c>
      <c r="G532" s="26" cm="1">
        <f t="array" ref="G532">INDEX(PolicyHoldersInforce,A532)*Premium</f>
        <v>0.36443447804124263</v>
      </c>
      <c r="H532" s="26" cm="1">
        <f t="array" ref="H532">INDEX(PolicyHoldersInforce,A532)*INDEX(EscalatedExpense,A532)</f>
        <v>0.35246444352122136</v>
      </c>
      <c r="I532" s="26" cm="1">
        <f t="array" ref="I532">INDEX(PremiumsReceived,A532)-INDEX(ExpensesPaid,A532)-INDEX(DeathBenefitsPaid,A532)</f>
        <v>-2.2482770343788667</v>
      </c>
      <c r="J532" s="26" cm="1">
        <f t="array" ref="J532">IF(A532=MaxT,INDEX(NetCF,A532),INDEX(NetCF,A532)+(INDEX(BEL,(A532+1))*INDEX(DiscountFactor,A532)))</f>
        <v>-343.42528076636358</v>
      </c>
      <c r="K532" s="26"/>
    </row>
    <row r="533" spans="1:11" x14ac:dyDescent="0.2">
      <c r="A533" s="9">
        <v>532</v>
      </c>
      <c r="B533" s="24">
        <f t="shared" si="8"/>
        <v>66</v>
      </c>
      <c r="C533" s="25" cm="1">
        <f t="array" ref="C533">IF(A533=1,1,INDEX(PolicyHoldersInforce,(A533-1))-INDEX(Deaths,(A533-1))-INDEX(Lapses,(A533-1)))</f>
        <v>8.0952664127504556E-3</v>
      </c>
      <c r="D533" s="25" cm="1">
        <f t="array" ref="D533">(INDEX(PolicyHoldersInforce,A533)-INDEX(Deaths,A533))*INDEX(LapseRateFactor,(DurationInforce+A533))</f>
        <v>7.072652026114909E-5</v>
      </c>
      <c r="E533" s="25" cm="1">
        <f t="array" ref="E533">INDEX(PolicyHoldersInforce,A533)*INDEX(QxFactor,INDEX(Age,A533),QxIndex)</f>
        <v>4.4784987505872864E-6</v>
      </c>
      <c r="F533" s="26" cm="1">
        <f t="array" ref="F533">INDEX(Deaths,A533)*SumAssured</f>
        <v>2.2392493752936433</v>
      </c>
      <c r="G533" s="26" cm="1">
        <f t="array" ref="G533">INDEX(PolicyHoldersInforce,A533)*Premium</f>
        <v>0.36104888200867036</v>
      </c>
      <c r="H533" s="26" cm="1">
        <f t="array" ref="H533">INDEX(PolicyHoldersInforce,A533)*INDEX(EscalatedExpense,A533)</f>
        <v>0.35061269258457717</v>
      </c>
      <c r="I533" s="26" cm="1">
        <f t="array" ref="I533">INDEX(PremiumsReceived,A533)-INDEX(ExpensesPaid,A533)-INDEX(DeathBenefitsPaid,A533)</f>
        <v>-2.2288131858695501</v>
      </c>
      <c r="J533" s="26" cm="1">
        <f t="array" ref="J533">IF(A533=MaxT,INDEX(NetCF,A533),INDEX(NetCF,A533)+(INDEX(BEL,(A533+1))*INDEX(DiscountFactor,A533)))</f>
        <v>-342.83770004938236</v>
      </c>
      <c r="K533" s="26"/>
    </row>
    <row r="534" spans="1:11" x14ac:dyDescent="0.2">
      <c r="A534" s="9">
        <v>533</v>
      </c>
      <c r="B534" s="24">
        <f t="shared" si="8"/>
        <v>66</v>
      </c>
      <c r="C534" s="25" cm="1">
        <f t="array" ref="C534">IF(A534=1,1,INDEX(PolicyHoldersInforce,(A534-1))-INDEX(Deaths,(A534-1))-INDEX(Lapses,(A534-1)))</f>
        <v>8.0200613937387207E-3</v>
      </c>
      <c r="D534" s="25" cm="1">
        <f t="array" ref="D534">(INDEX(PolicyHoldersInforce,A534)-INDEX(Deaths,A534))*INDEX(LapseRateFactor,(DurationInforce+A534))</f>
        <v>7.0069470940017922E-5</v>
      </c>
      <c r="E534" s="25" cm="1">
        <f t="array" ref="E534">INDEX(PolicyHoldersInforce,A534)*INDEX(QxFactor,INDEX(Age,A534),QxIndex)</f>
        <v>4.4368935004930506E-6</v>
      </c>
      <c r="F534" s="26" cm="1">
        <f t="array" ref="F534">INDEX(Deaths,A534)*SumAssured</f>
        <v>2.2184467502465255</v>
      </c>
      <c r="G534" s="26" cm="1">
        <f t="array" ref="G534">INDEX(PolicyHoldersInforce,A534)*Premium</f>
        <v>0.35769473816074693</v>
      </c>
      <c r="H534" s="26" cm="1">
        <f t="array" ref="H534">INDEX(PolicyHoldersInforce,A534)*INDEX(EscalatedExpense,A534)</f>
        <v>0.34877067023643143</v>
      </c>
      <c r="I534" s="26" cm="1">
        <f t="array" ref="I534">INDEX(PremiumsReceived,A534)-INDEX(ExpensesPaid,A534)-INDEX(DeathBenefitsPaid,A534)</f>
        <v>-2.2095226823222101</v>
      </c>
      <c r="J534" s="26" cm="1">
        <f t="array" ref="J534">IF(A534=MaxT,INDEX(NetCF,A534),INDEX(NetCF,A534)+(INDEX(BEL,(A534+1))*INDEX(DiscountFactor,A534)))</f>
        <v>-342.26681784332618</v>
      </c>
      <c r="K534" s="26"/>
    </row>
    <row r="535" spans="1:11" x14ac:dyDescent="0.2">
      <c r="A535" s="9">
        <v>534</v>
      </c>
      <c r="B535" s="24">
        <f t="shared" si="8"/>
        <v>66</v>
      </c>
      <c r="C535" s="25" cm="1">
        <f t="array" ref="C535">IF(A535=1,1,INDEX(PolicyHoldersInforce,(A535-1))-INDEX(Deaths,(A535-1))-INDEX(Lapses,(A535-1)))</f>
        <v>7.9455550292982097E-3</v>
      </c>
      <c r="D535" s="25" cm="1">
        <f t="array" ref="D535">(INDEX(PolicyHoldersInforce,A535)-INDEX(Deaths,A535))*INDEX(LapseRateFactor,(DurationInforce+A535))</f>
        <v>6.9418525606596094E-5</v>
      </c>
      <c r="E535" s="25" cm="1">
        <f t="array" ref="E535">INDEX(PolicyHoldersInforce,A535)*INDEX(QxFactor,INDEX(Age,A535),QxIndex)</f>
        <v>4.3956747631415444E-6</v>
      </c>
      <c r="F535" s="26" cm="1">
        <f t="array" ref="F535">INDEX(Deaths,A535)*SumAssured</f>
        <v>2.1978373815707721</v>
      </c>
      <c r="G535" s="26" cm="1">
        <f t="array" ref="G535">INDEX(PolicyHoldersInforce,A535)*Premium</f>
        <v>0.35437175430670015</v>
      </c>
      <c r="H535" s="26" cm="1">
        <f t="array" ref="H535">INDEX(PolicyHoldersInforce,A535)*INDEX(EscalatedExpense,A535)</f>
        <v>0.34693832536546426</v>
      </c>
      <c r="I535" s="26" cm="1">
        <f t="array" ref="I535">INDEX(PremiumsReceived,A535)-INDEX(ExpensesPaid,A535)-INDEX(DeathBenefitsPaid,A535)</f>
        <v>-2.190403952629536</v>
      </c>
      <c r="J535" s="26" cm="1">
        <f t="array" ref="J535">IF(A535=MaxT,INDEX(NetCF,A535),INDEX(NetCF,A535)+(INDEX(BEL,(A535+1))*INDEX(DiscountFactor,A535)))</f>
        <v>-341.71254124031395</v>
      </c>
      <c r="K535" s="26"/>
    </row>
    <row r="536" spans="1:11" x14ac:dyDescent="0.2">
      <c r="A536" s="9">
        <v>535</v>
      </c>
      <c r="B536" s="24">
        <f t="shared" si="8"/>
        <v>66</v>
      </c>
      <c r="C536" s="25" cm="1">
        <f t="array" ref="C536">IF(A536=1,1,INDEX(PolicyHoldersInforce,(A536-1))-INDEX(Deaths,(A536-1))-INDEX(Lapses,(A536-1)))</f>
        <v>7.8717408289284713E-3</v>
      </c>
      <c r="D536" s="25" cm="1">
        <f t="array" ref="D536">(INDEX(PolicyHoldersInforce,A536)-INDEX(Deaths,A536))*INDEX(LapseRateFactor,(DurationInforce+A536))</f>
        <v>6.8773627554842294E-5</v>
      </c>
      <c r="E536" s="25" cm="1">
        <f t="array" ref="E536">INDEX(PolicyHoldersInforce,A536)*INDEX(QxFactor,INDEX(Age,A536),QxIndex)</f>
        <v>4.3548389478296732E-6</v>
      </c>
      <c r="F536" s="26" cm="1">
        <f t="array" ref="F536">INDEX(Deaths,A536)*SumAssured</f>
        <v>2.1774194739148367</v>
      </c>
      <c r="G536" s="26" cm="1">
        <f t="array" ref="G536">INDEX(PolicyHoldersInforce,A536)*Premium</f>
        <v>0.35107964097020983</v>
      </c>
      <c r="H536" s="26" cm="1">
        <f t="array" ref="H536">INDEX(PolicyHoldersInforce,A536)*INDEX(EscalatedExpense,A536)</f>
        <v>0.34511560712888101</v>
      </c>
      <c r="I536" s="26" cm="1">
        <f t="array" ref="I536">INDEX(PremiumsReceived,A536)-INDEX(ExpensesPaid,A536)-INDEX(DeathBenefitsPaid,A536)</f>
        <v>-2.1714554400735078</v>
      </c>
      <c r="J536" s="26" cm="1">
        <f t="array" ref="J536">IF(A536=MaxT,INDEX(NetCF,A536),INDEX(NetCF,A536)+(INDEX(BEL,(A536+1))*INDEX(DiscountFactor,A536)))</f>
        <v>-341.17477845898554</v>
      </c>
      <c r="K536" s="26"/>
    </row>
    <row r="537" spans="1:11" x14ac:dyDescent="0.2">
      <c r="A537" s="9">
        <v>536</v>
      </c>
      <c r="B537" s="24">
        <f t="shared" si="8"/>
        <v>66</v>
      </c>
      <c r="C537" s="25" cm="1">
        <f t="array" ref="C537">IF(A537=1,1,INDEX(PolicyHoldersInforce,(A537-1))-INDEX(Deaths,(A537-1))-INDEX(Lapses,(A537-1)))</f>
        <v>7.7986123624257993E-3</v>
      </c>
      <c r="D537" s="25" cm="1">
        <f t="array" ref="D537">(INDEX(PolicyHoldersInforce,A537)-INDEX(Deaths,A537))*INDEX(LapseRateFactor,(DurationInforce+A537))</f>
        <v>6.813472060551426E-5</v>
      </c>
      <c r="E537" s="25" cm="1">
        <f t="array" ref="E537">INDEX(PolicyHoldersInforce,A537)*INDEX(QxFactor,INDEX(Age,A537),QxIndex)</f>
        <v>4.3143824972119709E-6</v>
      </c>
      <c r="F537" s="26" cm="1">
        <f t="array" ref="F537">INDEX(Deaths,A537)*SumAssured</f>
        <v>2.1571912486059857</v>
      </c>
      <c r="G537" s="26" cm="1">
        <f t="array" ref="G537">INDEX(PolicyHoldersInforce,A537)*Premium</f>
        <v>0.34781811136419066</v>
      </c>
      <c r="H537" s="26" cm="1">
        <f t="array" ref="H537">INDEX(PolicyHoldersInforce,A537)*INDEX(EscalatedExpense,A537)</f>
        <v>0.3433024649510007</v>
      </c>
      <c r="I537" s="26" cm="1">
        <f t="array" ref="I537">INDEX(PremiumsReceived,A537)-INDEX(ExpensesPaid,A537)-INDEX(DeathBenefitsPaid,A537)</f>
        <v>-2.1526756021927955</v>
      </c>
      <c r="J537" s="26" cm="1">
        <f t="array" ref="J537">IF(A537=MaxT,INDEX(NetCF,A537),INDEX(NetCF,A537)+(INDEX(BEL,(A537+1))*INDEX(DiscountFactor,A537)))</f>
        <v>-340.65343883552595</v>
      </c>
      <c r="K537" s="26"/>
    </row>
    <row r="538" spans="1:11" x14ac:dyDescent="0.2">
      <c r="A538" s="9">
        <v>537</v>
      </c>
      <c r="B538" s="24">
        <f t="shared" si="8"/>
        <v>66</v>
      </c>
      <c r="C538" s="25" cm="1">
        <f t="array" ref="C538">IF(A538=1,1,INDEX(PolicyHoldersInforce,(A538-1))-INDEX(Deaths,(A538-1))-INDEX(Lapses,(A538-1)))</f>
        <v>7.7261632593230729E-3</v>
      </c>
      <c r="D538" s="25" cm="1">
        <f t="array" ref="D538">(INDEX(PolicyHoldersInforce,A538)-INDEX(Deaths,A538))*INDEX(LapseRateFactor,(DurationInforce+A538))</f>
        <v>6.7501749101274897E-5</v>
      </c>
      <c r="E538" s="25" cm="1">
        <f t="array" ref="E538">INDEX(PolicyHoldersInforce,A538)*INDEX(QxFactor,INDEX(Age,A538),QxIndex)</f>
        <v>4.2743018869907085E-6</v>
      </c>
      <c r="F538" s="26" cm="1">
        <f t="array" ref="F538">INDEX(Deaths,A538)*SumAssured</f>
        <v>2.1371509434953544</v>
      </c>
      <c r="G538" s="26" cm="1">
        <f t="array" ref="G538">INDEX(PolicyHoldersInforce,A538)*Premium</f>
        <v>0.34458688136580906</v>
      </c>
      <c r="H538" s="26" cm="1">
        <f t="array" ref="H538">INDEX(PolicyHoldersInforce,A538)*INDEX(EscalatedExpense,A538)</f>
        <v>0.34149884852185275</v>
      </c>
      <c r="I538" s="26" cm="1">
        <f t="array" ref="I538">INDEX(PremiumsReceived,A538)-INDEX(ExpensesPaid,A538)-INDEX(DeathBenefitsPaid,A538)</f>
        <v>-2.134062910651398</v>
      </c>
      <c r="J538" s="26" cm="1">
        <f t="array" ref="J538">IF(A538=MaxT,INDEX(NetCF,A538),INDEX(NetCF,A538)+(INDEX(BEL,(A538+1))*INDEX(DiscountFactor,A538)))</f>
        <v>-340.14843281477863</v>
      </c>
      <c r="K538" s="26"/>
    </row>
    <row r="539" spans="1:11" x14ac:dyDescent="0.2">
      <c r="A539" s="9">
        <v>538</v>
      </c>
      <c r="B539" s="24">
        <f t="shared" si="8"/>
        <v>66</v>
      </c>
      <c r="C539" s="25" cm="1">
        <f t="array" ref="C539">IF(A539=1,1,INDEX(PolicyHoldersInforce,(A539-1))-INDEX(Deaths,(A539-1))-INDEX(Lapses,(A539-1)))</f>
        <v>7.6543872083348072E-3</v>
      </c>
      <c r="D539" s="25" cm="1">
        <f t="array" ref="D539">(INDEX(PolicyHoldersInforce,A539)-INDEX(Deaths,A539))*INDEX(LapseRateFactor,(DurationInforce+A539))</f>
        <v>6.6874657901843691E-5</v>
      </c>
      <c r="E539" s="25" cm="1">
        <f t="array" ref="E539">INDEX(PolicyHoldersInforce,A539)*INDEX(QxFactor,INDEX(Age,A539),QxIndex)</f>
        <v>4.2345936256088796E-6</v>
      </c>
      <c r="F539" s="26" cm="1">
        <f t="array" ref="F539">INDEX(Deaths,A539)*SumAssured</f>
        <v>2.1172968128044398</v>
      </c>
      <c r="G539" s="26" cm="1">
        <f t="array" ref="G539">INDEX(PolicyHoldersInforce,A539)*Premium</f>
        <v>0.34138566949173244</v>
      </c>
      <c r="H539" s="26" cm="1">
        <f t="array" ref="H539">INDEX(PolicyHoldersInforce,A539)*INDEX(EscalatedExpense,A539)</f>
        <v>0.33970470779578205</v>
      </c>
      <c r="I539" s="26" cm="1">
        <f t="array" ref="I539">INDEX(PremiumsReceived,A539)-INDEX(ExpensesPaid,A539)-INDEX(DeathBenefitsPaid,A539)</f>
        <v>-2.1156158511084895</v>
      </c>
      <c r="J539" s="26" cm="1">
        <f t="array" ref="J539">IF(A539=MaxT,INDEX(NetCF,A539),INDEX(NetCF,A539)+(INDEX(BEL,(A539+1))*INDEX(DiscountFactor,A539)))</f>
        <v>-339.65967194144815</v>
      </c>
      <c r="K539" s="26"/>
    </row>
    <row r="540" spans="1:11" x14ac:dyDescent="0.2">
      <c r="A540" s="9">
        <v>539</v>
      </c>
      <c r="B540" s="24">
        <f t="shared" si="8"/>
        <v>66</v>
      </c>
      <c r="C540" s="25" cm="1">
        <f t="array" ref="C540">IF(A540=1,1,INDEX(PolicyHoldersInforce,(A540-1))-INDEX(Deaths,(A540-1))-INDEX(Lapses,(A540-1)))</f>
        <v>7.5832779568073541E-3</v>
      </c>
      <c r="D540" s="25" cm="1">
        <f t="array" ref="D540">(INDEX(PolicyHoldersInforce,A540)-INDEX(Deaths,A540))*INDEX(LapseRateFactor,(DurationInforce+A540))</f>
        <v>6.6253392379193296E-5</v>
      </c>
      <c r="E540" s="25" cm="1">
        <f t="array" ref="E540">INDEX(PolicyHoldersInforce,A540)*INDEX(QxFactor,INDEX(Age,A540),QxIndex)</f>
        <v>4.1952542539460395E-6</v>
      </c>
      <c r="F540" s="26" cm="1">
        <f t="array" ref="F540">INDEX(Deaths,A540)*SumAssured</f>
        <v>2.0976271269730198</v>
      </c>
      <c r="G540" s="26" cm="1">
        <f t="array" ref="G540">INDEX(PolicyHoldersInforce,A540)*Premium</f>
        <v>0.33821419687360799</v>
      </c>
      <c r="H540" s="26" cm="1">
        <f t="array" ref="H540">INDEX(PolicyHoldersInforce,A540)*INDEX(EscalatedExpense,A540)</f>
        <v>0.33791999299005882</v>
      </c>
      <c r="I540" s="26" cm="1">
        <f t="array" ref="I540">INDEX(PremiumsReceived,A540)-INDEX(ExpensesPaid,A540)-INDEX(DeathBenefitsPaid,A540)</f>
        <v>-2.0973329230894704</v>
      </c>
      <c r="J540" s="26" cm="1">
        <f t="array" ref="J540">IF(A540=MaxT,INDEX(NetCF,A540),INDEX(NetCF,A540)+(INDEX(BEL,(A540+1))*INDEX(DiscountFactor,A540)))</f>
        <v>-339.18706885139039</v>
      </c>
      <c r="K540" s="26"/>
    </row>
    <row r="541" spans="1:11" x14ac:dyDescent="0.2">
      <c r="A541" s="9">
        <v>540</v>
      </c>
      <c r="B541" s="24">
        <f t="shared" si="8"/>
        <v>67</v>
      </c>
      <c r="C541" s="25" cm="1">
        <f t="array" ref="C541">IF(A541=1,1,INDEX(PolicyHoldersInforce,(A541-1))-INDEX(Deaths,(A541-1))-INDEX(Lapses,(A541-1)))</f>
        <v>7.5128293101742148E-3</v>
      </c>
      <c r="D541" s="25" cm="1">
        <f t="array" ref="D541">(INDEX(PolicyHoldersInforce,A541)-INDEX(Deaths,A541))*INDEX(LapseRateFactor,(DurationInforce+A541))</f>
        <v>6.5633543788752173E-5</v>
      </c>
      <c r="E541" s="25" cm="1">
        <f t="array" ref="E541">INDEX(PolicyHoldersInforce,A541)*INDEX(QxFactor,INDEX(Age,A541),QxIndex)</f>
        <v>4.6544292630057961E-6</v>
      </c>
      <c r="F541" s="26" cm="1">
        <f t="array" ref="F541">INDEX(Deaths,A541)*SumAssured</f>
        <v>2.3272146315028981</v>
      </c>
      <c r="G541" s="26" cm="1">
        <f t="array" ref="G541">INDEX(PolicyHoldersInforce,A541)*Premium</f>
        <v>0.33507218723376997</v>
      </c>
      <c r="H541" s="26" cm="1">
        <f t="array" ref="H541">INDEX(PolicyHoldersInforce,A541)*INDEX(EscalatedExpense,A541)</f>
        <v>0.33614465458349835</v>
      </c>
      <c r="I541" s="26" cm="1">
        <f t="array" ref="I541">INDEX(PremiumsReceived,A541)-INDEX(ExpensesPaid,A541)-INDEX(DeathBenefitsPaid,A541)</f>
        <v>-2.3282870988526265</v>
      </c>
      <c r="J541" s="26" cm="1">
        <f t="array" ref="J541">IF(A541=MaxT,INDEX(NetCF,A541),INDEX(NetCF,A541)+(INDEX(BEL,(A541+1))*INDEX(DiscountFactor,A541)))</f>
        <v>-338.73053726299003</v>
      </c>
      <c r="K541" s="26"/>
    </row>
    <row r="542" spans="1:11" x14ac:dyDescent="0.2">
      <c r="A542" s="9">
        <v>541</v>
      </c>
      <c r="B542" s="24">
        <f t="shared" si="8"/>
        <v>67</v>
      </c>
      <c r="C542" s="25" cm="1">
        <f t="array" ref="C542">IF(A542=1,1,INDEX(PolicyHoldersInforce,(A542-1))-INDEX(Deaths,(A542-1))-INDEX(Lapses,(A542-1)))</f>
        <v>7.4425413371224563E-3</v>
      </c>
      <c r="D542" s="25" cm="1">
        <f t="array" ref="D542">(INDEX(PolicyHoldersInforce,A542)-INDEX(Deaths,A542))*INDEX(LapseRateFactor,(DurationInforce+A542))</f>
        <v>6.5019494331929335E-5</v>
      </c>
      <c r="E542" s="25" cm="1">
        <f t="array" ref="E542">INDEX(PolicyHoldersInforce,A542)*INDEX(QxFactor,INDEX(Age,A542),QxIndex)</f>
        <v>4.6108836977995659E-6</v>
      </c>
      <c r="F542" s="26" cm="1">
        <f t="array" ref="F542">INDEX(Deaths,A542)*SumAssured</f>
        <v>2.305441848899783</v>
      </c>
      <c r="G542" s="26" cm="1">
        <f t="array" ref="G542">INDEX(PolicyHoldersInforce,A542)*Premium</f>
        <v>0.33193734363566157</v>
      </c>
      <c r="H542" s="26" cm="1">
        <f t="array" ref="H542">INDEX(PolicyHoldersInforce,A542)*INDEX(EscalatedExpense,A542)</f>
        <v>0.3343564595871884</v>
      </c>
      <c r="I542" s="26" cm="1">
        <f t="array" ref="I542">INDEX(PremiumsReceived,A542)-INDEX(ExpensesPaid,A542)-INDEX(DeathBenefitsPaid,A542)</f>
        <v>-2.3078609648513098</v>
      </c>
      <c r="J542" s="26" cm="1">
        <f t="array" ref="J542">IF(A542=MaxT,INDEX(NetCF,A542),INDEX(NetCF,A542)+(INDEX(BEL,(A542+1))*INDEX(DiscountFactor,A542)))</f>
        <v>-338.03970512710652</v>
      </c>
      <c r="K542" s="26"/>
    </row>
    <row r="543" spans="1:11" x14ac:dyDescent="0.2">
      <c r="A543" s="9">
        <v>542</v>
      </c>
      <c r="B543" s="24">
        <f t="shared" si="8"/>
        <v>67</v>
      </c>
      <c r="C543" s="25" cm="1">
        <f t="array" ref="C543">IF(A543=1,1,INDEX(PolicyHoldersInforce,(A543-1))-INDEX(Deaths,(A543-1))-INDEX(Lapses,(A543-1)))</f>
        <v>7.3729109590927279E-3</v>
      </c>
      <c r="D543" s="25" cm="1">
        <f t="array" ref="D543">(INDEX(PolicyHoldersInforce,A543)-INDEX(Deaths,A543))*INDEX(LapseRateFactor,(DurationInforce+A543))</f>
        <v>6.4411189753619193E-5</v>
      </c>
      <c r="E543" s="25" cm="1">
        <f t="array" ref="E543">INDEX(PolicyHoldersInforce,A543)*INDEX(QxFactor,INDEX(Age,A543),QxIndex)</f>
        <v>4.567745532973057E-6</v>
      </c>
      <c r="F543" s="26" cm="1">
        <f t="array" ref="F543">INDEX(Deaths,A543)*SumAssured</f>
        <v>2.2838727664865286</v>
      </c>
      <c r="G543" s="26" cm="1">
        <f t="array" ref="G543">INDEX(PolicyHoldersInforce,A543)*Premium</f>
        <v>0.32883182877553568</v>
      </c>
      <c r="H543" s="26" cm="1">
        <f t="array" ref="H543">INDEX(PolicyHoldersInforce,A543)*INDEX(EscalatedExpense,A543)</f>
        <v>0.332577777285195</v>
      </c>
      <c r="I543" s="26" cm="1">
        <f t="array" ref="I543">INDEX(PremiumsReceived,A543)-INDEX(ExpensesPaid,A543)-INDEX(DeathBenefitsPaid,A543)</f>
        <v>-2.2876187149961877</v>
      </c>
      <c r="J543" s="26" cm="1">
        <f t="array" ref="J543">IF(A543=MaxT,INDEX(NetCF,A543),INDEX(NetCF,A543)+(INDEX(BEL,(A543+1))*INDEX(DiscountFactor,A543)))</f>
        <v>-337.36603589011082</v>
      </c>
      <c r="K543" s="26"/>
    </row>
    <row r="544" spans="1:11" x14ac:dyDescent="0.2">
      <c r="A544" s="9">
        <v>543</v>
      </c>
      <c r="B544" s="24">
        <f t="shared" si="8"/>
        <v>67</v>
      </c>
      <c r="C544" s="25" cm="1">
        <f t="array" ref="C544">IF(A544=1,1,INDEX(PolicyHoldersInforce,(A544-1))-INDEX(Deaths,(A544-1))-INDEX(Lapses,(A544-1)))</f>
        <v>7.303932023806135E-3</v>
      </c>
      <c r="D544" s="25" cm="1">
        <f t="array" ref="D544">(INDEX(PolicyHoldersInforce,A544)-INDEX(Deaths,A544))*INDEX(LapseRateFactor,(DurationInforce+A544))</f>
        <v>6.3808576306312063E-5</v>
      </c>
      <c r="E544" s="25" cm="1">
        <f t="array" ref="E544">INDEX(PolicyHoldersInforce,A544)*INDEX(QxFactor,INDEX(Age,A544),QxIndex)</f>
        <v>4.5250109569999133E-6</v>
      </c>
      <c r="F544" s="26" cm="1">
        <f t="array" ref="F544">INDEX(Deaths,A544)*SumAssured</f>
        <v>2.2625054784999565</v>
      </c>
      <c r="G544" s="26" cm="1">
        <f t="array" ref="G544">INDEX(PolicyHoldersInforce,A544)*Premium</f>
        <v>0.32575536826175361</v>
      </c>
      <c r="H544" s="26" cm="1">
        <f t="array" ref="H544">INDEX(PolicyHoldersInforce,A544)*INDEX(EscalatedExpense,A544)</f>
        <v>0.33080855707265883</v>
      </c>
      <c r="I544" s="26" cm="1">
        <f t="array" ref="I544">INDEX(PremiumsReceived,A544)-INDEX(ExpensesPaid,A544)-INDEX(DeathBenefitsPaid,A544)</f>
        <v>-2.2675586673108619</v>
      </c>
      <c r="J544" s="26" cm="1">
        <f t="array" ref="J544">IF(A544=MaxT,INDEX(NetCF,A544),INDEX(NetCF,A544)+(INDEX(BEL,(A544+1))*INDEX(DiscountFactor,A544)))</f>
        <v>-336.70942831406961</v>
      </c>
      <c r="K544" s="26"/>
    </row>
    <row r="545" spans="1:11" x14ac:dyDescent="0.2">
      <c r="A545" s="9">
        <v>544</v>
      </c>
      <c r="B545" s="24">
        <f t="shared" si="8"/>
        <v>67</v>
      </c>
      <c r="C545" s="25" cm="1">
        <f t="array" ref="C545">IF(A545=1,1,INDEX(PolicyHoldersInforce,(A545-1))-INDEX(Deaths,(A545-1))-INDEX(Lapses,(A545-1)))</f>
        <v>7.2355984365428229E-3</v>
      </c>
      <c r="D545" s="25" cm="1">
        <f t="array" ref="D545">(INDEX(PolicyHoldersInforce,A545)-INDEX(Deaths,A545))*INDEX(LapseRateFactor,(DurationInforce+A545))</f>
        <v>6.3211600745345263E-5</v>
      </c>
      <c r="E545" s="25" cm="1">
        <f t="array" ref="E545">INDEX(PolicyHoldersInforce,A545)*INDEX(QxFactor,INDEX(Age,A545),QxIndex)</f>
        <v>4.4826761940133782E-6</v>
      </c>
      <c r="F545" s="26" cm="1">
        <f t="array" ref="F545">INDEX(Deaths,A545)*SumAssured</f>
        <v>2.2413380970066892</v>
      </c>
      <c r="G545" s="26" cm="1">
        <f t="array" ref="G545">INDEX(PolicyHoldersInforce,A545)*Premium</f>
        <v>0.32270769026980989</v>
      </c>
      <c r="H545" s="26" cm="1">
        <f t="array" ref="H545">INDEX(PolicyHoldersInforce,A545)*INDEX(EscalatedExpense,A545)</f>
        <v>0.32904874861392658</v>
      </c>
      <c r="I545" s="26" cm="1">
        <f t="array" ref="I545">INDEX(PremiumsReceived,A545)-INDEX(ExpensesPaid,A545)-INDEX(DeathBenefitsPaid,A545)</f>
        <v>-2.2476791553508058</v>
      </c>
      <c r="J545" s="26" cm="1">
        <f t="array" ref="J545">IF(A545=MaxT,INDEX(NetCF,A545),INDEX(NetCF,A545)+(INDEX(BEL,(A545+1))*INDEX(DiscountFactor,A545)))</f>
        <v>-336.06978235843218</v>
      </c>
      <c r="K545" s="26"/>
    </row>
    <row r="546" spans="1:11" x14ac:dyDescent="0.2">
      <c r="A546" s="9">
        <v>545</v>
      </c>
      <c r="B546" s="24">
        <f t="shared" si="8"/>
        <v>67</v>
      </c>
      <c r="C546" s="25" cm="1">
        <f t="array" ref="C546">IF(A546=1,1,INDEX(PolicyHoldersInforce,(A546-1))-INDEX(Deaths,(A546-1))-INDEX(Lapses,(A546-1)))</f>
        <v>7.1679041596034642E-3</v>
      </c>
      <c r="D546" s="25" cm="1">
        <f t="array" ref="D546">(INDEX(PolicyHoldersInforce,A546)-INDEX(Deaths,A546))*INDEX(LapseRateFactor,(DurationInforce+A546))</f>
        <v>6.2620210324198548E-5</v>
      </c>
      <c r="E546" s="25" cm="1">
        <f t="array" ref="E546">INDEX(PolicyHoldersInforce,A546)*INDEX(QxFactor,INDEX(Age,A546),QxIndex)</f>
        <v>4.4407375034726688E-6</v>
      </c>
      <c r="F546" s="26" cm="1">
        <f t="array" ref="F546">INDEX(Deaths,A546)*SumAssured</f>
        <v>2.2203687517363346</v>
      </c>
      <c r="G546" s="26" cm="1">
        <f t="array" ref="G546">INDEX(PolicyHoldersInforce,A546)*Premium</f>
        <v>0.3196885255183145</v>
      </c>
      <c r="H546" s="26" cm="1">
        <f t="array" ref="H546">INDEX(PolicyHoldersInforce,A546)*INDEX(EscalatedExpense,A546)</f>
        <v>0.3272983018411158</v>
      </c>
      <c r="I546" s="26" cm="1">
        <f t="array" ref="I546">INDEX(PremiumsReceived,A546)-INDEX(ExpensesPaid,A546)-INDEX(DeathBenefitsPaid,A546)</f>
        <v>-2.2279785280591358</v>
      </c>
      <c r="J546" s="26" cm="1">
        <f t="array" ref="J546">IF(A546=MaxT,INDEX(NetCF,A546),INDEX(NetCF,A546)+(INDEX(BEL,(A546+1))*INDEX(DiscountFactor,A546)))</f>
        <v>-335.44699917025156</v>
      </c>
      <c r="K546" s="26"/>
    </row>
    <row r="547" spans="1:11" x14ac:dyDescent="0.2">
      <c r="A547" s="9">
        <v>546</v>
      </c>
      <c r="B547" s="24">
        <f t="shared" si="8"/>
        <v>67</v>
      </c>
      <c r="C547" s="25" cm="1">
        <f t="array" ref="C547">IF(A547=1,1,INDEX(PolicyHoldersInforce,(A547-1))-INDEX(Deaths,(A547-1))-INDEX(Lapses,(A547-1)))</f>
        <v>7.100843211775793E-3</v>
      </c>
      <c r="D547" s="25" cm="1">
        <f t="array" ref="D547">(INDEX(PolicyHoldersInforce,A547)-INDEX(Deaths,A547))*INDEX(LapseRateFactor,(DurationInforce+A547))</f>
        <v>6.2034352789833692E-5</v>
      </c>
      <c r="E547" s="25" cm="1">
        <f t="array" ref="E547">INDEX(PolicyHoldersInforce,A547)*INDEX(QxFactor,INDEX(Age,A547),QxIndex)</f>
        <v>4.3991911798324763E-6</v>
      </c>
      <c r="F547" s="26" cm="1">
        <f t="array" ref="F547">INDEX(Deaths,A547)*SumAssured</f>
        <v>2.199595589916238</v>
      </c>
      <c r="G547" s="26" cm="1">
        <f t="array" ref="G547">INDEX(PolicyHoldersInforce,A547)*Premium</f>
        <v>0.31669760724520035</v>
      </c>
      <c r="H547" s="26" cm="1">
        <f t="array" ref="H547">INDEX(PolicyHoldersInforce,A547)*INDEX(EscalatedExpense,A547)</f>
        <v>0.32555716695269088</v>
      </c>
      <c r="I547" s="26" cm="1">
        <f t="array" ref="I547">INDEX(PremiumsReceived,A547)-INDEX(ExpensesPaid,A547)-INDEX(DeathBenefitsPaid,A547)</f>
        <v>-2.2084551496237284</v>
      </c>
      <c r="J547" s="26" cm="1">
        <f t="array" ref="J547">IF(A547=MaxT,INDEX(NetCF,A547),INDEX(NetCF,A547)+(INDEX(BEL,(A547+1))*INDEX(DiscountFactor,A547)))</f>
        <v>-334.84098107450239</v>
      </c>
      <c r="K547" s="26"/>
    </row>
    <row r="548" spans="1:11" x14ac:dyDescent="0.2">
      <c r="A548" s="9">
        <v>547</v>
      </c>
      <c r="B548" s="24">
        <f t="shared" si="8"/>
        <v>67</v>
      </c>
      <c r="C548" s="25" cm="1">
        <f t="array" ref="C548">IF(A548=1,1,INDEX(PolicyHoldersInforce,(A548-1))-INDEX(Deaths,(A548-1))-INDEX(Lapses,(A548-1)))</f>
        <v>7.0344096678061265E-3</v>
      </c>
      <c r="D548" s="25" cm="1">
        <f t="array" ref="D548">(INDEX(PolicyHoldersInforce,A548)-INDEX(Deaths,A548))*INDEX(LapseRateFactor,(DurationInforce+A548))</f>
        <v>6.1453976378077587E-5</v>
      </c>
      <c r="E548" s="25" cm="1">
        <f t="array" ref="E548">INDEX(PolicyHoldersInforce,A548)*INDEX(QxFactor,INDEX(Age,A548),QxIndex)</f>
        <v>4.3580335522155608E-6</v>
      </c>
      <c r="F548" s="26" cm="1">
        <f t="array" ref="F548">INDEX(Deaths,A548)*SumAssured</f>
        <v>2.1790167761077806</v>
      </c>
      <c r="G548" s="26" cm="1">
        <f t="array" ref="G548">INDEX(PolicyHoldersInforce,A548)*Premium</f>
        <v>0.31373467118415327</v>
      </c>
      <c r="H548" s="26" cm="1">
        <f t="array" ref="H548">INDEX(PolicyHoldersInforce,A548)*INDEX(EscalatedExpense,A548)</f>
        <v>0.32382529441204677</v>
      </c>
      <c r="I548" s="26" cm="1">
        <f t="array" ref="I548">INDEX(PremiumsReceived,A548)-INDEX(ExpensesPaid,A548)-INDEX(DeathBenefitsPaid,A548)</f>
        <v>-2.1891073993356742</v>
      </c>
      <c r="J548" s="26" cm="1">
        <f t="array" ref="J548">IF(A548=MaxT,INDEX(NetCF,A548),INDEX(NetCF,A548)+(INDEX(BEL,(A548+1))*INDEX(DiscountFactor,A548)))</f>
        <v>-334.25163156449582</v>
      </c>
      <c r="K548" s="26"/>
    </row>
    <row r="549" spans="1:11" x14ac:dyDescent="0.2">
      <c r="A549" s="9">
        <v>548</v>
      </c>
      <c r="B549" s="24">
        <f t="shared" si="8"/>
        <v>67</v>
      </c>
      <c r="C549" s="25" cm="1">
        <f t="array" ref="C549">IF(A549=1,1,INDEX(PolicyHoldersInforce,(A549-1))-INDEX(Deaths,(A549-1))-INDEX(Lapses,(A549-1)))</f>
        <v>6.9685976578758337E-3</v>
      </c>
      <c r="D549" s="25" cm="1">
        <f t="array" ref="D549">(INDEX(PolicyHoldersInforce,A549)-INDEX(Deaths,A549))*INDEX(LapseRateFactor,(DurationInforce+A549))</f>
        <v>6.0879029809048511E-5</v>
      </c>
      <c r="E549" s="25" cm="1">
        <f t="array" ref="E549">INDEX(PolicyHoldersInforce,A549)*INDEX(QxFactor,INDEX(Age,A549),QxIndex)</f>
        <v>4.3172609840884041E-6</v>
      </c>
      <c r="F549" s="26" cm="1">
        <f t="array" ref="F549">INDEX(Deaths,A549)*SumAssured</f>
        <v>2.1586304920442019</v>
      </c>
      <c r="G549" s="26" cm="1">
        <f t="array" ref="G549">INDEX(PolicyHoldersInforce,A549)*Premium</f>
        <v>0.3107994555412622</v>
      </c>
      <c r="H549" s="26" cm="1">
        <f t="array" ref="H549">INDEX(PolicyHoldersInforce,A549)*INDEX(EscalatedExpense,A549)</f>
        <v>0.32210263494609892</v>
      </c>
      <c r="I549" s="26" cm="1">
        <f t="array" ref="I549">INDEX(PremiumsReceived,A549)-INDEX(ExpensesPaid,A549)-INDEX(DeathBenefitsPaid,A549)</f>
        <v>-2.1699336714490385</v>
      </c>
      <c r="J549" s="26" cm="1">
        <f t="array" ref="J549">IF(A549=MaxT,INDEX(NetCF,A549),INDEX(NetCF,A549)+(INDEX(BEL,(A549+1))*INDEX(DiscountFactor,A549)))</f>
        <v>-333.67885529238953</v>
      </c>
      <c r="K549" s="26"/>
    </row>
    <row r="550" spans="1:11" x14ac:dyDescent="0.2">
      <c r="A550" s="9">
        <v>549</v>
      </c>
      <c r="B550" s="24">
        <f t="shared" si="8"/>
        <v>67</v>
      </c>
      <c r="C550" s="25" cm="1">
        <f t="array" ref="C550">IF(A550=1,1,INDEX(PolicyHoldersInforce,(A550-1))-INDEX(Deaths,(A550-1))-INDEX(Lapses,(A550-1)))</f>
        <v>6.9034013670826967E-3</v>
      </c>
      <c r="D550" s="25" cm="1">
        <f t="array" ref="D550">(INDEX(PolicyHoldersInforce,A550)-INDEX(Deaths,A550))*INDEX(LapseRateFactor,(DurationInforce+A550))</f>
        <v>6.0309462282625315E-5</v>
      </c>
      <c r="E550" s="25" cm="1">
        <f t="array" ref="E550">INDEX(PolicyHoldersInforce,A550)*INDEX(QxFactor,INDEX(Age,A550),QxIndex)</f>
        <v>4.2768698729398962E-6</v>
      </c>
      <c r="F550" s="26" cm="1">
        <f t="array" ref="F550">INDEX(Deaths,A550)*SumAssured</f>
        <v>2.138434936469948</v>
      </c>
      <c r="G550" s="26" cm="1">
        <f t="array" ref="G550">INDEX(PolicyHoldersInforce,A550)*Premium</f>
        <v>0.30789170097188828</v>
      </c>
      <c r="H550" s="26" cm="1">
        <f t="array" ref="H550">INDEX(PolicyHoldersInforce,A550)*INDEX(EscalatedExpense,A550)</f>
        <v>0.32038913954388165</v>
      </c>
      <c r="I550" s="26" cm="1">
        <f t="array" ref="I550">INDEX(PremiumsReceived,A550)-INDEX(ExpensesPaid,A550)-INDEX(DeathBenefitsPaid,A550)</f>
        <v>-2.1509323750419416</v>
      </c>
      <c r="J550" s="26" cm="1">
        <f t="array" ref="J550">IF(A550=MaxT,INDEX(NetCF,A550),INDEX(NetCF,A550)+(INDEX(BEL,(A550+1))*INDEX(DiscountFactor,A550)))</f>
        <v>-333.12255805979277</v>
      </c>
      <c r="K550" s="26"/>
    </row>
    <row r="551" spans="1:11" x14ac:dyDescent="0.2">
      <c r="A551" s="9">
        <v>550</v>
      </c>
      <c r="B551" s="24">
        <f t="shared" si="8"/>
        <v>67</v>
      </c>
      <c r="C551" s="25" cm="1">
        <f t="array" ref="C551">IF(A551=1,1,INDEX(PolicyHoldersInforce,(A551-1))-INDEX(Deaths,(A551-1))-INDEX(Lapses,(A551-1)))</f>
        <v>6.8388150349271313E-3</v>
      </c>
      <c r="D551" s="25" cm="1">
        <f t="array" ref="D551">(INDEX(PolicyHoldersInforce,A551)-INDEX(Deaths,A551))*INDEX(LapseRateFactor,(DurationInforce+A551))</f>
        <v>5.9745223473958852E-5</v>
      </c>
      <c r="E551" s="25" cm="1">
        <f t="array" ref="E551">INDEX(PolicyHoldersInforce,A551)*INDEX(QxFactor,INDEX(Age,A551),QxIndex)</f>
        <v>4.2368566499630381E-6</v>
      </c>
      <c r="F551" s="26" cm="1">
        <f t="array" ref="F551">INDEX(Deaths,A551)*SumAssured</f>
        <v>2.1184283249815192</v>
      </c>
      <c r="G551" s="26" cm="1">
        <f t="array" ref="G551">INDEX(PolicyHoldersInforce,A551)*Premium</f>
        <v>0.30501115055775008</v>
      </c>
      <c r="H551" s="26" cm="1">
        <f t="array" ref="H551">INDEX(PolicyHoldersInforce,A551)*INDEX(EscalatedExpense,A551)</f>
        <v>0.31868475945515434</v>
      </c>
      <c r="I551" s="26" cm="1">
        <f t="array" ref="I551">INDEX(PremiumsReceived,A551)-INDEX(ExpensesPaid,A551)-INDEX(DeathBenefitsPaid,A551)</f>
        <v>-2.1321019338789235</v>
      </c>
      <c r="J551" s="26" cm="1">
        <f t="array" ref="J551">IF(A551=MaxT,INDEX(NetCF,A551),INDEX(NetCF,A551)+(INDEX(BEL,(A551+1))*INDEX(DiscountFactor,A551)))</f>
        <v>-332.58264680846514</v>
      </c>
      <c r="K551" s="26"/>
    </row>
    <row r="552" spans="1:11" x14ac:dyDescent="0.2">
      <c r="A552" s="9">
        <v>551</v>
      </c>
      <c r="B552" s="24">
        <f t="shared" si="8"/>
        <v>67</v>
      </c>
      <c r="C552" s="25" cm="1">
        <f t="array" ref="C552">IF(A552=1,1,INDEX(PolicyHoldersInforce,(A552-1))-INDEX(Deaths,(A552-1))-INDEX(Lapses,(A552-1)))</f>
        <v>6.7748329548032093E-3</v>
      </c>
      <c r="D552" s="25" cm="1">
        <f t="array" ref="D552">(INDEX(PolicyHoldersInforce,A552)-INDEX(Deaths,A552))*INDEX(LapseRateFactor,(DurationInforce+A552))</f>
        <v>5.9186263529025471E-5</v>
      </c>
      <c r="E552" s="25" cm="1">
        <f t="array" ref="E552">INDEX(PolicyHoldersInforce,A552)*INDEX(QxFactor,INDEX(Age,A552),QxIndex)</f>
        <v>4.1972177797396101E-6</v>
      </c>
      <c r="F552" s="26" cm="1">
        <f t="array" ref="F552">INDEX(Deaths,A552)*SumAssured</f>
        <v>2.098608889869805</v>
      </c>
      <c r="G552" s="26" cm="1">
        <f t="array" ref="G552">INDEX(PolicyHoldersInforce,A552)*Premium</f>
        <v>0.30215754978422316</v>
      </c>
      <c r="H552" s="26" cm="1">
        <f t="array" ref="H552">INDEX(PolicyHoldersInforce,A552)*INDEX(EscalatedExpense,A552)</f>
        <v>0.31698944618901331</v>
      </c>
      <c r="I552" s="26" cm="1">
        <f t="array" ref="I552">INDEX(PremiumsReceived,A552)-INDEX(ExpensesPaid,A552)-INDEX(DeathBenefitsPaid,A552)</f>
        <v>-2.113440786274595</v>
      </c>
      <c r="J552" s="26" cm="1">
        <f t="array" ref="J552">IF(A552=MaxT,INDEX(NetCF,A552),INDEX(NetCF,A552)+(INDEX(BEL,(A552+1))*INDEX(DiscountFactor,A552)))</f>
        <v>-332.05902961110843</v>
      </c>
      <c r="K552" s="26"/>
    </row>
    <row r="553" spans="1:11" x14ac:dyDescent="0.2">
      <c r="A553" s="9">
        <v>552</v>
      </c>
      <c r="B553" s="24">
        <f t="shared" si="8"/>
        <v>68</v>
      </c>
      <c r="C553" s="25" cm="1">
        <f t="array" ref="C553">IF(A553=1,1,INDEX(PolicyHoldersInforce,(A553-1))-INDEX(Deaths,(A553-1))-INDEX(Lapses,(A553-1)))</f>
        <v>6.7114494734944446E-3</v>
      </c>
      <c r="D553" s="25" cm="1">
        <f t="array" ref="D553">(INDEX(PolicyHoldersInforce,A553)-INDEX(Deaths,A553))*INDEX(LapseRateFactor,(DurationInforce+A553))</f>
        <v>5.8628160861073887E-5</v>
      </c>
      <c r="E553" s="25" cm="1">
        <f t="array" ref="E553">INDEX(PolicyHoldersInforce,A553)*INDEX(QxFactor,INDEX(Age,A553),QxIndex)</f>
        <v>4.6581091894526372E-6</v>
      </c>
      <c r="F553" s="26" cm="1">
        <f t="array" ref="F553">INDEX(Deaths,A553)*SumAssured</f>
        <v>2.3290545947263186</v>
      </c>
      <c r="G553" s="26" cm="1">
        <f t="array" ref="G553">INDEX(PolicyHoldersInforce,A553)*Premium</f>
        <v>0.29933064651785224</v>
      </c>
      <c r="H553" s="26" cm="1">
        <f t="array" ref="H553">INDEX(PolicyHoldersInforce,A553)*INDEX(EscalatedExpense,A553)</f>
        <v>0.31530315151251337</v>
      </c>
      <c r="I553" s="26" cm="1">
        <f t="array" ref="I553">INDEX(PremiumsReceived,A553)-INDEX(ExpensesPaid,A553)-INDEX(DeathBenefitsPaid,A553)</f>
        <v>-2.3450270997209799</v>
      </c>
      <c r="J553" s="26" cm="1">
        <f t="array" ref="J553">IF(A553=MaxT,INDEX(NetCF,A553),INDEX(NetCF,A553)+(INDEX(BEL,(A553+1))*INDEX(DiscountFactor,A553)))</f>
        <v>-331.55161566225058</v>
      </c>
      <c r="K553" s="26"/>
    </row>
    <row r="554" spans="1:11" x14ac:dyDescent="0.2">
      <c r="A554" s="9">
        <v>553</v>
      </c>
      <c r="B554" s="24">
        <f t="shared" si="8"/>
        <v>68</v>
      </c>
      <c r="C554" s="25" cm="1">
        <f t="array" ref="C554">IF(A554=1,1,INDEX(PolicyHoldersInforce,(A554-1))-INDEX(Deaths,(A554-1))-INDEX(Lapses,(A554-1)))</f>
        <v>6.6481632034439174E-3</v>
      </c>
      <c r="D554" s="25" cm="1">
        <f t="array" ref="D554">(INDEX(PolicyHoldersInforce,A554)-INDEX(Deaths,A554))*INDEX(LapseRateFactor,(DurationInforce+A554))</f>
        <v>5.8075320876883734E-5</v>
      </c>
      <c r="E554" s="25" cm="1">
        <f t="array" ref="E554">INDEX(PolicyHoldersInforce,A554)*INDEX(QxFactor,INDEX(Age,A554),QxIndex)</f>
        <v>4.6141850926904144E-6</v>
      </c>
      <c r="F554" s="26" cm="1">
        <f t="array" ref="F554">INDEX(Deaths,A554)*SumAssured</f>
        <v>2.3070925463452072</v>
      </c>
      <c r="G554" s="26" cm="1">
        <f t="array" ref="G554">INDEX(PolicyHoldersInforce,A554)*Premium</f>
        <v>0.2965080788735987</v>
      </c>
      <c r="H554" s="26" cm="1">
        <f t="array" ref="H554">INDEX(PolicyHoldersInforce,A554)*INDEX(EscalatedExpense,A554)</f>
        <v>0.31360244052561759</v>
      </c>
      <c r="I554" s="26" cm="1">
        <f t="array" ref="I554">INDEX(PremiumsReceived,A554)-INDEX(ExpensesPaid,A554)-INDEX(DeathBenefitsPaid,A554)</f>
        <v>-2.3241869079972259</v>
      </c>
      <c r="J554" s="26" cm="1">
        <f t="array" ref="J554">IF(A554=MaxT,INDEX(NetCF,A554),INDEX(NetCF,A554)+(INDEX(BEL,(A554+1))*INDEX(DiscountFactor,A554)))</f>
        <v>-330.80901827880177</v>
      </c>
      <c r="K554" s="26"/>
    </row>
    <row r="555" spans="1:11" x14ac:dyDescent="0.2">
      <c r="A555" s="9">
        <v>554</v>
      </c>
      <c r="B555" s="24">
        <f t="shared" si="8"/>
        <v>68</v>
      </c>
      <c r="C555" s="25" cm="1">
        <f t="array" ref="C555">IF(A555=1,1,INDEX(PolicyHoldersInforce,(A555-1))-INDEX(Deaths,(A555-1))-INDEX(Lapses,(A555-1)))</f>
        <v>6.5854736974743436E-3</v>
      </c>
      <c r="D555" s="25" cm="1">
        <f t="array" ref="D555">(INDEX(PolicyHoldersInforce,A555)-INDEX(Deaths,A555))*INDEX(LapseRateFactor,(DurationInforce+A555))</f>
        <v>5.752769395146314E-5</v>
      </c>
      <c r="E555" s="25" cm="1">
        <f t="array" ref="E555">INDEX(PolicyHoldersInforce,A555)*INDEX(QxFactor,INDEX(Age,A555),QxIndex)</f>
        <v>4.5706751825000189E-6</v>
      </c>
      <c r="F555" s="26" cm="1">
        <f t="array" ref="F555">INDEX(Deaths,A555)*SumAssured</f>
        <v>2.2853375912500096</v>
      </c>
      <c r="G555" s="26" cm="1">
        <f t="array" ref="G555">INDEX(PolicyHoldersInforce,A555)*Premium</f>
        <v>0.29371212690735571</v>
      </c>
      <c r="H555" s="26" cm="1">
        <f t="array" ref="H555">INDEX(PolicyHoldersInforce,A555)*INDEX(EscalatedExpense,A555)</f>
        <v>0.3119109029892484</v>
      </c>
      <c r="I555" s="26" cm="1">
        <f t="array" ref="I555">INDEX(PremiumsReceived,A555)-INDEX(ExpensesPaid,A555)-INDEX(DeathBenefitsPaid,A555)</f>
        <v>-2.303536367331902</v>
      </c>
      <c r="J555" s="26" cm="1">
        <f t="array" ref="J555">IF(A555=MaxT,INDEX(NetCF,A555),INDEX(NetCF,A555)+(INDEX(BEL,(A555+1))*INDEX(DiscountFactor,A555)))</f>
        <v>-330.08374789745011</v>
      </c>
      <c r="K555" s="26"/>
    </row>
    <row r="556" spans="1:11" x14ac:dyDescent="0.2">
      <c r="A556" s="9">
        <v>555</v>
      </c>
      <c r="B556" s="24">
        <f t="shared" si="8"/>
        <v>68</v>
      </c>
      <c r="C556" s="25" cm="1">
        <f t="array" ref="C556">IF(A556=1,1,INDEX(PolicyHoldersInforce,(A556-1))-INDEX(Deaths,(A556-1))-INDEX(Lapses,(A556-1)))</f>
        <v>6.5233753283403806E-3</v>
      </c>
      <c r="D556" s="25" cm="1">
        <f t="array" ref="D556">(INDEX(PolicyHoldersInforce,A556)-INDEX(Deaths,A556))*INDEX(LapseRateFactor,(DurationInforce+A556))</f>
        <v>5.6985230927763922E-5</v>
      </c>
      <c r="E556" s="25" cm="1">
        <f t="array" ref="E556">INDEX(PolicyHoldersInforce,A556)*INDEX(QxFactor,INDEX(Age,A556),QxIndex)</f>
        <v>4.5275755532686113E-6</v>
      </c>
      <c r="F556" s="26" cm="1">
        <f t="array" ref="F556">INDEX(Deaths,A556)*SumAssured</f>
        <v>2.2637877766343055</v>
      </c>
      <c r="G556" s="26" cm="1">
        <f t="array" ref="G556">INDEX(PolicyHoldersInforce,A556)*Premium</f>
        <v>0.29094253964398098</v>
      </c>
      <c r="H556" s="26" cm="1">
        <f t="array" ref="H556">INDEX(PolicyHoldersInforce,A556)*INDEX(EscalatedExpense,A556)</f>
        <v>0.31022848942280751</v>
      </c>
      <c r="I556" s="26" cm="1">
        <f t="array" ref="I556">INDEX(PremiumsReceived,A556)-INDEX(ExpensesPaid,A556)-INDEX(DeathBenefitsPaid,A556)</f>
        <v>-2.2830737264131322</v>
      </c>
      <c r="J556" s="26" cm="1">
        <f t="array" ref="J556">IF(A556=MaxT,INDEX(NetCF,A556),INDEX(NetCF,A556)+(INDEX(BEL,(A556+1))*INDEX(DiscountFactor,A556)))</f>
        <v>-329.37569828405992</v>
      </c>
      <c r="K556" s="26"/>
    </row>
    <row r="557" spans="1:11" x14ac:dyDescent="0.2">
      <c r="A557" s="9">
        <v>556</v>
      </c>
      <c r="B557" s="24">
        <f t="shared" si="8"/>
        <v>68</v>
      </c>
      <c r="C557" s="25" cm="1">
        <f t="array" ref="C557">IF(A557=1,1,INDEX(PolicyHoldersInforce,(A557-1))-INDEX(Deaths,(A557-1))-INDEX(Lapses,(A557-1)))</f>
        <v>6.4618625218593479E-3</v>
      </c>
      <c r="D557" s="25" cm="1">
        <f t="array" ref="D557">(INDEX(PolicyHoldersInforce,A557)-INDEX(Deaths,A557))*INDEX(LapseRateFactor,(DurationInforce+A557))</f>
        <v>5.64478831122691E-5</v>
      </c>
      <c r="E557" s="25" cm="1">
        <f t="array" ref="E557">INDEX(PolicyHoldersInforce,A557)*INDEX(QxFactor,INDEX(Age,A557),QxIndex)</f>
        <v>4.4848823362117111E-6</v>
      </c>
      <c r="F557" s="26" cm="1">
        <f t="array" ref="F557">INDEX(Deaths,A557)*SumAssured</f>
        <v>2.2424411681058554</v>
      </c>
      <c r="G557" s="26" cm="1">
        <f t="array" ref="G557">INDEX(PolicyHoldersInforce,A557)*Premium</f>
        <v>0.28819906847492693</v>
      </c>
      <c r="H557" s="26" cm="1">
        <f t="array" ref="H557">INDEX(PolicyHoldersInforce,A557)*INDEX(EscalatedExpense,A557)</f>
        <v>0.30855515061259148</v>
      </c>
      <c r="I557" s="26" cm="1">
        <f t="array" ref="I557">INDEX(PremiumsReceived,A557)-INDEX(ExpensesPaid,A557)-INDEX(DeathBenefitsPaid,A557)</f>
        <v>-2.2627972502435201</v>
      </c>
      <c r="J557" s="26" cm="1">
        <f t="array" ref="J557">IF(A557=MaxT,INDEX(NetCF,A557),INDEX(NetCF,A557)+(INDEX(BEL,(A557+1))*INDEX(DiscountFactor,A557)))</f>
        <v>-328.68476444723188</v>
      </c>
      <c r="K557" s="26"/>
    </row>
    <row r="558" spans="1:11" x14ac:dyDescent="0.2">
      <c r="A558" s="9">
        <v>557</v>
      </c>
      <c r="B558" s="24">
        <f t="shared" si="8"/>
        <v>68</v>
      </c>
      <c r="C558" s="25" cm="1">
        <f t="array" ref="C558">IF(A558=1,1,INDEX(PolicyHoldersInforce,(A558-1))-INDEX(Deaths,(A558-1))-INDEX(Lapses,(A558-1)))</f>
        <v>6.4009297564108667E-3</v>
      </c>
      <c r="D558" s="25" cm="1">
        <f t="array" ref="D558">(INDEX(PolicyHoldersInforce,A558)-INDEX(Deaths,A558))*INDEX(LapseRateFactor,(DurationInforce+A558))</f>
        <v>5.5915602270622001E-5</v>
      </c>
      <c r="E558" s="25" cm="1">
        <f t="array" ref="E558">INDEX(PolicyHoldersInforce,A558)*INDEX(QxFactor,INDEX(Age,A558),QxIndex)</f>
        <v>4.4425916990259185E-6</v>
      </c>
      <c r="F558" s="26" cm="1">
        <f t="array" ref="F558">INDEX(Deaths,A558)*SumAssured</f>
        <v>2.2212958495129591</v>
      </c>
      <c r="G558" s="26" cm="1">
        <f t="array" ref="G558">INDEX(PolicyHoldersInforce,A558)*Premium</f>
        <v>0.28548146713592465</v>
      </c>
      <c r="H558" s="26" cm="1">
        <f t="array" ref="H558">INDEX(PolicyHoldersInforce,A558)*INDEX(EscalatedExpense,A558)</f>
        <v>0.30689083761035019</v>
      </c>
      <c r="I558" s="26" cm="1">
        <f t="array" ref="I558">INDEX(PremiumsReceived,A558)-INDEX(ExpensesPaid,A558)-INDEX(DeathBenefitsPaid,A558)</f>
        <v>-2.2427052199873847</v>
      </c>
      <c r="J558" s="26" cm="1">
        <f t="array" ref="J558">IF(A558=MaxT,INDEX(NetCF,A558),INDEX(NetCF,A558)+(INDEX(BEL,(A558+1))*INDEX(DiscountFactor,A558)))</f>
        <v>-328.01084262795843</v>
      </c>
      <c r="K558" s="26"/>
    </row>
    <row r="559" spans="1:11" x14ac:dyDescent="0.2">
      <c r="A559" s="9">
        <v>558</v>
      </c>
      <c r="B559" s="24">
        <f t="shared" si="8"/>
        <v>68</v>
      </c>
      <c r="C559" s="25" cm="1">
        <f t="array" ref="C559">IF(A559=1,1,INDEX(PolicyHoldersInforce,(A559-1))-INDEX(Deaths,(A559-1))-INDEX(Lapses,(A559-1)))</f>
        <v>6.3405715624412183E-3</v>
      </c>
      <c r="D559" s="25" cm="1">
        <f t="array" ref="D559">(INDEX(PolicyHoldersInforce,A559)-INDEX(Deaths,A559))*INDEX(LapseRateFactor,(DurationInforce+A559))</f>
        <v>5.5388340623296508E-5</v>
      </c>
      <c r="E559" s="25" cm="1">
        <f t="array" ref="E559">INDEX(PolicyHoldersInforce,A559)*INDEX(QxFactor,INDEX(Age,A559),QxIndex)</f>
        <v>4.4006998455449152E-6</v>
      </c>
      <c r="F559" s="26" cm="1">
        <f t="array" ref="F559">INDEX(Deaths,A559)*SumAssured</f>
        <v>2.2003499227724577</v>
      </c>
      <c r="G559" s="26" cm="1">
        <f t="array" ref="G559">INDEX(PolicyHoldersInforce,A559)*Premium</f>
        <v>0.28278949168487832</v>
      </c>
      <c r="H559" s="26" cm="1">
        <f t="array" ref="H559">INDEX(PolicyHoldersInforce,A559)*INDEX(EscalatedExpense,A559)</f>
        <v>0.30523550173185449</v>
      </c>
      <c r="I559" s="26" cm="1">
        <f t="array" ref="I559">INDEX(PremiumsReceived,A559)-INDEX(ExpensesPaid,A559)-INDEX(DeathBenefitsPaid,A559)</f>
        <v>-2.2227959328194338</v>
      </c>
      <c r="J559" s="26" cm="1">
        <f t="array" ref="J559">IF(A559=MaxT,INDEX(NetCF,A559),INDEX(NetCF,A559)+(INDEX(BEL,(A559+1))*INDEX(DiscountFactor,A559)))</f>
        <v>-327.35383028938196</v>
      </c>
      <c r="K559" s="26"/>
    </row>
    <row r="560" spans="1:11" x14ac:dyDescent="0.2">
      <c r="A560" s="9">
        <v>559</v>
      </c>
      <c r="B560" s="24">
        <f t="shared" si="8"/>
        <v>68</v>
      </c>
      <c r="C560" s="25" cm="1">
        <f t="array" ref="C560">IF(A560=1,1,INDEX(PolicyHoldersInforce,(A560-1))-INDEX(Deaths,(A560-1))-INDEX(Lapses,(A560-1)))</f>
        <v>6.2807825219723763E-3</v>
      </c>
      <c r="D560" s="25" cm="1">
        <f t="array" ref="D560">(INDEX(PolicyHoldersInforce,A560)-INDEX(Deaths,A560))*INDEX(LapseRateFactor,(DurationInforce+A560))</f>
        <v>5.4866050841308268E-5</v>
      </c>
      <c r="E560" s="25" cm="1">
        <f t="array" ref="E560">INDEX(PolicyHoldersInforce,A560)*INDEX(QxFactor,INDEX(Age,A560),QxIndex)</f>
        <v>4.3592030153987053E-6</v>
      </c>
      <c r="F560" s="26" cm="1">
        <f t="array" ref="F560">INDEX(Deaths,A560)*SumAssured</f>
        <v>2.1796015076993527</v>
      </c>
      <c r="G560" s="26" cm="1">
        <f t="array" ref="G560">INDEX(PolicyHoldersInforce,A560)*Premium</f>
        <v>0.28012290047996802</v>
      </c>
      <c r="H560" s="26" cm="1">
        <f t="array" ref="H560">INDEX(PolicyHoldersInforce,A560)*INDEX(EscalatedExpense,A560)</f>
        <v>0.30358909455547317</v>
      </c>
      <c r="I560" s="26" cm="1">
        <f t="array" ref="I560">INDEX(PremiumsReceived,A560)-INDEX(ExpensesPaid,A560)-INDEX(DeathBenefitsPaid,A560)</f>
        <v>-2.2030677017748577</v>
      </c>
      <c r="J560" s="26" cm="1">
        <f t="array" ref="J560">IF(A560=MaxT,INDEX(NetCF,A560),INDEX(NetCF,A560)+(INDEX(BEL,(A560+1))*INDEX(DiscountFactor,A560)))</f>
        <v>-326.71362610665534</v>
      </c>
      <c r="K560" s="26"/>
    </row>
    <row r="561" spans="1:11" x14ac:dyDescent="0.2">
      <c r="A561" s="9">
        <v>560</v>
      </c>
      <c r="B561" s="24">
        <f t="shared" si="8"/>
        <v>68</v>
      </c>
      <c r="C561" s="25" cm="1">
        <f t="array" ref="C561">IF(A561=1,1,INDEX(PolicyHoldersInforce,(A561-1))-INDEX(Deaths,(A561-1))-INDEX(Lapses,(A561-1)))</f>
        <v>6.2215572681156694E-3</v>
      </c>
      <c r="D561" s="25" cm="1">
        <f t="array" ref="D561">(INDEX(PolicyHoldersInforce,A561)-INDEX(Deaths,A561))*INDEX(LapseRateFactor,(DurationInforce+A561))</f>
        <v>5.4348686041966192E-5</v>
      </c>
      <c r="E561" s="25" cm="1">
        <f t="array" ref="E561">INDEX(PolicyHoldersInforce,A561)*INDEX(QxFactor,INDEX(Age,A561),QxIndex)</f>
        <v>4.31809748367607E-6</v>
      </c>
      <c r="F561" s="26" cm="1">
        <f t="array" ref="F561">INDEX(Deaths,A561)*SumAssured</f>
        <v>2.1590487418380349</v>
      </c>
      <c r="G561" s="26" cm="1">
        <f t="array" ref="G561">INDEX(PolicyHoldersInforce,A561)*Premium</f>
        <v>0.27748145415795888</v>
      </c>
      <c r="H561" s="26" cm="1">
        <f t="array" ref="H561">INDEX(PolicyHoldersInforce,A561)*INDEX(EscalatedExpense,A561)</f>
        <v>0.30195156792075584</v>
      </c>
      <c r="I561" s="26" cm="1">
        <f t="array" ref="I561">INDEX(PremiumsReceived,A561)-INDEX(ExpensesPaid,A561)-INDEX(DeathBenefitsPaid,A561)</f>
        <v>-2.1835188556008318</v>
      </c>
      <c r="J561" s="26" cm="1">
        <f t="array" ref="J561">IF(A561=MaxT,INDEX(NetCF,A561),INDEX(NetCF,A561)+(INDEX(BEL,(A561+1))*INDEX(DiscountFactor,A561)))</f>
        <v>-326.09012995690398</v>
      </c>
      <c r="K561" s="26"/>
    </row>
    <row r="562" spans="1:11" x14ac:dyDescent="0.2">
      <c r="A562" s="9">
        <v>561</v>
      </c>
      <c r="B562" s="24">
        <f t="shared" si="8"/>
        <v>68</v>
      </c>
      <c r="C562" s="25" cm="1">
        <f t="array" ref="C562">IF(A562=1,1,INDEX(PolicyHoldersInforce,(A562-1))-INDEX(Deaths,(A562-1))-INDEX(Lapses,(A562-1)))</f>
        <v>6.1628904845900268E-3</v>
      </c>
      <c r="D562" s="25" cm="1">
        <f t="array" ref="D562">(INDEX(PolicyHoldersInforce,A562)-INDEX(Deaths,A562))*INDEX(LapseRateFactor,(DurationInforce+A562))</f>
        <v>5.3836199784664118E-5</v>
      </c>
      <c r="E562" s="25" cm="1">
        <f t="array" ref="E562">INDEX(PolicyHoldersInforce,A562)*INDEX(QxFactor,INDEX(Age,A562),QxIndex)</f>
        <v>4.2773795605902035E-6</v>
      </c>
      <c r="F562" s="26" cm="1">
        <f t="array" ref="F562">INDEX(Deaths,A562)*SumAssured</f>
        <v>2.1386897802951017</v>
      </c>
      <c r="G562" s="26" cm="1">
        <f t="array" ref="G562">INDEX(PolicyHoldersInforce,A562)*Premium</f>
        <v>0.2748649156127152</v>
      </c>
      <c r="H562" s="26" cm="1">
        <f t="array" ref="H562">INDEX(PolicyHoldersInforce,A562)*INDEX(EscalatedExpense,A562)</f>
        <v>0.30032287392702411</v>
      </c>
      <c r="I562" s="26" cm="1">
        <f t="array" ref="I562">INDEX(PremiumsReceived,A562)-INDEX(ExpensesPaid,A562)-INDEX(DeathBenefitsPaid,A562)</f>
        <v>-2.1641477386094108</v>
      </c>
      <c r="J562" s="26" cm="1">
        <f t="array" ref="J562">IF(A562=MaxT,INDEX(NetCF,A562),INDEX(NetCF,A562)+(INDEX(BEL,(A562+1))*INDEX(DiscountFactor,A562)))</f>
        <v>-325.48324290928764</v>
      </c>
      <c r="K562" s="26"/>
    </row>
    <row r="563" spans="1:11" x14ac:dyDescent="0.2">
      <c r="A563" s="9">
        <v>562</v>
      </c>
      <c r="B563" s="24">
        <f t="shared" si="8"/>
        <v>68</v>
      </c>
      <c r="C563" s="25" cm="1">
        <f t="array" ref="C563">IF(A563=1,1,INDEX(PolicyHoldersInforce,(A563-1))-INDEX(Deaths,(A563-1))-INDEX(Lapses,(A563-1)))</f>
        <v>6.1047769052447725E-3</v>
      </c>
      <c r="D563" s="25" cm="1">
        <f t="array" ref="D563">(INDEX(PolicyHoldersInforce,A563)-INDEX(Deaths,A563))*INDEX(LapseRateFactor,(DurationInforce+A563))</f>
        <v>5.3328546066712127E-5</v>
      </c>
      <c r="E563" s="25" cm="1">
        <f t="array" ref="E563">INDEX(PolicyHoldersInforce,A563)*INDEX(QxFactor,INDEX(Age,A563),QxIndex)</f>
        <v>4.2370455911475092E-6</v>
      </c>
      <c r="F563" s="26" cm="1">
        <f t="array" ref="F563">INDEX(Deaths,A563)*SumAssured</f>
        <v>2.1185227955737544</v>
      </c>
      <c r="G563" s="26" cm="1">
        <f t="array" ref="G563">INDEX(PolicyHoldersInforce,A563)*Premium</f>
        <v>0.27227304997391688</v>
      </c>
      <c r="H563" s="26" cm="1">
        <f t="array" ref="H563">INDEX(PolicyHoldersInforce,A563)*INDEX(EscalatedExpense,A563)</f>
        <v>0.29870296493197129</v>
      </c>
      <c r="I563" s="26" cm="1">
        <f t="array" ref="I563">INDEX(PremiumsReceived,A563)-INDEX(ExpensesPaid,A563)-INDEX(DeathBenefitsPaid,A563)</f>
        <v>-2.1449527105318089</v>
      </c>
      <c r="J563" s="26" cm="1">
        <f t="array" ref="J563">IF(A563=MaxT,INDEX(NetCF,A563),INDEX(NetCF,A563)+(INDEX(BEL,(A563+1))*INDEX(DiscountFactor,A563)))</f>
        <v>-324.89286721516248</v>
      </c>
      <c r="K563" s="26"/>
    </row>
    <row r="564" spans="1:11" x14ac:dyDescent="0.2">
      <c r="A564" s="9">
        <v>563</v>
      </c>
      <c r="B564" s="24">
        <f t="shared" si="8"/>
        <v>68</v>
      </c>
      <c r="C564" s="25" cm="1">
        <f t="array" ref="C564">IF(A564=1,1,INDEX(PolicyHoldersInforce,(A564-1))-INDEX(Deaths,(A564-1))-INDEX(Lapses,(A564-1)))</f>
        <v>6.0472113135869128E-3</v>
      </c>
      <c r="D564" s="25" cm="1">
        <f t="array" ref="D564">(INDEX(PolicyHoldersInforce,A564)-INDEX(Deaths,A564))*INDEX(LapseRateFactor,(DurationInforce+A564))</f>
        <v>5.2825679319207186E-5</v>
      </c>
      <c r="E564" s="25" cm="1">
        <f t="array" ref="E564">INDEX(PolicyHoldersInforce,A564)*INDEX(QxFactor,INDEX(Age,A564),QxIndex)</f>
        <v>4.1970919548195072E-6</v>
      </c>
      <c r="F564" s="26" cm="1">
        <f t="array" ref="F564">INDEX(Deaths,A564)*SumAssured</f>
        <v>2.0985459774097537</v>
      </c>
      <c r="G564" s="26" cm="1">
        <f t="array" ref="G564">INDEX(PolicyHoldersInforce,A564)*Premium</f>
        <v>0.2697056245859763</v>
      </c>
      <c r="H564" s="26" cm="1">
        <f t="array" ref="H564">INDEX(PolicyHoldersInforce,A564)*INDEX(EscalatedExpense,A564)</f>
        <v>0.29709179355026755</v>
      </c>
      <c r="I564" s="26" cm="1">
        <f t="array" ref="I564">INDEX(PremiumsReceived,A564)-INDEX(ExpensesPaid,A564)-INDEX(DeathBenefitsPaid,A564)</f>
        <v>-2.125932146374045</v>
      </c>
      <c r="J564" s="26" cm="1">
        <f t="array" ref="J564">IF(A564=MaxT,INDEX(NetCF,A564),INDEX(NetCF,A564)+(INDEX(BEL,(A564+1))*INDEX(DiscountFactor,A564)))</f>
        <v>-324.31890629834095</v>
      </c>
      <c r="K564" s="26"/>
    </row>
    <row r="565" spans="1:11" x14ac:dyDescent="0.2">
      <c r="A565" s="9">
        <v>564</v>
      </c>
      <c r="B565" s="24">
        <f t="shared" si="8"/>
        <v>69</v>
      </c>
      <c r="C565" s="25" cm="1">
        <f t="array" ref="C565">IF(A565=1,1,INDEX(PolicyHoldersInforce,(A565-1))-INDEX(Deaths,(A565-1))-INDEX(Lapses,(A565-1)))</f>
        <v>5.990188542312886E-3</v>
      </c>
      <c r="D565" s="25" cm="1">
        <f t="array" ref="D565">(INDEX(PolicyHoldersInforce,A565)-INDEX(Deaths,A565))*INDEX(LapseRateFactor,(DurationInforce+A565))</f>
        <v>5.2323168548910093E-5</v>
      </c>
      <c r="E565" s="25" cm="1">
        <f t="array" ref="E565">INDEX(PolicyHoldersInforce,A565)*INDEX(QxFactor,INDEX(Age,A565),QxIndex)</f>
        <v>4.659236550573305E-6</v>
      </c>
      <c r="F565" s="26" cm="1">
        <f t="array" ref="F565">INDEX(Deaths,A565)*SumAssured</f>
        <v>2.3296182752866526</v>
      </c>
      <c r="G565" s="26" cm="1">
        <f t="array" ref="G565">INDEX(PolicyHoldersInforce,A565)*Premium</f>
        <v>0.26716240898715471</v>
      </c>
      <c r="H565" s="26" cm="1">
        <f t="array" ref="H565">INDEX(PolicyHoldersInforce,A565)*INDEX(EscalatedExpense,A565)</f>
        <v>0.29548931265217437</v>
      </c>
      <c r="I565" s="26" cm="1">
        <f t="array" ref="I565">INDEX(PremiumsReceived,A565)-INDEX(ExpensesPaid,A565)-INDEX(DeathBenefitsPaid,A565)</f>
        <v>-2.3579451789516721</v>
      </c>
      <c r="J565" s="26" cm="1">
        <f t="array" ref="J565">IF(A565=MaxT,INDEX(NetCF,A565),INDEX(NetCF,A565)+(INDEX(BEL,(A565+1))*INDEX(DiscountFactor,A565)))</f>
        <v>-323.76126474544986</v>
      </c>
      <c r="K565" s="26"/>
    </row>
    <row r="566" spans="1:11" x14ac:dyDescent="0.2">
      <c r="A566" s="9">
        <v>565</v>
      </c>
      <c r="B566" s="24">
        <f t="shared" si="8"/>
        <v>69</v>
      </c>
      <c r="C566" s="25" cm="1">
        <f t="array" ref="C566">IF(A566=1,1,INDEX(PolicyHoldersInforce,(A566-1))-INDEX(Deaths,(A566-1))-INDEX(Lapses,(A566-1)))</f>
        <v>5.9332061372134029E-3</v>
      </c>
      <c r="D566" s="25" cm="1">
        <f t="array" ref="D566">(INDEX(PolicyHoldersInforce,A566)-INDEX(Deaths,A566))*INDEX(LapseRateFactor,(DurationInforce+A566))</f>
        <v>5.1825437974107298E-5</v>
      </c>
      <c r="E566" s="25" cm="1">
        <f t="array" ref="E566">INDEX(PolicyHoldersInforce,A566)*INDEX(QxFactor,INDEX(Age,A566),QxIndex)</f>
        <v>4.6149149899573561E-6</v>
      </c>
      <c r="F566" s="26" cm="1">
        <f t="array" ref="F566">INDEX(Deaths,A566)*SumAssured</f>
        <v>2.3074574949786779</v>
      </c>
      <c r="G566" s="26" cm="1">
        <f t="array" ref="G566">INDEX(PolicyHoldersInforce,A566)*Premium</f>
        <v>0.26462099371971776</v>
      </c>
      <c r="H566" s="26" cm="1">
        <f t="array" ref="H566">INDEX(PolicyHoldersInforce,A566)*INDEX(EscalatedExpense,A566)</f>
        <v>0.29387084240023076</v>
      </c>
      <c r="I566" s="26" cm="1">
        <f t="array" ref="I566">INDEX(PremiumsReceived,A566)-INDEX(ExpensesPaid,A566)-INDEX(DeathBenefitsPaid,A566)</f>
        <v>-2.336707343659191</v>
      </c>
      <c r="J566" s="26" cm="1">
        <f t="array" ref="J566">IF(A566=MaxT,INDEX(NetCF,A566),INDEX(NetCF,A566)+(INDEX(BEL,(A566+1))*INDEX(DiscountFactor,A566)))</f>
        <v>-322.96776647635721</v>
      </c>
      <c r="K566" s="26"/>
    </row>
    <row r="567" spans="1:11" x14ac:dyDescent="0.2">
      <c r="A567" s="9">
        <v>566</v>
      </c>
      <c r="B567" s="24">
        <f t="shared" si="8"/>
        <v>69</v>
      </c>
      <c r="C567" s="25" cm="1">
        <f t="array" ref="C567">IF(A567=1,1,INDEX(PolicyHoldersInforce,(A567-1))-INDEX(Deaths,(A567-1))-INDEX(Lapses,(A567-1)))</f>
        <v>5.8767657842493382E-3</v>
      </c>
      <c r="D567" s="25" cm="1">
        <f t="array" ref="D567">(INDEX(PolicyHoldersInforce,A567)-INDEX(Deaths,A567))*INDEX(LapseRateFactor,(DurationInforce+A567))</f>
        <v>5.1332442122601349E-5</v>
      </c>
      <c r="E567" s="25" cm="1">
        <f t="array" ref="E567">INDEX(PolicyHoldersInforce,A567)*INDEX(QxFactor,INDEX(Age,A567),QxIndex)</f>
        <v>4.5710150436368193E-6</v>
      </c>
      <c r="F567" s="26" cm="1">
        <f t="array" ref="F567">INDEX(Deaths,A567)*SumAssured</f>
        <v>2.2855075218184098</v>
      </c>
      <c r="G567" s="26" cm="1">
        <f t="array" ref="G567">INDEX(PolicyHoldersInforce,A567)*Premium</f>
        <v>0.2621037539775205</v>
      </c>
      <c r="H567" s="26" cm="1">
        <f t="array" ref="H567">INDEX(PolicyHoldersInforce,A567)*INDEX(EscalatedExpense,A567)</f>
        <v>0.29226123692222133</v>
      </c>
      <c r="I567" s="26" cm="1">
        <f t="array" ref="I567">INDEX(PremiumsReceived,A567)-INDEX(ExpensesPaid,A567)-INDEX(DeathBenefitsPaid,A567)</f>
        <v>-2.3156650047631104</v>
      </c>
      <c r="J567" s="26" cm="1">
        <f t="array" ref="J567">IF(A567=MaxT,INDEX(NetCF,A567),INDEX(NetCF,A567)+(INDEX(BEL,(A567+1))*INDEX(DiscountFactor,A567)))</f>
        <v>-322.19174702584593</v>
      </c>
      <c r="K567" s="26"/>
    </row>
    <row r="568" spans="1:11" x14ac:dyDescent="0.2">
      <c r="A568" s="9">
        <v>567</v>
      </c>
      <c r="B568" s="24">
        <f t="shared" si="8"/>
        <v>69</v>
      </c>
      <c r="C568" s="25" cm="1">
        <f t="array" ref="C568">IF(A568=1,1,INDEX(PolicyHoldersInforce,(A568-1))-INDEX(Deaths,(A568-1))-INDEX(Lapses,(A568-1)))</f>
        <v>5.8208623270831006E-3</v>
      </c>
      <c r="D568" s="25" cm="1">
        <f t="array" ref="D568">(INDEX(PolicyHoldersInforce,A568)-INDEX(Deaths,A568))*INDEX(LapseRateFactor,(DurationInforce+A568))</f>
        <v>5.084413595475468E-5</v>
      </c>
      <c r="E568" s="25" cm="1">
        <f t="array" ref="E568">INDEX(PolicyHoldersInforce,A568)*INDEX(QxFactor,INDEX(Age,A568),QxIndex)</f>
        <v>4.5275327009538674E-6</v>
      </c>
      <c r="F568" s="26" cm="1">
        <f t="array" ref="F568">INDEX(Deaths,A568)*SumAssured</f>
        <v>2.2637663504769336</v>
      </c>
      <c r="G568" s="26" cm="1">
        <f t="array" ref="G568">INDEX(PolicyHoldersInforce,A568)*Premium</f>
        <v>0.25961045978790631</v>
      </c>
      <c r="H568" s="26" cm="1">
        <f t="array" ref="H568">INDEX(PolicyHoldersInforce,A568)*INDEX(EscalatedExpense,A568)</f>
        <v>0.29066044766351956</v>
      </c>
      <c r="I568" s="26" cm="1">
        <f t="array" ref="I568">INDEX(PremiumsReceived,A568)-INDEX(ExpensesPaid,A568)-INDEX(DeathBenefitsPaid,A568)</f>
        <v>-2.2948163383525468</v>
      </c>
      <c r="J568" s="26" cm="1">
        <f t="array" ref="J568">IF(A568=MaxT,INDEX(NetCF,A568),INDEX(NetCF,A568)+(INDEX(BEL,(A568+1))*INDEX(DiscountFactor,A568)))</f>
        <v>-321.43309502496425</v>
      </c>
      <c r="K568" s="26"/>
    </row>
    <row r="569" spans="1:11" x14ac:dyDescent="0.2">
      <c r="A569" s="9">
        <v>568</v>
      </c>
      <c r="B569" s="24">
        <f t="shared" si="8"/>
        <v>69</v>
      </c>
      <c r="C569" s="25" cm="1">
        <f t="array" ref="C569">IF(A569=1,1,INDEX(PolicyHoldersInforce,(A569-1))-INDEX(Deaths,(A569-1))-INDEX(Lapses,(A569-1)))</f>
        <v>5.7654906584273923E-3</v>
      </c>
      <c r="D569" s="25" cm="1">
        <f t="array" ref="D569">(INDEX(PolicyHoldersInforce,A569)-INDEX(Deaths,A569))*INDEX(LapseRateFactor,(DurationInforce+A569))</f>
        <v>5.0360474859374802E-5</v>
      </c>
      <c r="E569" s="25" cm="1">
        <f t="array" ref="E569">INDEX(PolicyHoldersInforce,A569)*INDEX(QxFactor,INDEX(Age,A569),QxIndex)</f>
        <v>4.4844639894025445E-6</v>
      </c>
      <c r="F569" s="26" cm="1">
        <f t="array" ref="F569">INDEX(Deaths,A569)*SumAssured</f>
        <v>2.2422319947012723</v>
      </c>
      <c r="G569" s="26" cm="1">
        <f t="array" ref="G569">INDEX(PolicyHoldersInforce,A569)*Premium</f>
        <v>0.25714088336586172</v>
      </c>
      <c r="H569" s="26" cm="1">
        <f t="array" ref="H569">INDEX(PolicyHoldersInforce,A569)*INDEX(EscalatedExpense,A569)</f>
        <v>0.28906842633544644</v>
      </c>
      <c r="I569" s="26" cm="1">
        <f t="array" ref="I569">INDEX(PremiumsReceived,A569)-INDEX(ExpensesPaid,A569)-INDEX(DeathBenefitsPaid,A569)</f>
        <v>-2.2741595376708572</v>
      </c>
      <c r="J569" s="26" cm="1">
        <f t="array" ref="J569">IF(A569=MaxT,INDEX(NetCF,A569),INDEX(NetCF,A569)+(INDEX(BEL,(A569+1))*INDEX(DiscountFactor,A569)))</f>
        <v>-320.69170039545537</v>
      </c>
      <c r="K569" s="26"/>
    </row>
    <row r="570" spans="1:11" x14ac:dyDescent="0.2">
      <c r="A570" s="9">
        <v>569</v>
      </c>
      <c r="B570" s="24">
        <f t="shared" si="8"/>
        <v>69</v>
      </c>
      <c r="C570" s="25" cm="1">
        <f t="array" ref="C570">IF(A570=1,1,INDEX(PolicyHoldersInforce,(A570-1))-INDEX(Deaths,(A570-1))-INDEX(Lapses,(A570-1)))</f>
        <v>5.7106457195786149E-3</v>
      </c>
      <c r="D570" s="25" cm="1">
        <f t="array" ref="D570">(INDEX(PolicyHoldersInforce,A570)-INDEX(Deaths,A570))*INDEX(LapseRateFactor,(DurationInforce+A570))</f>
        <v>4.9881414649638693E-5</v>
      </c>
      <c r="E570" s="25" cm="1">
        <f t="array" ref="E570">INDEX(PolicyHoldersInforce,A570)*INDEX(QxFactor,INDEX(Age,A570),QxIndex)</f>
        <v>4.4418049742658498E-6</v>
      </c>
      <c r="F570" s="26" cm="1">
        <f t="array" ref="F570">INDEX(Deaths,A570)*SumAssured</f>
        <v>2.2209024871329248</v>
      </c>
      <c r="G570" s="26" cm="1">
        <f t="array" ref="G570">INDEX(PolicyHoldersInforce,A570)*Premium</f>
        <v>0.25469479909320625</v>
      </c>
      <c r="H570" s="26" cm="1">
        <f t="array" ref="H570">INDEX(PolicyHoldersInforce,A570)*INDEX(EscalatedExpense,A570)</f>
        <v>0.28748512491381201</v>
      </c>
      <c r="I570" s="26" cm="1">
        <f t="array" ref="I570">INDEX(PremiumsReceived,A570)-INDEX(ExpensesPaid,A570)-INDEX(DeathBenefitsPaid,A570)</f>
        <v>-2.2536928129535307</v>
      </c>
      <c r="J570" s="26" cm="1">
        <f t="array" ref="J570">IF(A570=MaxT,INDEX(NetCF,A570),INDEX(NetCF,A570)+(INDEX(BEL,(A570+1))*INDEX(DiscountFactor,A570)))</f>
        <v>-319.96745433880193</v>
      </c>
      <c r="K570" s="26"/>
    </row>
    <row r="571" spans="1:11" x14ac:dyDescent="0.2">
      <c r="A571" s="9">
        <v>570</v>
      </c>
      <c r="B571" s="24">
        <f t="shared" si="8"/>
        <v>69</v>
      </c>
      <c r="C571" s="25" cm="1">
        <f t="array" ref="C571">IF(A571=1,1,INDEX(PolicyHoldersInforce,(A571-1))-INDEX(Deaths,(A571-1))-INDEX(Lapses,(A571-1)))</f>
        <v>5.6563224999547105E-3</v>
      </c>
      <c r="D571" s="25" cm="1">
        <f t="array" ref="D571">(INDEX(PolicyHoldersInforce,A571)-INDEX(Deaths,A571))*INDEX(LapseRateFactor,(DurationInforce+A571))</f>
        <v>4.9406911559055914E-5</v>
      </c>
      <c r="E571" s="25" cm="1">
        <f t="array" ref="E571">INDEX(PolicyHoldersInforce,A571)*INDEX(QxFactor,INDEX(Age,A571),QxIndex)</f>
        <v>4.3995517582562596E-6</v>
      </c>
      <c r="F571" s="26" cm="1">
        <f t="array" ref="F571">INDEX(Deaths,A571)*SumAssured</f>
        <v>2.1997758791281297</v>
      </c>
      <c r="G571" s="26" cm="1">
        <f t="array" ref="G571">INDEX(PolicyHoldersInforce,A571)*Premium</f>
        <v>0.25227198349798008</v>
      </c>
      <c r="H571" s="26" cm="1">
        <f t="array" ref="H571">INDEX(PolicyHoldersInforce,A571)*INDEX(EscalatedExpense,A571)</f>
        <v>0.2859104956374669</v>
      </c>
      <c r="I571" s="26" cm="1">
        <f t="array" ref="I571">INDEX(PremiumsReceived,A571)-INDEX(ExpensesPaid,A571)-INDEX(DeathBenefitsPaid,A571)</f>
        <v>-2.2334143912676163</v>
      </c>
      <c r="J571" s="26" cm="1">
        <f t="array" ref="J571">IF(A571=MaxT,INDEX(NetCF,A571),INDEX(NetCF,A571)+(INDEX(BEL,(A571+1))*INDEX(DiscountFactor,A571)))</f>
        <v>-319.26024932538081</v>
      </c>
      <c r="K571" s="26"/>
    </row>
    <row r="572" spans="1:11" x14ac:dyDescent="0.2">
      <c r="A572" s="9">
        <v>571</v>
      </c>
      <c r="B572" s="24">
        <f t="shared" si="8"/>
        <v>69</v>
      </c>
      <c r="C572" s="25" cm="1">
        <f t="array" ref="C572">IF(A572=1,1,INDEX(PolicyHoldersInforce,(A572-1))-INDEX(Deaths,(A572-1))-INDEX(Lapses,(A572-1)))</f>
        <v>5.6025160366373981E-3</v>
      </c>
      <c r="D572" s="25" cm="1">
        <f t="array" ref="D572">(INDEX(PolicyHoldersInforce,A572)-INDEX(Deaths,A572))*INDEX(LapseRateFactor,(DurationInforce+A572))</f>
        <v>4.8936922237470141E-5</v>
      </c>
      <c r="E572" s="25" cm="1">
        <f t="array" ref="E572">INDEX(PolicyHoldersInforce,A572)*INDEX(QxFactor,INDEX(Age,A572),QxIndex)</f>
        <v>4.3577004811596786E-6</v>
      </c>
      <c r="F572" s="26" cm="1">
        <f t="array" ref="F572">INDEX(Deaths,A572)*SumAssured</f>
        <v>2.1788502405798393</v>
      </c>
      <c r="G572" s="26" cm="1">
        <f t="array" ref="G572">INDEX(PolicyHoldersInforce,A572)*Premium</f>
        <v>0.24987221523402797</v>
      </c>
      <c r="H572" s="26" cm="1">
        <f t="array" ref="H572">INDEX(PolicyHoldersInforce,A572)*INDEX(EscalatedExpense,A572)</f>
        <v>0.28434449100686182</v>
      </c>
      <c r="I572" s="26" cm="1">
        <f t="array" ref="I572">INDEX(PremiumsReceived,A572)-INDEX(ExpensesPaid,A572)-INDEX(DeathBenefitsPaid,A572)</f>
        <v>-2.2133225163526733</v>
      </c>
      <c r="J572" s="26" cm="1">
        <f t="array" ref="J572">IF(A572=MaxT,INDEX(NetCF,A572),INDEX(NetCF,A572)+(INDEX(BEL,(A572+1))*INDEX(DiscountFactor,A572)))</f>
        <v>-318.56997908372568</v>
      </c>
      <c r="K572" s="26"/>
    </row>
    <row r="573" spans="1:11" x14ac:dyDescent="0.2">
      <c r="A573" s="9">
        <v>572</v>
      </c>
      <c r="B573" s="24">
        <f t="shared" si="8"/>
        <v>69</v>
      </c>
      <c r="C573" s="25" cm="1">
        <f t="array" ref="C573">IF(A573=1,1,INDEX(PolicyHoldersInforce,(A573-1))-INDEX(Deaths,(A573-1))-INDEX(Lapses,(A573-1)))</f>
        <v>5.5492214139187682E-3</v>
      </c>
      <c r="D573" s="25" cm="1">
        <f t="array" ref="D573">(INDEX(PolicyHoldersInforce,A573)-INDEX(Deaths,A573))*INDEX(LapseRateFactor,(DurationInforce+A573))</f>
        <v>4.8471403747098767E-5</v>
      </c>
      <c r="E573" s="25" cm="1">
        <f t="array" ref="E573">INDEX(PolicyHoldersInforce,A573)*INDEX(QxFactor,INDEX(Age,A573),QxIndex)</f>
        <v>4.3162473194827712E-6</v>
      </c>
      <c r="F573" s="26" cm="1">
        <f t="array" ref="F573">INDEX(Deaths,A573)*SumAssured</f>
        <v>2.1581236597413858</v>
      </c>
      <c r="G573" s="26" cm="1">
        <f t="array" ref="G573">INDEX(PolicyHoldersInforce,A573)*Premium</f>
        <v>0.24749527506077706</v>
      </c>
      <c r="H573" s="26" cm="1">
        <f t="array" ref="H573">INDEX(PolicyHoldersInforce,A573)*INDEX(EscalatedExpense,A573)</f>
        <v>0.28278706378261476</v>
      </c>
      <c r="I573" s="26" cm="1">
        <f t="array" ref="I573">INDEX(PremiumsReceived,A573)-INDEX(ExpensesPaid,A573)-INDEX(DeathBenefitsPaid,A573)</f>
        <v>-2.1934154484632233</v>
      </c>
      <c r="J573" s="26" cm="1">
        <f t="array" ref="J573">IF(A573=MaxT,INDEX(NetCF,A573),INDEX(NetCF,A573)+(INDEX(BEL,(A573+1))*INDEX(DiscountFactor,A573)))</f>
        <v>-317.8965385898976</v>
      </c>
      <c r="K573" s="26"/>
    </row>
    <row r="574" spans="1:11" x14ac:dyDescent="0.2">
      <c r="A574" s="9">
        <v>573</v>
      </c>
      <c r="B574" s="24">
        <f t="shared" si="8"/>
        <v>69</v>
      </c>
      <c r="C574" s="25" cm="1">
        <f t="array" ref="C574">IF(A574=1,1,INDEX(PolicyHoldersInforce,(A574-1))-INDEX(Deaths,(A574-1))-INDEX(Lapses,(A574-1)))</f>
        <v>5.496433762852187E-3</v>
      </c>
      <c r="D574" s="25" cm="1">
        <f t="array" ref="D574">(INDEX(PolicyHoldersInforce,A574)-INDEX(Deaths,A574))*INDEX(LapseRateFactor,(DurationInforce+A574))</f>
        <v>4.8010313558610083E-5</v>
      </c>
      <c r="E574" s="25" cm="1">
        <f t="array" ref="E574">INDEX(PolicyHoldersInforce,A574)*INDEX(QxFactor,INDEX(Age,A574),QxIndex)</f>
        <v>4.2751884861036532E-6</v>
      </c>
      <c r="F574" s="26" cm="1">
        <f t="array" ref="F574">INDEX(Deaths,A574)*SumAssured</f>
        <v>2.1375942430518267</v>
      </c>
      <c r="G574" s="26" cm="1">
        <f t="array" ref="G574">INDEX(PolicyHoldersInforce,A574)*Premium</f>
        <v>0.24514094582320756</v>
      </c>
      <c r="H574" s="26" cm="1">
        <f t="array" ref="H574">INDEX(PolicyHoldersInforce,A574)*INDEX(EscalatedExpense,A574)</f>
        <v>0.28123816698408549</v>
      </c>
      <c r="I574" s="26" cm="1">
        <f t="array" ref="I574">INDEX(PremiumsReceived,A574)-INDEX(ExpensesPaid,A574)-INDEX(DeathBenefitsPaid,A574)</f>
        <v>-2.1736914642127045</v>
      </c>
      <c r="J574" s="26" cm="1">
        <f t="array" ref="J574">IF(A574=MaxT,INDEX(NetCF,A574),INDEX(NetCF,A574)+(INDEX(BEL,(A574+1))*INDEX(DiscountFactor,A574)))</f>
        <v>-317.23982405696205</v>
      </c>
      <c r="K574" s="26"/>
    </row>
    <row r="575" spans="1:11" x14ac:dyDescent="0.2">
      <c r="A575" s="9">
        <v>574</v>
      </c>
      <c r="B575" s="24">
        <f t="shared" si="8"/>
        <v>69</v>
      </c>
      <c r="C575" s="25" cm="1">
        <f t="array" ref="C575">IF(A575=1,1,INDEX(PolicyHoldersInforce,(A575-1))-INDEX(Deaths,(A575-1))-INDEX(Lapses,(A575-1)))</f>
        <v>5.4441482608074739E-3</v>
      </c>
      <c r="D575" s="25" cm="1">
        <f t="array" ref="D575">(INDEX(PolicyHoldersInforce,A575)-INDEX(Deaths,A575))*INDEX(LapseRateFactor,(DurationInforce+A575))</f>
        <v>4.7553609547237917E-5</v>
      </c>
      <c r="E575" s="25" cm="1">
        <f t="array" ref="E575">INDEX(PolicyHoldersInforce,A575)*INDEX(QxFactor,INDEX(Age,A575),QxIndex)</f>
        <v>4.234520229925903E-6</v>
      </c>
      <c r="F575" s="26" cm="1">
        <f t="array" ref="F575">INDEX(Deaths,A575)*SumAssured</f>
        <v>2.1172601149629515</v>
      </c>
      <c r="G575" s="26" cm="1">
        <f t="array" ref="G575">INDEX(PolicyHoldersInforce,A575)*Premium</f>
        <v>0.24280901243201333</v>
      </c>
      <c r="H575" s="26" cm="1">
        <f t="array" ref="H575">INDEX(PolicyHoldersInforce,A575)*INDEX(EscalatedExpense,A575)</f>
        <v>0.27969775388795914</v>
      </c>
      <c r="I575" s="26" cm="1">
        <f t="array" ref="I575">INDEX(PremiumsReceived,A575)-INDEX(ExpensesPaid,A575)-INDEX(DeathBenefitsPaid,A575)</f>
        <v>-2.1541488564188973</v>
      </c>
      <c r="J575" s="26" cm="1">
        <f t="array" ref="J575">IF(A575=MaxT,INDEX(NetCF,A575),INDEX(NetCF,A575)+(INDEX(BEL,(A575+1))*INDEX(DiscountFactor,A575)))</f>
        <v>-316.59973292457164</v>
      </c>
      <c r="K575" s="26"/>
    </row>
    <row r="576" spans="1:11" x14ac:dyDescent="0.2">
      <c r="A576" s="9">
        <v>575</v>
      </c>
      <c r="B576" s="24">
        <f t="shared" si="8"/>
        <v>69</v>
      </c>
      <c r="C576" s="25" cm="1">
        <f t="array" ref="C576">IF(A576=1,1,INDEX(PolicyHoldersInforce,(A576-1))-INDEX(Deaths,(A576-1))-INDEX(Lapses,(A576-1)))</f>
        <v>5.3923601310303104E-3</v>
      </c>
      <c r="D576" s="25" cm="1">
        <f t="array" ref="D576">(INDEX(PolicyHoldersInforce,A576)-INDEX(Deaths,A576))*INDEX(LapseRateFactor,(DurationInforce+A576))</f>
        <v>4.710124998893308E-5</v>
      </c>
      <c r="E576" s="25" cm="1">
        <f t="array" ref="E576">INDEX(PolicyHoldersInforce,A576)*INDEX(QxFactor,INDEX(Age,A576),QxIndex)</f>
        <v>4.1942388355358652E-6</v>
      </c>
      <c r="F576" s="26" cm="1">
        <f t="array" ref="F576">INDEX(Deaths,A576)*SumAssured</f>
        <v>2.0971194177679324</v>
      </c>
      <c r="G576" s="26" cm="1">
        <f t="array" ref="G576">INDEX(PolicyHoldersInforce,A576)*Premium</f>
        <v>0.24049926184395184</v>
      </c>
      <c r="H576" s="26" cm="1">
        <f t="array" ref="H576">INDEX(PolicyHoldersInforce,A576)*INDEX(EscalatedExpense,A576)</f>
        <v>0.27816577802683601</v>
      </c>
      <c r="I576" s="26" cm="1">
        <f t="array" ref="I576">INDEX(PremiumsReceived,A576)-INDEX(ExpensesPaid,A576)-INDEX(DeathBenefitsPaid,A576)</f>
        <v>-2.1347859339508166</v>
      </c>
      <c r="J576" s="26" cm="1">
        <f t="array" ref="J576">IF(A576=MaxT,INDEX(NetCF,A576),INDEX(NetCF,A576)+(INDEX(BEL,(A576+1))*INDEX(DiscountFactor,A576)))</f>
        <v>-315.9761638486533</v>
      </c>
      <c r="K576" s="26"/>
    </row>
    <row r="577" spans="1:11" x14ac:dyDescent="0.2">
      <c r="A577" s="9">
        <v>576</v>
      </c>
      <c r="B577" s="24">
        <f t="shared" si="8"/>
        <v>70</v>
      </c>
      <c r="C577" s="25" cm="1">
        <f t="array" ref="C577">IF(A577=1,1,INDEX(PolicyHoldersInforce,(A577-1))-INDEX(Deaths,(A577-1))-INDEX(Lapses,(A577-1)))</f>
        <v>5.3410646422058419E-3</v>
      </c>
      <c r="D577" s="25" cm="1">
        <f t="array" ref="D577">(INDEX(PolicyHoldersInforce,A577)-INDEX(Deaths,A577))*INDEX(LapseRateFactor,(DurationInforce+A577))</f>
        <v>4.6648798409825251E-5</v>
      </c>
      <c r="E577" s="25" cm="1">
        <f t="array" ref="E577">INDEX(PolicyHoldersInforce,A577)*INDEX(QxFactor,INDEX(Age,A577),QxIndex)</f>
        <v>4.6571251495447823E-6</v>
      </c>
      <c r="F577" s="26" cm="1">
        <f t="array" ref="F577">INDEX(Deaths,A577)*SumAssured</f>
        <v>2.3285625747723913</v>
      </c>
      <c r="G577" s="26" cm="1">
        <f t="array" ref="G577">INDEX(PolicyHoldersInforce,A577)*Premium</f>
        <v>0.23821148304238055</v>
      </c>
      <c r="H577" s="26" cm="1">
        <f t="array" ref="H577">INDEX(PolicyHoldersInforce,A577)*INDEX(EscalatedExpense,A577)</f>
        <v>0.27664219318783012</v>
      </c>
      <c r="I577" s="26" cm="1">
        <f t="array" ref="I577">INDEX(PremiumsReceived,A577)-INDEX(ExpensesPaid,A577)-INDEX(DeathBenefitsPaid,A577)</f>
        <v>-2.3669932849178408</v>
      </c>
      <c r="J577" s="26" cm="1">
        <f t="array" ref="J577">IF(A577=MaxT,INDEX(NetCF,A577),INDEX(NetCF,A577)+(INDEX(BEL,(A577+1))*INDEX(DiscountFactor,A577)))</f>
        <v>-315.36901669119925</v>
      </c>
      <c r="K577" s="26"/>
    </row>
    <row r="578" spans="1:11" x14ac:dyDescent="0.2">
      <c r="A578" s="9">
        <v>577</v>
      </c>
      <c r="B578" s="24">
        <f t="shared" ref="B578:B641" si="9">FLOOR(AgeAtInception+((DurationInforce+A578)/12),1)</f>
        <v>70</v>
      </c>
      <c r="C578" s="25" cm="1">
        <f t="array" ref="C578">IF(A578=1,1,INDEX(PolicyHoldersInforce,(A578-1))-INDEX(Deaths,(A578-1))-INDEX(Lapses,(A578-1)))</f>
        <v>5.2897587186464716E-3</v>
      </c>
      <c r="D578" s="25" cm="1">
        <f t="array" ref="D578">(INDEX(PolicyHoldersInforce,A578)-INDEX(Deaths,A578))*INDEX(LapseRateFactor,(DurationInforce+A578))</f>
        <v>4.6200693051496825E-5</v>
      </c>
      <c r="E578" s="25" cm="1">
        <f t="array" ref="E578">INDEX(PolicyHoldersInforce,A578)*INDEX(QxFactor,INDEX(Age,A578),QxIndex)</f>
        <v>4.6123891047793164E-6</v>
      </c>
      <c r="F578" s="26" cm="1">
        <f t="array" ref="F578">INDEX(Deaths,A578)*SumAssured</f>
        <v>2.3061945523896581</v>
      </c>
      <c r="G578" s="26" cm="1">
        <f t="array" ref="G578">INDEX(PolicyHoldersInforce,A578)*Premium</f>
        <v>0.23592323885163263</v>
      </c>
      <c r="H578" s="26" cm="1">
        <f t="array" ref="H578">INDEX(PolicyHoldersInforce,A578)*INDEX(EscalatedExpense,A578)</f>
        <v>0.27510103399952485</v>
      </c>
      <c r="I578" s="26" cm="1">
        <f t="array" ref="I578">INDEX(PremiumsReceived,A578)-INDEX(ExpensesPaid,A578)-INDEX(DeathBenefitsPaid,A578)</f>
        <v>-2.3453723475375501</v>
      </c>
      <c r="J578" s="26" cm="1">
        <f t="array" ref="J578">IF(A578=MaxT,INDEX(NetCF,A578),INDEX(NetCF,A578)+(INDEX(BEL,(A578+1))*INDEX(DiscountFactor,A578)))</f>
        <v>-314.52557658226618</v>
      </c>
      <c r="K578" s="26"/>
    </row>
    <row r="579" spans="1:11" x14ac:dyDescent="0.2">
      <c r="A579" s="9">
        <v>578</v>
      </c>
      <c r="B579" s="24">
        <f t="shared" si="9"/>
        <v>70</v>
      </c>
      <c r="C579" s="25" cm="1">
        <f t="array" ref="C579">IF(A579=1,1,INDEX(PolicyHoldersInforce,(A579-1))-INDEX(Deaths,(A579-1))-INDEX(Lapses,(A579-1)))</f>
        <v>5.2389456364901957E-3</v>
      </c>
      <c r="D579" s="25" cm="1">
        <f t="array" ref="D579">(INDEX(PolicyHoldersInforce,A579)-INDEX(Deaths,A579))*INDEX(LapseRateFactor,(DurationInforce+A579))</f>
        <v>4.5756892164430414E-5</v>
      </c>
      <c r="E579" s="25" cm="1">
        <f t="array" ref="E579">INDEX(PolicyHoldersInforce,A579)*INDEX(QxFactor,INDEX(Age,A579),QxIndex)</f>
        <v>4.5680827915836492E-6</v>
      </c>
      <c r="F579" s="26" cm="1">
        <f t="array" ref="F579">INDEX(Deaths,A579)*SumAssured</f>
        <v>2.2840413957918244</v>
      </c>
      <c r="G579" s="26" cm="1">
        <f t="array" ref="G579">INDEX(PolicyHoldersInforce,A579)*Premium</f>
        <v>0.23365697538746275</v>
      </c>
      <c r="H579" s="26" cm="1">
        <f t="array" ref="H579">INDEX(PolicyHoldersInforce,A579)*INDEX(EscalatedExpense,A579)</f>
        <v>0.27356846052844719</v>
      </c>
      <c r="I579" s="26" cm="1">
        <f t="array" ref="I579">INDEX(PremiumsReceived,A579)-INDEX(ExpensesPaid,A579)-INDEX(DeathBenefitsPaid,A579)</f>
        <v>-2.3239528809328087</v>
      </c>
      <c r="J579" s="26" cm="1">
        <f t="array" ref="J579">IF(A579=MaxT,INDEX(NetCF,A579),INDEX(NetCF,A579)+(INDEX(BEL,(A579+1))*INDEX(DiscountFactor,A579)))</f>
        <v>-313.69975716434033</v>
      </c>
      <c r="K579" s="26"/>
    </row>
    <row r="580" spans="1:11" x14ac:dyDescent="0.2">
      <c r="A580" s="9">
        <v>579</v>
      </c>
      <c r="B580" s="24">
        <f t="shared" si="9"/>
        <v>70</v>
      </c>
      <c r="C580" s="25" cm="1">
        <f t="array" ref="C580">IF(A580=1,1,INDEX(PolicyHoldersInforce,(A580-1))-INDEX(Deaths,(A580-1))-INDEX(Lapses,(A580-1)))</f>
        <v>5.1886206615341822E-3</v>
      </c>
      <c r="D580" s="25" cm="1">
        <f t="array" ref="D580">(INDEX(PolicyHoldersInforce,A580)-INDEX(Deaths,A580))*INDEX(LapseRateFactor,(DurationInforce+A580))</f>
        <v>4.5317354400151824E-5</v>
      </c>
      <c r="E580" s="25" cm="1">
        <f t="array" ref="E580">INDEX(PolicyHoldersInforce,A580)*INDEX(QxFactor,INDEX(Age,A580),QxIndex)</f>
        <v>4.5242020819839491E-6</v>
      </c>
      <c r="F580" s="26" cm="1">
        <f t="array" ref="F580">INDEX(Deaths,A580)*SumAssured</f>
        <v>2.2621010409919746</v>
      </c>
      <c r="G580" s="26" cm="1">
        <f t="array" ref="G580">INDEX(PolicyHoldersInforce,A580)*Premium</f>
        <v>0.23141248150442453</v>
      </c>
      <c r="H580" s="26" cm="1">
        <f t="array" ref="H580">INDEX(PolicyHoldersInforce,A580)*INDEX(EscalatedExpense,A580)</f>
        <v>0.27204442494401415</v>
      </c>
      <c r="I580" s="26" cm="1">
        <f t="array" ref="I580">INDEX(PremiumsReceived,A580)-INDEX(ExpensesPaid,A580)-INDEX(DeathBenefitsPaid,A580)</f>
        <v>-2.302732984431564</v>
      </c>
      <c r="J580" s="26" cm="1">
        <f t="array" ref="J580">IF(A580=MaxT,INDEX(NetCF,A580),INDEX(NetCF,A580)+(INDEX(BEL,(A580+1))*INDEX(DiscountFactor,A580)))</f>
        <v>-312.89144175558135</v>
      </c>
      <c r="K580" s="26"/>
    </row>
    <row r="581" spans="1:11" x14ac:dyDescent="0.2">
      <c r="A581" s="9">
        <v>580</v>
      </c>
      <c r="B581" s="24">
        <f t="shared" si="9"/>
        <v>70</v>
      </c>
      <c r="C581" s="25" cm="1">
        <f t="array" ref="C581">IF(A581=1,1,INDEX(PolicyHoldersInforce,(A581-1))-INDEX(Deaths,(A581-1))-INDEX(Lapses,(A581-1)))</f>
        <v>5.1387791050520465E-3</v>
      </c>
      <c r="D581" s="25" cm="1">
        <f t="array" ref="D581">(INDEX(PolicyHoldersInforce,A581)-INDEX(Deaths,A581))*INDEX(LapseRateFactor,(DurationInforce+A581))</f>
        <v>4.4882038807377635E-5</v>
      </c>
      <c r="E581" s="25" cm="1">
        <f t="array" ref="E581">INDEX(PolicyHoldersInforce,A581)*INDEX(QxFactor,INDEX(Age,A581),QxIndex)</f>
        <v>4.4807428876594359E-6</v>
      </c>
      <c r="F581" s="26" cm="1">
        <f t="array" ref="F581">INDEX(Deaths,A581)*SumAssured</f>
        <v>2.240371443829718</v>
      </c>
      <c r="G581" s="26" cm="1">
        <f t="array" ref="G581">INDEX(PolicyHoldersInforce,A581)*Premium</f>
        <v>0.22918954808532127</v>
      </c>
      <c r="H581" s="26" cm="1">
        <f t="array" ref="H581">INDEX(PolicyHoldersInforce,A581)*INDEX(EscalatedExpense,A581)</f>
        <v>0.27052887968210648</v>
      </c>
      <c r="I581" s="26" cm="1">
        <f t="array" ref="I581">INDEX(PremiumsReceived,A581)-INDEX(ExpensesPaid,A581)-INDEX(DeathBenefitsPaid,A581)</f>
        <v>-2.2817107754265034</v>
      </c>
      <c r="J581" s="26" cm="1">
        <f t="array" ref="J581">IF(A581=MaxT,INDEX(NetCF,A581),INDEX(NetCF,A581)+(INDEX(BEL,(A581+1))*INDEX(DiscountFactor,A581)))</f>
        <v>-312.10051501611798</v>
      </c>
      <c r="K581" s="26"/>
    </row>
    <row r="582" spans="1:11" x14ac:dyDescent="0.2">
      <c r="A582" s="9">
        <v>581</v>
      </c>
      <c r="B582" s="24">
        <f t="shared" si="9"/>
        <v>70</v>
      </c>
      <c r="C582" s="25" cm="1">
        <f t="array" ref="C582">IF(A582=1,1,INDEX(PolicyHoldersInforce,(A582-1))-INDEX(Deaths,(A582-1))-INDEX(Lapses,(A582-1)))</f>
        <v>5.089416323357009E-3</v>
      </c>
      <c r="D582" s="25" cm="1">
        <f t="array" ref="D582">(INDEX(PolicyHoldersInforce,A582)-INDEX(Deaths,A582))*INDEX(LapseRateFactor,(DurationInforce+A582))</f>
        <v>4.445090482819985E-5</v>
      </c>
      <c r="E582" s="25" cm="1">
        <f t="array" ref="E582">INDEX(PolicyHoldersInforce,A582)*INDEX(QxFactor,INDEX(Age,A582),QxIndex)</f>
        <v>4.4377011595614765E-6</v>
      </c>
      <c r="F582" s="26" cm="1">
        <f t="array" ref="F582">INDEX(Deaths,A582)*SumAssured</f>
        <v>2.2188505797807383</v>
      </c>
      <c r="G582" s="26" cm="1">
        <f t="array" ref="G582">INDEX(PolicyHoldersInforce,A582)*Premium</f>
        <v>0.22698796802172261</v>
      </c>
      <c r="H582" s="26" cm="1">
        <f t="array" ref="H582">INDEX(PolicyHoldersInforce,A582)*INDEX(EscalatedExpense,A582)</f>
        <v>0.26902177744358124</v>
      </c>
      <c r="I582" s="26" cm="1">
        <f t="array" ref="I582">INDEX(PremiumsReceived,A582)-INDEX(ExpensesPaid,A582)-INDEX(DeathBenefitsPaid,A582)</f>
        <v>-2.2608843892025972</v>
      </c>
      <c r="J582" s="26" cm="1">
        <f t="array" ref="J582">IF(A582=MaxT,INDEX(NetCF,A582),INDEX(NetCF,A582)+(INDEX(BEL,(A582+1))*INDEX(DiscountFactor,A582)))</f>
        <v>-311.32686293642718</v>
      </c>
      <c r="K582" s="26"/>
    </row>
    <row r="583" spans="1:11" x14ac:dyDescent="0.2">
      <c r="A583" s="9">
        <v>582</v>
      </c>
      <c r="B583" s="24">
        <f t="shared" si="9"/>
        <v>70</v>
      </c>
      <c r="C583" s="25" cm="1">
        <f t="array" ref="C583">IF(A583=1,1,INDEX(PolicyHoldersInforce,(A583-1))-INDEX(Deaths,(A583-1))-INDEX(Lapses,(A583-1)))</f>
        <v>5.0405277173692477E-3</v>
      </c>
      <c r="D583" s="25" cm="1">
        <f t="array" ref="D583">(INDEX(PolicyHoldersInforce,A583)-INDEX(Deaths,A583))*INDEX(LapseRateFactor,(DurationInforce+A583))</f>
        <v>4.4023912294307096E-5</v>
      </c>
      <c r="E583" s="25" cm="1">
        <f t="array" ref="E583">INDEX(PolicyHoldersInforce,A583)*INDEX(QxFactor,INDEX(Age,A583),QxIndex)</f>
        <v>4.3950728875363396E-6</v>
      </c>
      <c r="F583" s="26" cm="1">
        <f t="array" ref="F583">INDEX(Deaths,A583)*SumAssured</f>
        <v>2.1975364437681697</v>
      </c>
      <c r="G583" s="26" cm="1">
        <f t="array" ref="G583">INDEX(PolicyHoldersInforce,A583)*Premium</f>
        <v>0.22480753619466845</v>
      </c>
      <c r="H583" s="26" cm="1">
        <f t="array" ref="H583">INDEX(PolicyHoldersInforce,A583)*INDEX(EscalatedExpense,A583)</f>
        <v>0.26752307119279689</v>
      </c>
      <c r="I583" s="26" cm="1">
        <f t="array" ref="I583">INDEX(PremiumsReceived,A583)-INDEX(ExpensesPaid,A583)-INDEX(DeathBenefitsPaid,A583)</f>
        <v>-2.240251978766298</v>
      </c>
      <c r="J583" s="26" cm="1">
        <f t="array" ref="J583">IF(A583=MaxT,INDEX(NetCF,A583),INDEX(NetCF,A583)+(INDEX(BEL,(A583+1))*INDEX(DiscountFactor,A583)))</f>
        <v>-310.57037282583042</v>
      </c>
      <c r="K583" s="26"/>
    </row>
    <row r="584" spans="1:11" x14ac:dyDescent="0.2">
      <c r="A584" s="9">
        <v>583</v>
      </c>
      <c r="B584" s="24">
        <f t="shared" si="9"/>
        <v>70</v>
      </c>
      <c r="C584" s="25" cm="1">
        <f t="array" ref="C584">IF(A584=1,1,INDEX(PolicyHoldersInforce,(A584-1))-INDEX(Deaths,(A584-1))-INDEX(Lapses,(A584-1)))</f>
        <v>4.9921087321874048E-3</v>
      </c>
      <c r="D584" s="25" cm="1">
        <f t="array" ref="D584">(INDEX(PolicyHoldersInforce,A584)-INDEX(Deaths,A584))*INDEX(LapseRateFactor,(DurationInforce+A584))</f>
        <v>4.3601021423242247E-5</v>
      </c>
      <c r="E584" s="25" cm="1">
        <f t="array" ref="E584">INDEX(PolicyHoldersInforce,A584)*INDEX(QxFactor,INDEX(Age,A584),QxIndex)</f>
        <v>4.3528540999515728E-6</v>
      </c>
      <c r="F584" s="26" cm="1">
        <f t="array" ref="F584">INDEX(Deaths,A584)*SumAssured</f>
        <v>2.1764270499757865</v>
      </c>
      <c r="G584" s="26" cm="1">
        <f t="array" ref="G584">INDEX(PolicyHoldersInforce,A584)*Premium</f>
        <v>0.22264804945555827</v>
      </c>
      <c r="H584" s="26" cm="1">
        <f t="array" ref="H584">INDEX(PolicyHoldersInforce,A584)*INDEX(EscalatedExpense,A584)</f>
        <v>0.26603271415614499</v>
      </c>
      <c r="I584" s="26" cm="1">
        <f t="array" ref="I584">INDEX(PremiumsReceived,A584)-INDEX(ExpensesPaid,A584)-INDEX(DeathBenefitsPaid,A584)</f>
        <v>-2.2198117146763732</v>
      </c>
      <c r="J584" s="26" cm="1">
        <f t="array" ref="J584">IF(A584=MaxT,INDEX(NetCF,A584),INDEX(NetCF,A584)+(INDEX(BEL,(A584+1))*INDEX(DiscountFactor,A584)))</f>
        <v>-309.83093330110552</v>
      </c>
      <c r="K584" s="26"/>
    </row>
    <row r="585" spans="1:11" x14ac:dyDescent="0.2">
      <c r="A585" s="9">
        <v>584</v>
      </c>
      <c r="B585" s="24">
        <f t="shared" si="9"/>
        <v>70</v>
      </c>
      <c r="C585" s="25" cm="1">
        <f t="array" ref="C585">IF(A585=1,1,INDEX(PolicyHoldersInforce,(A585-1))-INDEX(Deaths,(A585-1))-INDEX(Lapses,(A585-1)))</f>
        <v>4.944154856664211E-3</v>
      </c>
      <c r="D585" s="25" cm="1">
        <f t="array" ref="D585">(INDEX(PolicyHoldersInforce,A585)-INDEX(Deaths,A585))*INDEX(LapseRateFactor,(DurationInforce+A585))</f>
        <v>4.3182192814695872E-5</v>
      </c>
      <c r="E585" s="25" cm="1">
        <f t="array" ref="E585">INDEX(PolicyHoldersInforce,A585)*INDEX(QxFactor,INDEX(Age,A585),QxIndex)</f>
        <v>4.3110408633259675E-6</v>
      </c>
      <c r="F585" s="26" cm="1">
        <f t="array" ref="F585">INDEX(Deaths,A585)*SumAssured</f>
        <v>2.1555204316629837</v>
      </c>
      <c r="G585" s="26" cm="1">
        <f t="array" ref="G585">INDEX(PolicyHoldersInforce,A585)*Premium</f>
        <v>0.22050930660722382</v>
      </c>
      <c r="H585" s="26" cm="1">
        <f t="array" ref="H585">INDEX(PolicyHoldersInforce,A585)*INDEX(EscalatedExpense,A585)</f>
        <v>0.26455065982059017</v>
      </c>
      <c r="I585" s="26" cm="1">
        <f t="array" ref="I585">INDEX(PremiumsReceived,A585)-INDEX(ExpensesPaid,A585)-INDEX(DeathBenefitsPaid,A585)</f>
        <v>-2.1995617848763502</v>
      </c>
      <c r="J585" s="26" cm="1">
        <f t="array" ref="J585">IF(A585=MaxT,INDEX(NetCF,A585),INDEX(NetCF,A585)+(INDEX(BEL,(A585+1))*INDEX(DiscountFactor,A585)))</f>
        <v>-309.10843427521297</v>
      </c>
      <c r="K585" s="26"/>
    </row>
    <row r="586" spans="1:11" x14ac:dyDescent="0.2">
      <c r="A586" s="9">
        <v>585</v>
      </c>
      <c r="B586" s="24">
        <f t="shared" si="9"/>
        <v>70</v>
      </c>
      <c r="C586" s="25" cm="1">
        <f t="array" ref="C586">IF(A586=1,1,INDEX(PolicyHoldersInforce,(A586-1))-INDEX(Deaths,(A586-1))-INDEX(Lapses,(A586-1)))</f>
        <v>4.8966616229861896E-3</v>
      </c>
      <c r="D586" s="25" cm="1">
        <f t="array" ref="D586">(INDEX(PolicyHoldersInforce,A586)-INDEX(Deaths,A586))*INDEX(LapseRateFactor,(DurationInforce+A586))</f>
        <v>4.2767387446835403E-5</v>
      </c>
      <c r="E586" s="25" cm="1">
        <f t="array" ref="E586">INDEX(PolicyHoldersInforce,A586)*INDEX(QxFactor,INDEX(Age,A586),QxIndex)</f>
        <v>4.2696292819630853E-6</v>
      </c>
      <c r="F586" s="26" cm="1">
        <f t="array" ref="F586">INDEX(Deaths,A586)*SumAssured</f>
        <v>2.1348146409815425</v>
      </c>
      <c r="G586" s="26" cm="1">
        <f t="array" ref="G586">INDEX(PolicyHoldersInforce,A586)*Premium</f>
        <v>0.21839110838518405</v>
      </c>
      <c r="H586" s="26" cm="1">
        <f t="array" ref="H586">INDEX(PolicyHoldersInforce,A586)*INDEX(EscalatedExpense,A586)</f>
        <v>0.26307686193221885</v>
      </c>
      <c r="I586" s="26" cm="1">
        <f t="array" ref="I586">INDEX(PremiumsReceived,A586)-INDEX(ExpensesPaid,A586)-INDEX(DeathBenefitsPaid,A586)</f>
        <v>-2.1795003945285774</v>
      </c>
      <c r="J586" s="26" cm="1">
        <f t="array" ref="J586">IF(A586=MaxT,INDEX(NetCF,A586),INDEX(NetCF,A586)+(INDEX(BEL,(A586+1))*INDEX(DiscountFactor,A586)))</f>
        <v>-308.40276694613578</v>
      </c>
      <c r="K586" s="26"/>
    </row>
    <row r="587" spans="1:11" x14ac:dyDescent="0.2">
      <c r="A587" s="9">
        <v>586</v>
      </c>
      <c r="B587" s="24">
        <f t="shared" si="9"/>
        <v>70</v>
      </c>
      <c r="C587" s="25" cm="1">
        <f t="array" ref="C587">IF(A587=1,1,INDEX(PolicyHoldersInforce,(A587-1))-INDEX(Deaths,(A587-1))-INDEX(Lapses,(A587-1)))</f>
        <v>4.8496246062573918E-3</v>
      </c>
      <c r="D587" s="25" cm="1">
        <f t="array" ref="D587">(INDEX(PolicyHoldersInforce,A587)-INDEX(Deaths,A587))*INDEX(LapseRateFactor,(DurationInforce+A587))</f>
        <v>4.2356566672669474E-5</v>
      </c>
      <c r="E587" s="25" cm="1">
        <f t="array" ref="E587">INDEX(PolicyHoldersInforce,A587)*INDEX(QxFactor,INDEX(Age,A587),QxIndex)</f>
        <v>4.228615497588296E-6</v>
      </c>
      <c r="F587" s="26" cm="1">
        <f t="array" ref="F587">INDEX(Deaths,A587)*SumAssured</f>
        <v>2.1143077487941482</v>
      </c>
      <c r="G587" s="26" cm="1">
        <f t="array" ref="G587">INDEX(PolicyHoldersInforce,A587)*Premium</f>
        <v>0.21629325743907968</v>
      </c>
      <c r="H587" s="26" cm="1">
        <f t="array" ref="H587">INDEX(PolicyHoldersInforce,A587)*INDEX(EscalatedExpense,A587)</f>
        <v>0.26161127449479582</v>
      </c>
      <c r="I587" s="26" cm="1">
        <f t="array" ref="I587">INDEX(PremiumsReceived,A587)-INDEX(ExpensesPaid,A587)-INDEX(DeathBenefitsPaid,A587)</f>
        <v>-2.1596257658498645</v>
      </c>
      <c r="J587" s="26" cm="1">
        <f t="array" ref="J587">IF(A587=MaxT,INDEX(NetCF,A587),INDEX(NetCF,A587)+(INDEX(BEL,(A587+1))*INDEX(DiscountFactor,A587)))</f>
        <v>-307.71382378583166</v>
      </c>
      <c r="K587" s="26"/>
    </row>
    <row r="588" spans="1:11" x14ac:dyDescent="0.2">
      <c r="A588" s="9">
        <v>587</v>
      </c>
      <c r="B588" s="24">
        <f t="shared" si="9"/>
        <v>70</v>
      </c>
      <c r="C588" s="25" cm="1">
        <f t="array" ref="C588">IF(A588=1,1,INDEX(PolicyHoldersInforce,(A588-1))-INDEX(Deaths,(A588-1))-INDEX(Lapses,(A588-1)))</f>
        <v>4.8030394240871346E-3</v>
      </c>
      <c r="D588" s="25" cm="1">
        <f t="array" ref="D588">(INDEX(PolicyHoldersInforce,A588)-INDEX(Deaths,A588))*INDEX(LapseRateFactor,(DurationInforce+A588))</f>
        <v>4.1949692216447229E-5</v>
      </c>
      <c r="E588" s="25" cm="1">
        <f t="array" ref="E588">INDEX(PolicyHoldersInforce,A588)*INDEX(QxFactor,INDEX(Age,A588),QxIndex)</f>
        <v>4.1879956889893065E-6</v>
      </c>
      <c r="F588" s="26" cm="1">
        <f t="array" ref="F588">INDEX(Deaths,A588)*SumAssured</f>
        <v>2.0939978444946532</v>
      </c>
      <c r="G588" s="26" cm="1">
        <f t="array" ref="G588">INDEX(PolicyHoldersInforce,A588)*Premium</f>
        <v>0.21421555831428621</v>
      </c>
      <c r="H588" s="26" cm="1">
        <f t="array" ref="H588">INDEX(PolicyHoldersInforce,A588)*INDEX(EscalatedExpense,A588)</f>
        <v>0.26015385176832823</v>
      </c>
      <c r="I588" s="26" cm="1">
        <f t="array" ref="I588">INDEX(PremiumsReceived,A588)-INDEX(ExpensesPaid,A588)-INDEX(DeathBenefitsPaid,A588)</f>
        <v>-2.1399361379486952</v>
      </c>
      <c r="J588" s="26" cm="1">
        <f t="array" ref="J588">IF(A588=MaxT,INDEX(NetCF,A588),INDEX(NetCF,A588)+(INDEX(BEL,(A588+1))*INDEX(DiscountFactor,A588)))</f>
        <v>-307.04149852929692</v>
      </c>
      <c r="K588" s="26"/>
    </row>
    <row r="589" spans="1:11" x14ac:dyDescent="0.2">
      <c r="A589" s="9">
        <v>588</v>
      </c>
      <c r="B589" s="24">
        <f t="shared" si="9"/>
        <v>71</v>
      </c>
      <c r="C589" s="25" cm="1">
        <f t="array" ref="C589">IF(A589=1,1,INDEX(PolicyHoldersInforce,(A589-1))-INDEX(Deaths,(A589-1))-INDEX(Lapses,(A589-1)))</f>
        <v>4.7569017361816981E-3</v>
      </c>
      <c r="D589" s="25" cm="1">
        <f t="array" ref="D589">(INDEX(PolicyHoldersInforce,A589)-INDEX(Deaths,A589))*INDEX(LapseRateFactor,(DurationInforce+A589))</f>
        <v>4.1542326807983232E-5</v>
      </c>
      <c r="E589" s="25" cm="1">
        <f t="array" ref="E589">INDEX(PolicyHoldersInforce,A589)*INDEX(QxFactor,INDEX(Age,A589),QxIndex)</f>
        <v>4.6510328186942793E-6</v>
      </c>
      <c r="F589" s="26" cm="1">
        <f t="array" ref="F589">INDEX(Deaths,A589)*SumAssured</f>
        <v>2.3255164093471397</v>
      </c>
      <c r="G589" s="26" cm="1">
        <f t="array" ref="G589">INDEX(PolicyHoldersInforce,A589)*Premium</f>
        <v>0.21215781743370374</v>
      </c>
      <c r="H589" s="26" cm="1">
        <f t="array" ref="H589">INDEX(PolicyHoldersInforce,A589)*INDEX(EscalatedExpense,A589)</f>
        <v>0.25870454826763822</v>
      </c>
      <c r="I589" s="26" cm="1">
        <f t="array" ref="I589">INDEX(PremiumsReceived,A589)-INDEX(ExpensesPaid,A589)-INDEX(DeathBenefitsPaid,A589)</f>
        <v>-2.3720631401810741</v>
      </c>
      <c r="J589" s="26" cm="1">
        <f t="array" ref="J589">IF(A589=MaxT,INDEX(NetCF,A589),INDEX(NetCF,A589)+(INDEX(BEL,(A589+1))*INDEX(DiscountFactor,A589)))</f>
        <v>-306.38568616374016</v>
      </c>
      <c r="K589" s="26"/>
    </row>
    <row r="590" spans="1:11" x14ac:dyDescent="0.2">
      <c r="A590" s="9">
        <v>589</v>
      </c>
      <c r="B590" s="24">
        <f t="shared" si="9"/>
        <v>71</v>
      </c>
      <c r="C590" s="25" cm="1">
        <f t="array" ref="C590">IF(A590=1,1,INDEX(PolicyHoldersInforce,(A590-1))-INDEX(Deaths,(A590-1))-INDEX(Lapses,(A590-1)))</f>
        <v>4.7107083765550208E-3</v>
      </c>
      <c r="D590" s="25" cm="1">
        <f t="array" ref="D590">(INDEX(PolicyHoldersInforce,A590)-INDEX(Deaths,A590))*INDEX(LapseRateFactor,(DurationInforce+A590))</f>
        <v>4.1138917246803087E-5</v>
      </c>
      <c r="E590" s="25" cm="1">
        <f t="array" ref="E590">INDEX(PolicyHoldersInforce,A590)*INDEX(QxFactor,INDEX(Age,A590),QxIndex)</f>
        <v>4.6058675318027571E-6</v>
      </c>
      <c r="F590" s="26" cm="1">
        <f t="array" ref="F590">INDEX(Deaths,A590)*SumAssured</f>
        <v>2.3029337659013787</v>
      </c>
      <c r="G590" s="26" cm="1">
        <f t="array" ref="G590">INDEX(PolicyHoldersInforce,A590)*Premium</f>
        <v>0.21009759359435393</v>
      </c>
      <c r="H590" s="26" cm="1">
        <f t="array" ref="H590">INDEX(PolicyHoldersInforce,A590)*INDEX(EscalatedExpense,A590)</f>
        <v>0.25723607727645303</v>
      </c>
      <c r="I590" s="26" cm="1">
        <f t="array" ref="I590">INDEX(PremiumsReceived,A590)-INDEX(ExpensesPaid,A590)-INDEX(DeathBenefitsPaid,A590)</f>
        <v>-2.3500722495834778</v>
      </c>
      <c r="J590" s="26" cm="1">
        <f t="array" ref="J590">IF(A590=MaxT,INDEX(NetCF,A590),INDEX(NetCF,A590)+(INDEX(BEL,(A590+1))*INDEX(DiscountFactor,A590)))</f>
        <v>-305.49342470617938</v>
      </c>
      <c r="K590" s="26"/>
    </row>
    <row r="591" spans="1:11" x14ac:dyDescent="0.2">
      <c r="A591" s="9">
        <v>590</v>
      </c>
      <c r="B591" s="24">
        <f t="shared" si="9"/>
        <v>71</v>
      </c>
      <c r="C591" s="25" cm="1">
        <f t="array" ref="C591">IF(A591=1,1,INDEX(PolicyHoldersInforce,(A591-1))-INDEX(Deaths,(A591-1))-INDEX(Lapses,(A591-1)))</f>
        <v>4.6649635917764146E-3</v>
      </c>
      <c r="D591" s="25" cm="1">
        <f t="array" ref="D591">(INDEX(PolicyHoldersInforce,A591)-INDEX(Deaths,A591))*INDEX(LapseRateFactor,(DurationInforce+A591))</f>
        <v>4.0739425118433183E-5</v>
      </c>
      <c r="E591" s="25" cm="1">
        <f t="array" ref="E591">INDEX(PolicyHoldersInforce,A591)*INDEX(QxFactor,INDEX(Age,A591),QxIndex)</f>
        <v>4.5611408363423247E-6</v>
      </c>
      <c r="F591" s="26" cm="1">
        <f t="array" ref="F591">INDEX(Deaths,A591)*SumAssured</f>
        <v>2.2805704181711626</v>
      </c>
      <c r="G591" s="26" cm="1">
        <f t="array" ref="G591">INDEX(PolicyHoldersInforce,A591)*Premium</f>
        <v>0.20805737619322809</v>
      </c>
      <c r="H591" s="26" cm="1">
        <f t="array" ref="H591">INDEX(PolicyHoldersInforce,A591)*INDEX(EscalatedExpense,A591)</f>
        <v>0.25577594168975371</v>
      </c>
      <c r="I591" s="26" cm="1">
        <f t="array" ref="I591">INDEX(PremiumsReceived,A591)-INDEX(ExpensesPaid,A591)-INDEX(DeathBenefitsPaid,A591)</f>
        <v>-2.3282889836676883</v>
      </c>
      <c r="J591" s="26" cm="1">
        <f t="array" ref="J591">IF(A591=MaxT,INDEX(NetCF,A591),INDEX(NetCF,A591)+(INDEX(BEL,(A591+1))*INDEX(DiscountFactor,A591)))</f>
        <v>-304.61891805322597</v>
      </c>
      <c r="K591" s="26"/>
    </row>
    <row r="592" spans="1:11" x14ac:dyDescent="0.2">
      <c r="A592" s="9">
        <v>591</v>
      </c>
      <c r="B592" s="24">
        <f t="shared" si="9"/>
        <v>71</v>
      </c>
      <c r="C592" s="25" cm="1">
        <f t="array" ref="C592">IF(A592=1,1,INDEX(PolicyHoldersInforce,(A592-1))-INDEX(Deaths,(A592-1))-INDEX(Lapses,(A592-1)))</f>
        <v>4.6196630258216386E-3</v>
      </c>
      <c r="D592" s="25" cm="1">
        <f t="array" ref="D592">(INDEX(PolicyHoldersInforce,A592)-INDEX(Deaths,A592))*INDEX(LapseRateFactor,(DurationInforce+A592))</f>
        <v>4.0343812381435495E-5</v>
      </c>
      <c r="E592" s="25" cm="1">
        <f t="array" ref="E592">INDEX(PolicyHoldersInforce,A592)*INDEX(QxFactor,INDEX(Age,A592),QxIndex)</f>
        <v>4.5168484732357848E-6</v>
      </c>
      <c r="F592" s="26" cm="1">
        <f t="array" ref="F592">INDEX(Deaths,A592)*SumAssured</f>
        <v>2.2584242366178926</v>
      </c>
      <c r="G592" s="26" cm="1">
        <f t="array" ref="G592">INDEX(PolicyHoldersInforce,A592)*Premium</f>
        <v>0.20603697095164508</v>
      </c>
      <c r="H592" s="26" cm="1">
        <f t="array" ref="H592">INDEX(PolicyHoldersInforce,A592)*INDEX(EscalatedExpense,A592)</f>
        <v>0.25432409419372187</v>
      </c>
      <c r="I592" s="26" cm="1">
        <f t="array" ref="I592">INDEX(PremiumsReceived,A592)-INDEX(ExpensesPaid,A592)-INDEX(DeathBenefitsPaid,A592)</f>
        <v>-2.3067113598599693</v>
      </c>
      <c r="J592" s="26" cm="1">
        <f t="array" ref="J592">IF(A592=MaxT,INDEX(NetCF,A592),INDEX(NetCF,A592)+(INDEX(BEL,(A592+1))*INDEX(DiscountFactor,A592)))</f>
        <v>-303.76204399198372</v>
      </c>
      <c r="K592" s="26"/>
    </row>
    <row r="593" spans="1:11" x14ac:dyDescent="0.2">
      <c r="A593" s="9">
        <v>592</v>
      </c>
      <c r="B593" s="24">
        <f t="shared" si="9"/>
        <v>71</v>
      </c>
      <c r="C593" s="25" cm="1">
        <f t="array" ref="C593">IF(A593=1,1,INDEX(PolicyHoldersInforce,(A593-1))-INDEX(Deaths,(A593-1))-INDEX(Lapses,(A593-1)))</f>
        <v>4.5748023649669674E-3</v>
      </c>
      <c r="D593" s="25" cm="1">
        <f t="array" ref="D593">(INDEX(PolicyHoldersInforce,A593)-INDEX(Deaths,A593))*INDEX(LapseRateFactor,(DurationInforce+A593))</f>
        <v>3.9952041363785098E-5</v>
      </c>
      <c r="E593" s="25" cm="1">
        <f t="array" ref="E593">INDEX(PolicyHoldersInforce,A593)*INDEX(QxFactor,INDEX(Age,A593),QxIndex)</f>
        <v>4.4729862247650251E-6</v>
      </c>
      <c r="F593" s="26" cm="1">
        <f t="array" ref="F593">INDEX(Deaths,A593)*SumAssured</f>
        <v>2.2364931123825125</v>
      </c>
      <c r="G593" s="26" cm="1">
        <f t="array" ref="G593">INDEX(PolicyHoldersInforce,A593)*Premium</f>
        <v>0.20403618547752675</v>
      </c>
      <c r="H593" s="26" cm="1">
        <f t="array" ref="H593">INDEX(PolicyHoldersInforce,A593)*INDEX(EscalatedExpense,A593)</f>
        <v>0.25288048774310601</v>
      </c>
      <c r="I593" s="26" cm="1">
        <f t="array" ref="I593">INDEX(PremiumsReceived,A593)-INDEX(ExpensesPaid,A593)-INDEX(DeathBenefitsPaid,A593)</f>
        <v>-2.2853374146480916</v>
      </c>
      <c r="J593" s="26" cm="1">
        <f t="array" ref="J593">IF(A593=MaxT,INDEX(NetCF,A593),INDEX(NetCF,A593)+(INDEX(BEL,(A593+1))*INDEX(DiscountFactor,A593)))</f>
        <v>-302.92268170690295</v>
      </c>
      <c r="K593" s="26"/>
    </row>
    <row r="594" spans="1:11" x14ac:dyDescent="0.2">
      <c r="A594" s="9">
        <v>593</v>
      </c>
      <c r="B594" s="24">
        <f t="shared" si="9"/>
        <v>71</v>
      </c>
      <c r="C594" s="25" cm="1">
        <f t="array" ref="C594">IF(A594=1,1,INDEX(PolicyHoldersInforce,(A594-1))-INDEX(Deaths,(A594-1))-INDEX(Lapses,(A594-1)))</f>
        <v>4.5303773373784172E-3</v>
      </c>
      <c r="D594" s="25" cm="1">
        <f t="array" ref="D594">(INDEX(PolicyHoldersInforce,A594)-INDEX(Deaths,A594))*INDEX(LapseRateFactor,(DurationInforce+A594))</f>
        <v>3.956407475928286E-5</v>
      </c>
      <c r="E594" s="25" cm="1">
        <f t="array" ref="E594">INDEX(PolicyHoldersInforce,A594)*INDEX(QxFactor,INDEX(Age,A594),QxIndex)</f>
        <v>4.4295499141693813E-6</v>
      </c>
      <c r="F594" s="26" cm="1">
        <f t="array" ref="F594">INDEX(Deaths,A594)*SumAssured</f>
        <v>2.2147749570846909</v>
      </c>
      <c r="G594" s="26" cm="1">
        <f t="array" ref="G594">INDEX(PolicyHoldersInforce,A594)*Premium</f>
        <v>0.20205482924707741</v>
      </c>
      <c r="H594" s="26" cm="1">
        <f t="array" ref="H594">INDEX(PolicyHoldersInforce,A594)*INDEX(EscalatedExpense,A594)</f>
        <v>0.25144507555969414</v>
      </c>
      <c r="I594" s="26" cm="1">
        <f t="array" ref="I594">INDEX(PremiumsReceived,A594)-INDEX(ExpensesPaid,A594)-INDEX(DeathBenefitsPaid,A594)</f>
        <v>-2.2641652033973076</v>
      </c>
      <c r="J594" s="26" cm="1">
        <f t="array" ref="J594">IF(A594=MaxT,INDEX(NetCF,A594),INDEX(NetCF,A594)+(INDEX(BEL,(A594+1))*INDEX(DiscountFactor,A594)))</f>
        <v>-302.10071176742787</v>
      </c>
      <c r="K594" s="26"/>
    </row>
    <row r="595" spans="1:11" x14ac:dyDescent="0.2">
      <c r="A595" s="9">
        <v>594</v>
      </c>
      <c r="B595" s="24">
        <f t="shared" si="9"/>
        <v>71</v>
      </c>
      <c r="C595" s="25" cm="1">
        <f t="array" ref="C595">IF(A595=1,1,INDEX(PolicyHoldersInforce,(A595-1))-INDEX(Deaths,(A595-1))-INDEX(Lapses,(A595-1)))</f>
        <v>4.4863837127049654E-3</v>
      </c>
      <c r="D595" s="25" cm="1">
        <f t="array" ref="D595">(INDEX(PolicyHoldersInforce,A595)-INDEX(Deaths,A595))*INDEX(LapseRateFactor,(DurationInforce+A595))</f>
        <v>3.9179875624002991E-5</v>
      </c>
      <c r="E595" s="25" cm="1">
        <f t="array" ref="E595">INDEX(PolicyHoldersInforce,A595)*INDEX(QxFactor,INDEX(Age,A595),QxIndex)</f>
        <v>4.386535405247912E-6</v>
      </c>
      <c r="F595" s="26" cm="1">
        <f t="array" ref="F595">INDEX(Deaths,A595)*SumAssured</f>
        <v>2.193267702623956</v>
      </c>
      <c r="G595" s="26" cm="1">
        <f t="array" ref="G595">INDEX(PolicyHoldersInforce,A595)*Premium</f>
        <v>0.20009271358664146</v>
      </c>
      <c r="H595" s="26" cm="1">
        <f t="array" ref="H595">INDEX(PolicyHoldersInforce,A595)*INDEX(EscalatedExpense,A595)</f>
        <v>0.25001781113079935</v>
      </c>
      <c r="I595" s="26" cm="1">
        <f t="array" ref="I595">INDEX(PremiumsReceived,A595)-INDEX(ExpensesPaid,A595)-INDEX(DeathBenefitsPaid,A595)</f>
        <v>-2.2431928001681141</v>
      </c>
      <c r="J595" s="26" cm="1">
        <f t="array" ref="J595">IF(A595=MaxT,INDEX(NetCF,A595),INDEX(NetCF,A595)+(INDEX(BEL,(A595+1))*INDEX(DiscountFactor,A595)))</f>
        <v>-301.29601611576885</v>
      </c>
      <c r="K595" s="26"/>
    </row>
    <row r="596" spans="1:11" x14ac:dyDescent="0.2">
      <c r="A596" s="9">
        <v>595</v>
      </c>
      <c r="B596" s="24">
        <f t="shared" si="9"/>
        <v>71</v>
      </c>
      <c r="C596" s="25" cm="1">
        <f t="array" ref="C596">IF(A596=1,1,INDEX(PolicyHoldersInforce,(A596-1))-INDEX(Deaths,(A596-1))-INDEX(Lapses,(A596-1)))</f>
        <v>4.4428173016757139E-3</v>
      </c>
      <c r="D596" s="25" cm="1">
        <f t="array" ref="D596">(INDEX(PolicyHoldersInforce,A596)-INDEX(Deaths,A596))*INDEX(LapseRateFactor,(DurationInforce+A596))</f>
        <v>3.8799407372775072E-5</v>
      </c>
      <c r="E596" s="25" cm="1">
        <f t="array" ref="E596">INDEX(PolicyHoldersInforce,A596)*INDEX(QxFactor,INDEX(Age,A596),QxIndex)</f>
        <v>4.3439386019655258E-6</v>
      </c>
      <c r="F596" s="26" cm="1">
        <f t="array" ref="F596">INDEX(Deaths,A596)*SumAssured</f>
        <v>2.171969300982763</v>
      </c>
      <c r="G596" s="26" cm="1">
        <f t="array" ref="G596">INDEX(PolicyHoldersInforce,A596)*Premium</f>
        <v>0.19814965165473686</v>
      </c>
      <c r="H596" s="26" cm="1">
        <f t="array" ref="H596">INDEX(PolicyHoldersInforce,A596)*INDEX(EscalatedExpense,A596)</f>
        <v>0.24859864820775215</v>
      </c>
      <c r="I596" s="26" cm="1">
        <f t="array" ref="I596">INDEX(PremiumsReceived,A596)-INDEX(ExpensesPaid,A596)-INDEX(DeathBenefitsPaid,A596)</f>
        <v>-2.2224182975357785</v>
      </c>
      <c r="J596" s="26" cm="1">
        <f t="array" ref="J596">IF(A596=MaxT,INDEX(NetCF,A596),INDEX(NetCF,A596)+(INDEX(BEL,(A596+1))*INDEX(DiscountFactor,A596)))</f>
        <v>-300.50847805479805</v>
      </c>
      <c r="K596" s="26"/>
    </row>
    <row r="597" spans="1:11" x14ac:dyDescent="0.2">
      <c r="A597" s="9">
        <v>596</v>
      </c>
      <c r="B597" s="24">
        <f t="shared" si="9"/>
        <v>71</v>
      </c>
      <c r="C597" s="25" cm="1">
        <f t="array" ref="C597">IF(A597=1,1,INDEX(PolicyHoldersInforce,(A597-1))-INDEX(Deaths,(A597-1))-INDEX(Lapses,(A597-1)))</f>
        <v>4.399673955700973E-3</v>
      </c>
      <c r="D597" s="25" cm="1">
        <f t="array" ref="D597">(INDEX(PolicyHoldersInforce,A597)-INDEX(Deaths,A597))*INDEX(LapseRateFactor,(DurationInforce+A597))</f>
        <v>3.8422633775700275E-5</v>
      </c>
      <c r="E597" s="25" cm="1">
        <f t="array" ref="E597">INDEX(PolicyHoldersInforce,A597)*INDEX(QxFactor,INDEX(Age,A597),QxIndex)</f>
        <v>4.3017554480629458E-6</v>
      </c>
      <c r="F597" s="26" cm="1">
        <f t="array" ref="F597">INDEX(Deaths,A597)*SumAssured</f>
        <v>2.1508777240314729</v>
      </c>
      <c r="G597" s="26" cm="1">
        <f t="array" ref="G597">INDEX(PolicyHoldersInforce,A597)*Premium</f>
        <v>0.19622545842426339</v>
      </c>
      <c r="H597" s="26" cm="1">
        <f t="array" ref="H597">INDEX(PolicyHoldersInforce,A597)*INDEX(EscalatedExpense,A597)</f>
        <v>0.24718754080440189</v>
      </c>
      <c r="I597" s="26" cm="1">
        <f t="array" ref="I597">INDEX(PremiumsReceived,A597)-INDEX(ExpensesPaid,A597)-INDEX(DeathBenefitsPaid,A597)</f>
        <v>-2.2018398064116114</v>
      </c>
      <c r="J597" s="26" cm="1">
        <f t="array" ref="J597">IF(A597=MaxT,INDEX(NetCF,A597),INDEX(NetCF,A597)+(INDEX(BEL,(A597+1))*INDEX(DiscountFactor,A597)))</f>
        <v>-299.73798223606764</v>
      </c>
      <c r="K597" s="26"/>
    </row>
    <row r="598" spans="1:11" x14ac:dyDescent="0.2">
      <c r="A598" s="9">
        <v>597</v>
      </c>
      <c r="B598" s="24">
        <f t="shared" si="9"/>
        <v>71</v>
      </c>
      <c r="C598" s="25" cm="1">
        <f t="array" ref="C598">IF(A598=1,1,INDEX(PolicyHoldersInforce,(A598-1))-INDEX(Deaths,(A598-1))-INDEX(Lapses,(A598-1)))</f>
        <v>4.3569495664772103E-3</v>
      </c>
      <c r="D598" s="25" cm="1">
        <f t="array" ref="D598">(INDEX(PolicyHoldersInforce,A598)-INDEX(Deaths,A598))*INDEX(LapseRateFactor,(DurationInforce+A598))</f>
        <v>3.8049518954701323E-5</v>
      </c>
      <c r="E598" s="25" cm="1">
        <f t="array" ref="E598">INDEX(PolicyHoldersInforce,A598)*INDEX(QxFactor,INDEX(Age,A598),QxIndex)</f>
        <v>4.2599819266704492E-6</v>
      </c>
      <c r="F598" s="26" cm="1">
        <f t="array" ref="F598">INDEX(Deaths,A598)*SumAssured</f>
        <v>2.1299909633352248</v>
      </c>
      <c r="G598" s="26" cm="1">
        <f t="array" ref="G598">INDEX(PolicyHoldersInforce,A598)*Premium</f>
        <v>0.19431995066488358</v>
      </c>
      <c r="H598" s="26" cm="1">
        <f t="array" ref="H598">INDEX(PolicyHoldersInforce,A598)*INDEX(EscalatedExpense,A598)</f>
        <v>0.24578444319562667</v>
      </c>
      <c r="I598" s="26" cm="1">
        <f t="array" ref="I598">INDEX(PremiumsReceived,A598)-INDEX(ExpensesPaid,A598)-INDEX(DeathBenefitsPaid,A598)</f>
        <v>-2.1814554558659678</v>
      </c>
      <c r="J598" s="26" cm="1">
        <f t="array" ref="J598">IF(A598=MaxT,INDEX(NetCF,A598),INDEX(NetCF,A598)+(INDEX(BEL,(A598+1))*INDEX(DiscountFactor,A598)))</f>
        <v>-298.98441464794951</v>
      </c>
      <c r="K598" s="26"/>
    </row>
    <row r="599" spans="1:11" x14ac:dyDescent="0.2">
      <c r="A599" s="9">
        <v>598</v>
      </c>
      <c r="B599" s="24">
        <f t="shared" si="9"/>
        <v>71</v>
      </c>
      <c r="C599" s="25" cm="1">
        <f t="array" ref="C599">IF(A599=1,1,INDEX(PolicyHoldersInforce,(A599-1))-INDEX(Deaths,(A599-1))-INDEX(Lapses,(A599-1)))</f>
        <v>4.3146400655958385E-3</v>
      </c>
      <c r="D599" s="25" cm="1">
        <f t="array" ref="D599">(INDEX(PolicyHoldersInforce,A599)-INDEX(Deaths,A599))*INDEX(LapseRateFactor,(DurationInforce+A599))</f>
        <v>3.7680027380106081E-5</v>
      </c>
      <c r="E599" s="25" cm="1">
        <f t="array" ref="E599">INDEX(PolicyHoldersInforce,A599)*INDEX(QxFactor,INDEX(Age,A599),QxIndex)</f>
        <v>4.2186140599253632E-6</v>
      </c>
      <c r="F599" s="26" cm="1">
        <f t="array" ref="F599">INDEX(Deaths,A599)*SumAssured</f>
        <v>2.1093070299626815</v>
      </c>
      <c r="G599" s="26" cm="1">
        <f t="array" ref="G599">INDEX(PolicyHoldersInforce,A599)*Premium</f>
        <v>0.19243294692557439</v>
      </c>
      <c r="H599" s="26" cm="1">
        <f t="array" ref="H599">INDEX(PolicyHoldersInforce,A599)*INDEX(EscalatedExpense,A599)</f>
        <v>0.24438930991585187</v>
      </c>
      <c r="I599" s="26" cm="1">
        <f t="array" ref="I599">INDEX(PremiumsReceived,A599)-INDEX(ExpensesPaid,A599)-INDEX(DeathBenefitsPaid,A599)</f>
        <v>-2.161263392952959</v>
      </c>
      <c r="J599" s="26" cm="1">
        <f t="array" ref="J599">IF(A599=MaxT,INDEX(NetCF,A599),INDEX(NetCF,A599)+(INDEX(BEL,(A599+1))*INDEX(DiscountFactor,A599)))</f>
        <v>-298.24766260389447</v>
      </c>
      <c r="K599" s="26"/>
    </row>
    <row r="600" spans="1:11" x14ac:dyDescent="0.2">
      <c r="A600" s="9">
        <v>599</v>
      </c>
      <c r="B600" s="24">
        <f t="shared" si="9"/>
        <v>71</v>
      </c>
      <c r="C600" s="25" cm="1">
        <f t="array" ref="C600">IF(A600=1,1,INDEX(PolicyHoldersInforce,(A600-1))-INDEX(Deaths,(A600-1))-INDEX(Lapses,(A600-1)))</f>
        <v>4.2727414241558069E-3</v>
      </c>
      <c r="D600" s="25" cm="1">
        <f t="array" ref="D600">(INDEX(PolicyHoldersInforce,A600)-INDEX(Deaths,A600))*INDEX(LapseRateFactor,(DurationInforce+A600))</f>
        <v>3.7314123867264247E-5</v>
      </c>
      <c r="E600" s="25" cm="1">
        <f t="array" ref="E600">INDEX(PolicyHoldersInforce,A600)*INDEX(QxFactor,INDEX(Age,A600),QxIndex)</f>
        <v>4.1776479085932748E-6</v>
      </c>
      <c r="F600" s="26" cm="1">
        <f t="array" ref="F600">INDEX(Deaths,A600)*SumAssured</f>
        <v>2.0888239542966374</v>
      </c>
      <c r="G600" s="26" cm="1">
        <f t="array" ref="G600">INDEX(PolicyHoldersInforce,A600)*Premium</f>
        <v>0.19056426751734901</v>
      </c>
      <c r="H600" s="26" cm="1">
        <f t="array" ref="H600">INDEX(PolicyHoldersInforce,A600)*INDEX(EscalatedExpense,A600)</f>
        <v>0.24300209575757639</v>
      </c>
      <c r="I600" s="26" cm="1">
        <f t="array" ref="I600">INDEX(PremiumsReceived,A600)-INDEX(ExpensesPaid,A600)-INDEX(DeathBenefitsPaid,A600)</f>
        <v>-2.1412617825368647</v>
      </c>
      <c r="J600" s="26" cm="1">
        <f t="array" ref="J600">IF(A600=MaxT,INDEX(NetCF,A600),INDEX(NetCF,A600)+(INDEX(BEL,(A600+1))*INDEX(DiscountFactor,A600)))</f>
        <v>-297.52761473081114</v>
      </c>
      <c r="K600" s="26"/>
    </row>
    <row r="601" spans="1:11" x14ac:dyDescent="0.2">
      <c r="A601" s="9">
        <v>600</v>
      </c>
      <c r="B601" s="24">
        <f t="shared" si="9"/>
        <v>72</v>
      </c>
      <c r="C601" s="25" cm="1">
        <f t="array" ref="C601">IF(A601=1,1,INDEX(PolicyHoldersInforce,(A601-1))-INDEX(Deaths,(A601-1))-INDEX(Lapses,(A601-1)))</f>
        <v>4.231249652379949E-3</v>
      </c>
      <c r="D601" s="25" cm="1">
        <f t="array" ref="D601">(INDEX(PolicyHoldersInforce,A601)-INDEX(Deaths,A601))*INDEX(LapseRateFactor,(DurationInforce+A601))</f>
        <v>3.6947375600307892E-5</v>
      </c>
      <c r="E601" s="25" cm="1">
        <f t="array" ref="E601">INDEX(PolicyHoldersInforce,A601)*INDEX(QxFactor,INDEX(Age,A601),QxIndex)</f>
        <v>4.6401873983616275E-6</v>
      </c>
      <c r="F601" s="26" cm="1">
        <f t="array" ref="F601">INDEX(Deaths,A601)*SumAssured</f>
        <v>2.3200936991808137</v>
      </c>
      <c r="G601" s="26" cm="1">
        <f t="array" ref="G601">INDEX(PolicyHoldersInforce,A601)*Premium</f>
        <v>0.18871373449614573</v>
      </c>
      <c r="H601" s="26" cm="1">
        <f t="array" ref="H601">INDEX(PolicyHoldersInforce,A601)*INDEX(EscalatedExpense,A601)</f>
        <v>0.24162275576990844</v>
      </c>
      <c r="I601" s="26" cm="1">
        <f t="array" ref="I601">INDEX(PremiumsReceived,A601)-INDEX(ExpensesPaid,A601)-INDEX(DeathBenefitsPaid,A601)</f>
        <v>-2.3730027204545765</v>
      </c>
      <c r="J601" s="26" cm="1">
        <f t="array" ref="J601">IF(A601=MaxT,INDEX(NetCF,A601),INDEX(NetCF,A601)+(INDEX(BEL,(A601+1))*INDEX(DiscountFactor,A601)))</f>
        <v>-296.8241609575623</v>
      </c>
      <c r="K601" s="26"/>
    </row>
    <row r="602" spans="1:11" x14ac:dyDescent="0.2">
      <c r="A602" s="9">
        <v>601</v>
      </c>
      <c r="B602" s="24">
        <f t="shared" si="9"/>
        <v>72</v>
      </c>
      <c r="C602" s="25" cm="1">
        <f t="array" ref="C602">IF(A602=1,1,INDEX(PolicyHoldersInforce,(A602-1))-INDEX(Deaths,(A602-1))-INDEX(Lapses,(A602-1)))</f>
        <v>4.1896620893812795E-3</v>
      </c>
      <c r="D602" s="25" cm="1">
        <f t="array" ref="D602">(INDEX(PolicyHoldersInforce,A602)-INDEX(Deaths,A602))*INDEX(LapseRateFactor,(DurationInforce+A602))</f>
        <v>3.6584231981601999E-5</v>
      </c>
      <c r="E602" s="25" cm="1">
        <f t="array" ref="E602">INDEX(PolicyHoldersInforce,A602)*INDEX(QxFactor,INDEX(Age,A602),QxIndex)</f>
        <v>4.594580520581099E-6</v>
      </c>
      <c r="F602" s="26" cm="1">
        <f t="array" ref="F602">INDEX(Deaths,A602)*SumAssured</f>
        <v>2.2972902602905494</v>
      </c>
      <c r="G602" s="26" cm="1">
        <f t="array" ref="G602">INDEX(PolicyHoldersInforce,A602)*Premium</f>
        <v>0.18685892918640506</v>
      </c>
      <c r="H602" s="26" cm="1">
        <f t="array" ref="H602">INDEX(PolicyHoldersInforce,A602)*INDEX(EscalatedExpense,A602)</f>
        <v>0.2402226507307561</v>
      </c>
      <c r="I602" s="26" cm="1">
        <f t="array" ref="I602">INDEX(PremiumsReceived,A602)-INDEX(ExpensesPaid,A602)-INDEX(DeathBenefitsPaid,A602)</f>
        <v>-2.3506539818349004</v>
      </c>
      <c r="J602" s="26" cm="1">
        <f t="array" ref="J602">IF(A602=MaxT,INDEX(NetCF,A602),INDEX(NetCF,A602)+(INDEX(BEL,(A602+1))*INDEX(DiscountFactor,A602)))</f>
        <v>-295.88441413885067</v>
      </c>
      <c r="K602" s="26"/>
    </row>
    <row r="603" spans="1:11" x14ac:dyDescent="0.2">
      <c r="A603" s="9">
        <v>602</v>
      </c>
      <c r="B603" s="24">
        <f t="shared" si="9"/>
        <v>72</v>
      </c>
      <c r="C603" s="25" cm="1">
        <f t="array" ref="C603">IF(A603=1,1,INDEX(PolicyHoldersInforce,(A603-1))-INDEX(Deaths,(A603-1))-INDEX(Lapses,(A603-1)))</f>
        <v>4.1484832768790957E-3</v>
      </c>
      <c r="D603" s="25" cm="1">
        <f t="array" ref="D603">(INDEX(PolicyHoldersInforce,A603)-INDEX(Deaths,A603))*INDEX(LapseRateFactor,(DurationInforce+A603))</f>
        <v>3.6224657582242921E-5</v>
      </c>
      <c r="E603" s="25" cm="1">
        <f t="array" ref="E603">INDEX(PolicyHoldersInforce,A603)*INDEX(QxFactor,INDEX(Age,A603),QxIndex)</f>
        <v>4.5494218978218262E-6</v>
      </c>
      <c r="F603" s="26" cm="1">
        <f t="array" ref="F603">INDEX(Deaths,A603)*SumAssured</f>
        <v>2.2747109489109132</v>
      </c>
      <c r="G603" s="26" cm="1">
        <f t="array" ref="G603">INDEX(PolicyHoldersInforce,A603)*Premium</f>
        <v>0.18502235414880769</v>
      </c>
      <c r="H603" s="26" cm="1">
        <f t="array" ref="H603">INDEX(PolicyHoldersInforce,A603)*INDEX(EscalatedExpense,A603)</f>
        <v>0.23883065872762377</v>
      </c>
      <c r="I603" s="26" cm="1">
        <f t="array" ref="I603">INDEX(PremiumsReceived,A603)-INDEX(ExpensesPaid,A603)-INDEX(DeathBenefitsPaid,A603)</f>
        <v>-2.3285192534897292</v>
      </c>
      <c r="J603" s="26" cm="1">
        <f t="array" ref="J603">IF(A603=MaxT,INDEX(NetCF,A603),INDEX(NetCF,A603)+(INDEX(BEL,(A603+1))*INDEX(DiscountFactor,A603)))</f>
        <v>-294.96255057721532</v>
      </c>
      <c r="K603" s="26"/>
    </row>
    <row r="604" spans="1:11" x14ac:dyDescent="0.2">
      <c r="A604" s="9">
        <v>603</v>
      </c>
      <c r="B604" s="24">
        <f t="shared" si="9"/>
        <v>72</v>
      </c>
      <c r="C604" s="25" cm="1">
        <f t="array" ref="C604">IF(A604=1,1,INDEX(PolicyHoldersInforce,(A604-1))-INDEX(Deaths,(A604-1))-INDEX(Lapses,(A604-1)))</f>
        <v>4.1077091973990313E-3</v>
      </c>
      <c r="D604" s="25" cm="1">
        <f t="array" ref="D604">(INDEX(PolicyHoldersInforce,A604)-INDEX(Deaths,A604))*INDEX(LapseRateFactor,(DurationInforce+A604))</f>
        <v>3.5868617321546084E-5</v>
      </c>
      <c r="E604" s="25" cm="1">
        <f t="array" ref="E604">INDEX(PolicyHoldersInforce,A604)*INDEX(QxFactor,INDEX(Age,A604),QxIndex)</f>
        <v>4.5047071243324454E-6</v>
      </c>
      <c r="F604" s="26" cm="1">
        <f t="array" ref="F604">INDEX(Deaths,A604)*SumAssured</f>
        <v>2.2523535621662227</v>
      </c>
      <c r="G604" s="26" cm="1">
        <f t="array" ref="G604">INDEX(PolicyHoldersInforce,A604)*Premium</f>
        <v>0.1832038302039968</v>
      </c>
      <c r="H604" s="26" cm="1">
        <f t="array" ref="H604">INDEX(PolicyHoldersInforce,A604)*INDEX(EscalatedExpense,A604)</f>
        <v>0.23744673274878531</v>
      </c>
      <c r="I604" s="26" cm="1">
        <f t="array" ref="I604">INDEX(PremiumsReceived,A604)-INDEX(ExpensesPaid,A604)-INDEX(DeathBenefitsPaid,A604)</f>
        <v>-2.3065964647110113</v>
      </c>
      <c r="J604" s="26" cm="1">
        <f t="array" ref="J604">IF(A604=MaxT,INDEX(NetCF,A604),INDEX(NetCF,A604)+(INDEX(BEL,(A604+1))*INDEX(DiscountFactor,A604)))</f>
        <v>-294.05844226833403</v>
      </c>
      <c r="K604" s="26"/>
    </row>
    <row r="605" spans="1:11" x14ac:dyDescent="0.2">
      <c r="A605" s="9">
        <v>604</v>
      </c>
      <c r="B605" s="24">
        <f t="shared" si="9"/>
        <v>72</v>
      </c>
      <c r="C605" s="25" cm="1">
        <f t="array" ref="C605">IF(A605=1,1,INDEX(PolicyHoldersInforce,(A605-1))-INDEX(Deaths,(A605-1))-INDEX(Lapses,(A605-1)))</f>
        <v>4.0673358729531525E-3</v>
      </c>
      <c r="D605" s="25" cm="1">
        <f t="array" ref="D605">(INDEX(PolicyHoldersInforce,A605)-INDEX(Deaths,A605))*INDEX(LapseRateFactor,(DurationInforce+A605))</f>
        <v>3.5516076463623427E-5</v>
      </c>
      <c r="E605" s="25" cm="1">
        <f t="array" ref="E605">INDEX(PolicyHoldersInforce,A605)*INDEX(QxFactor,INDEX(Age,A605),QxIndex)</f>
        <v>4.4604318376642719E-6</v>
      </c>
      <c r="F605" s="26" cm="1">
        <f t="array" ref="F605">INDEX(Deaths,A605)*SumAssured</f>
        <v>2.230215918832136</v>
      </c>
      <c r="G605" s="26" cm="1">
        <f t="array" ref="G605">INDEX(PolicyHoldersInforce,A605)*Premium</f>
        <v>0.18140317993371061</v>
      </c>
      <c r="H605" s="26" cm="1">
        <f t="array" ref="H605">INDEX(PolicyHoldersInforce,A605)*INDEX(EscalatedExpense,A605)</f>
        <v>0.23607082605492927</v>
      </c>
      <c r="I605" s="26" cm="1">
        <f t="array" ref="I605">INDEX(PremiumsReceived,A605)-INDEX(ExpensesPaid,A605)-INDEX(DeathBenefitsPaid,A605)</f>
        <v>-2.2848835649533545</v>
      </c>
      <c r="J605" s="26" cm="1">
        <f t="array" ref="J605">IF(A605=MaxT,INDEX(NetCF,A605),INDEX(NetCF,A605)+(INDEX(BEL,(A605+1))*INDEX(DiscountFactor,A605)))</f>
        <v>-293.17196266560433</v>
      </c>
      <c r="K605" s="26"/>
    </row>
    <row r="606" spans="1:11" x14ac:dyDescent="0.2">
      <c r="A606" s="9">
        <v>605</v>
      </c>
      <c r="B606" s="24">
        <f t="shared" si="9"/>
        <v>72</v>
      </c>
      <c r="C606" s="25" cm="1">
        <f t="array" ref="C606">IF(A606=1,1,INDEX(PolicyHoldersInforce,(A606-1))-INDEX(Deaths,(A606-1))-INDEX(Lapses,(A606-1)))</f>
        <v>4.0273593646518646E-3</v>
      </c>
      <c r="D606" s="25" cm="1">
        <f t="array" ref="D606">(INDEX(PolicyHoldersInforce,A606)-INDEX(Deaths,A606))*INDEX(LapseRateFactor,(DurationInforce+A606))</f>
        <v>3.5167000613994529E-5</v>
      </c>
      <c r="E606" s="25" cm="1">
        <f t="array" ref="E606">INDEX(PolicyHoldersInforce,A606)*INDEX(QxFactor,INDEX(Age,A606),QxIndex)</f>
        <v>4.416591718245698E-6</v>
      </c>
      <c r="F606" s="26" cm="1">
        <f t="array" ref="F606">INDEX(Deaths,A606)*SumAssured</f>
        <v>2.208295859122849</v>
      </c>
      <c r="G606" s="26" cm="1">
        <f t="array" ref="G606">INDEX(PolicyHoldersInforce,A606)*Premium</f>
        <v>0.17962022766347316</v>
      </c>
      <c r="H606" s="26" cm="1">
        <f t="array" ref="H606">INDEX(PolicyHoldersInforce,A606)*INDEX(EscalatedExpense,A606)</f>
        <v>0.23470289217757948</v>
      </c>
      <c r="I606" s="26" cm="1">
        <f t="array" ref="I606">INDEX(PremiumsReceived,A606)-INDEX(ExpensesPaid,A606)-INDEX(DeathBenefitsPaid,A606)</f>
        <v>-2.2633785236369555</v>
      </c>
      <c r="J606" s="26" cm="1">
        <f t="array" ref="J606">IF(A606=MaxT,INDEX(NetCF,A606),INDEX(NetCF,A606)+(INDEX(BEL,(A606+1))*INDEX(DiscountFactor,A606)))</f>
        <v>-292.30298666697831</v>
      </c>
      <c r="K606" s="26"/>
    </row>
    <row r="607" spans="1:11" x14ac:dyDescent="0.2">
      <c r="A607" s="9">
        <v>606</v>
      </c>
      <c r="B607" s="24">
        <f t="shared" si="9"/>
        <v>72</v>
      </c>
      <c r="C607" s="25" cm="1">
        <f t="array" ref="C607">IF(A607=1,1,INDEX(PolicyHoldersInforce,(A607-1))-INDEX(Deaths,(A607-1))-INDEX(Lapses,(A607-1)))</f>
        <v>3.9877757723196247E-3</v>
      </c>
      <c r="D607" s="25" cm="1">
        <f t="array" ref="D607">(INDEX(PolicyHoldersInforce,A607)-INDEX(Deaths,A607))*INDEX(LapseRateFactor,(DurationInforce+A607))</f>
        <v>3.4821355716231025E-5</v>
      </c>
      <c r="E607" s="25" cm="1">
        <f t="array" ref="E607">INDEX(PolicyHoldersInforce,A607)*INDEX(QxFactor,INDEX(Age,A607),QxIndex)</f>
        <v>4.3731824889607682E-6</v>
      </c>
      <c r="F607" s="26" cm="1">
        <f t="array" ref="F607">INDEX(Deaths,A607)*SumAssured</f>
        <v>2.1865912444803839</v>
      </c>
      <c r="G607" s="26" cm="1">
        <f t="array" ref="G607">INDEX(PolicyHoldersInforce,A607)*Premium</f>
        <v>0.17785479944545526</v>
      </c>
      <c r="H607" s="26" cm="1">
        <f t="array" ref="H607">INDEX(PolicyHoldersInforce,A607)*INDEX(EscalatedExpense,A607)</f>
        <v>0.23334288491752528</v>
      </c>
      <c r="I607" s="26" cm="1">
        <f t="array" ref="I607">INDEX(PremiumsReceived,A607)-INDEX(ExpensesPaid,A607)-INDEX(DeathBenefitsPaid,A607)</f>
        <v>-2.2420793299524537</v>
      </c>
      <c r="J607" s="26" cm="1">
        <f t="array" ref="J607">IF(A607=MaxT,INDEX(NetCF,A607),INDEX(NetCF,A607)+(INDEX(BEL,(A607+1))*INDEX(DiscountFactor,A607)))</f>
        <v>-291.45139060193134</v>
      </c>
      <c r="K607" s="26"/>
    </row>
    <row r="608" spans="1:11" x14ac:dyDescent="0.2">
      <c r="A608" s="9">
        <v>607</v>
      </c>
      <c r="B608" s="24">
        <f t="shared" si="9"/>
        <v>72</v>
      </c>
      <c r="C608" s="25" cm="1">
        <f t="array" ref="C608">IF(A608=1,1,INDEX(PolicyHoldersInforce,(A608-1))-INDEX(Deaths,(A608-1))-INDEX(Lapses,(A608-1)))</f>
        <v>3.9485812341144332E-3</v>
      </c>
      <c r="D608" s="25" cm="1">
        <f t="array" ref="D608">(INDEX(PolicyHoldersInforce,A608)-INDEX(Deaths,A608))*INDEX(LapseRateFactor,(DurationInforce+A608))</f>
        <v>3.4479108048633984E-5</v>
      </c>
      <c r="E608" s="25" cm="1">
        <f t="array" ref="E608">INDEX(PolicyHoldersInforce,A608)*INDEX(QxFactor,INDEX(Age,A608),QxIndex)</f>
        <v>4.3301999147318906E-6</v>
      </c>
      <c r="F608" s="26" cm="1">
        <f t="array" ref="F608">INDEX(Deaths,A608)*SumAssured</f>
        <v>2.1650999573659453</v>
      </c>
      <c r="G608" s="26" cm="1">
        <f t="array" ref="G608">INDEX(PolicyHoldersInforce,A608)*Premium</f>
        <v>0.17610672304150374</v>
      </c>
      <c r="H608" s="26" cm="1">
        <f t="array" ref="H608">INDEX(PolicyHoldersInforce,A608)*INDEX(EscalatedExpense,A608)</f>
        <v>0.23199075834326174</v>
      </c>
      <c r="I608" s="26" cm="1">
        <f t="array" ref="I608">INDEX(PremiumsReceived,A608)-INDEX(ExpensesPaid,A608)-INDEX(DeathBenefitsPaid,A608)</f>
        <v>-2.2209839926677031</v>
      </c>
      <c r="J608" s="26" cm="1">
        <f t="array" ref="J608">IF(A608=MaxT,INDEX(NetCF,A608),INDEX(NetCF,A608)+(INDEX(BEL,(A608+1))*INDEX(DiscountFactor,A608)))</f>
        <v>-290.61705221856329</v>
      </c>
      <c r="K608" s="26"/>
    </row>
    <row r="609" spans="1:11" x14ac:dyDescent="0.2">
      <c r="A609" s="9">
        <v>608</v>
      </c>
      <c r="B609" s="24">
        <f t="shared" si="9"/>
        <v>72</v>
      </c>
      <c r="C609" s="25" cm="1">
        <f t="array" ref="C609">IF(A609=1,1,INDEX(PolicyHoldersInforce,(A609-1))-INDEX(Deaths,(A609-1))-INDEX(Lapses,(A609-1)))</f>
        <v>3.9097719261510675E-3</v>
      </c>
      <c r="D609" s="25" cm="1">
        <f t="array" ref="D609">(INDEX(PolicyHoldersInforce,A609)-INDEX(Deaths,A609))*INDEX(LapseRateFactor,(DurationInforce+A609))</f>
        <v>3.4140224220943985E-5</v>
      </c>
      <c r="E609" s="25" cm="1">
        <f t="array" ref="E609">INDEX(PolicyHoldersInforce,A609)*INDEX(QxFactor,INDEX(Age,A609),QxIndex)</f>
        <v>4.287639802106663E-6</v>
      </c>
      <c r="F609" s="26" cm="1">
        <f t="array" ref="F609">INDEX(Deaths,A609)*SumAssured</f>
        <v>2.1438199010533316</v>
      </c>
      <c r="G609" s="26" cm="1">
        <f t="array" ref="G609">INDEX(PolicyHoldersInforce,A609)*Premium</f>
        <v>0.17437582790633763</v>
      </c>
      <c r="H609" s="26" cm="1">
        <f t="array" ref="H609">INDEX(PolicyHoldersInforce,A609)*INDEX(EscalatedExpense,A609)</f>
        <v>0.23064646678943812</v>
      </c>
      <c r="I609" s="26" cm="1">
        <f t="array" ref="I609">INDEX(PremiumsReceived,A609)-INDEX(ExpensesPaid,A609)-INDEX(DeathBenefitsPaid,A609)</f>
        <v>-2.2000905399364323</v>
      </c>
      <c r="J609" s="26" cm="1">
        <f t="array" ref="J609">IF(A609=MaxT,INDEX(NetCF,A609),INDEX(NetCF,A609)+(INDEX(BEL,(A609+1))*INDEX(DiscountFactor,A609)))</f>
        <v>-289.79985067083123</v>
      </c>
      <c r="K609" s="26"/>
    </row>
    <row r="610" spans="1:11" x14ac:dyDescent="0.2">
      <c r="A610" s="9">
        <v>609</v>
      </c>
      <c r="B610" s="24">
        <f t="shared" si="9"/>
        <v>72</v>
      </c>
      <c r="C610" s="25" cm="1">
        <f t="array" ref="C610">IF(A610=1,1,INDEX(PolicyHoldersInforce,(A610-1))-INDEX(Deaths,(A610-1))-INDEX(Lapses,(A610-1)))</f>
        <v>3.8713440621280168E-3</v>
      </c>
      <c r="D610" s="25" cm="1">
        <f t="array" ref="D610">(INDEX(PolicyHoldersInforce,A610)-INDEX(Deaths,A610))*INDEX(LapseRateFactor,(DurationInforce+A610))</f>
        <v>3.3804671171083497E-5</v>
      </c>
      <c r="E610" s="25" cm="1">
        <f t="array" ref="E610">INDEX(PolicyHoldersInforce,A610)*INDEX(QxFactor,INDEX(Age,A610),QxIndex)</f>
        <v>4.245497998848749E-6</v>
      </c>
      <c r="F610" s="26" cm="1">
        <f t="array" ref="F610">INDEX(Deaths,A610)*SumAssured</f>
        <v>2.1227489994243744</v>
      </c>
      <c r="G610" s="26" cm="1">
        <f t="array" ref="G610">INDEX(PolicyHoldersInforce,A610)*Premium</f>
        <v>0.17266194517090955</v>
      </c>
      <c r="H610" s="26" cm="1">
        <f t="array" ref="H610">INDEX(PolicyHoldersInforce,A610)*INDEX(EscalatedExpense,A610)</f>
        <v>0.22930996485531555</v>
      </c>
      <c r="I610" s="26" cm="1">
        <f t="array" ref="I610">INDEX(PremiumsReceived,A610)-INDEX(ExpensesPaid,A610)-INDEX(DeathBenefitsPaid,A610)</f>
        <v>-2.1793970191087806</v>
      </c>
      <c r="J610" s="26" cm="1">
        <f t="array" ref="J610">IF(A610=MaxT,INDEX(NetCF,A610),INDEX(NetCF,A610)+(INDEX(BEL,(A610+1))*INDEX(DiscountFactor,A610)))</f>
        <v>-288.9996665059125</v>
      </c>
      <c r="K610" s="26"/>
    </row>
    <row r="611" spans="1:11" x14ac:dyDescent="0.2">
      <c r="A611" s="9">
        <v>610</v>
      </c>
      <c r="B611" s="24">
        <f t="shared" si="9"/>
        <v>72</v>
      </c>
      <c r="C611" s="25" cm="1">
        <f t="array" ref="C611">IF(A611=1,1,INDEX(PolicyHoldersInforce,(A611-1))-INDEX(Deaths,(A611-1))-INDEX(Lapses,(A611-1)))</f>
        <v>3.8332938929580844E-3</v>
      </c>
      <c r="D611" s="25" cm="1">
        <f t="array" ref="D611">(INDEX(PolicyHoldersInforce,A611)-INDEX(Deaths,A611))*INDEX(LapseRateFactor,(DurationInforce+A611))</f>
        <v>3.3472416161931299E-5</v>
      </c>
      <c r="E611" s="25" cm="1">
        <f t="array" ref="E611">INDEX(PolicyHoldersInforce,A611)*INDEX(QxFactor,INDEX(Age,A611),QxIndex)</f>
        <v>4.2037703935327777E-6</v>
      </c>
      <c r="F611" s="26" cm="1">
        <f t="array" ref="F611">INDEX(Deaths,A611)*SumAssured</f>
        <v>2.1018851967663887</v>
      </c>
      <c r="G611" s="26" cm="1">
        <f t="array" ref="G611">INDEX(PolicyHoldersInforce,A611)*Premium</f>
        <v>0.17096490762593056</v>
      </c>
      <c r="H611" s="26" cm="1">
        <f t="array" ref="H611">INDEX(PolicyHoldersInforce,A611)*INDEX(EscalatedExpense,A611)</f>
        <v>0.22798120740323427</v>
      </c>
      <c r="I611" s="26" cm="1">
        <f t="array" ref="I611">INDEX(PremiumsReceived,A611)-INDEX(ExpensesPaid,A611)-INDEX(DeathBenefitsPaid,A611)</f>
        <v>-2.1589014965436926</v>
      </c>
      <c r="J611" s="26" cm="1">
        <f t="array" ref="J611">IF(A611=MaxT,INDEX(NetCF,A611),INDEX(NetCF,A611)+(INDEX(BEL,(A611+1))*INDEX(DiscountFactor,A611)))</f>
        <v>-288.21638165169605</v>
      </c>
      <c r="K611" s="26"/>
    </row>
    <row r="612" spans="1:11" x14ac:dyDescent="0.2">
      <c r="A612" s="9">
        <v>611</v>
      </c>
      <c r="B612" s="24">
        <f t="shared" si="9"/>
        <v>72</v>
      </c>
      <c r="C612" s="25" cm="1">
        <f t="array" ref="C612">IF(A612=1,1,INDEX(PolicyHoldersInforce,(A612-1))-INDEX(Deaths,(A612-1))-INDEX(Lapses,(A612-1)))</f>
        <v>3.7956177064026203E-3</v>
      </c>
      <c r="D612" s="25" cm="1">
        <f t="array" ref="D612">(INDEX(PolicyHoldersInforce,A612)-INDEX(Deaths,A612))*INDEX(LapseRateFactor,(DurationInforce+A612))</f>
        <v>3.3143426778128562E-5</v>
      </c>
      <c r="E612" s="25" cm="1">
        <f t="array" ref="E612">INDEX(PolicyHoldersInforce,A612)*INDEX(QxFactor,INDEX(Age,A612),QxIndex)</f>
        <v>4.1624529151432315E-6</v>
      </c>
      <c r="F612" s="26" cm="1">
        <f t="array" ref="F612">INDEX(Deaths,A612)*SumAssured</f>
        <v>2.0812264575716157</v>
      </c>
      <c r="G612" s="26" cm="1">
        <f t="array" ref="G612">INDEX(PolicyHoldersInforce,A612)*Premium</f>
        <v>0.16928454970555687</v>
      </c>
      <c r="H612" s="26" cm="1">
        <f t="array" ref="H612">INDEX(PolicyHoldersInforce,A612)*INDEX(EscalatedExpense,A612)</f>
        <v>0.22666014955708841</v>
      </c>
      <c r="I612" s="26" cm="1">
        <f t="array" ref="I612">INDEX(PremiumsReceived,A612)-INDEX(ExpensesPaid,A612)-INDEX(DeathBenefitsPaid,A612)</f>
        <v>-2.1386020574231472</v>
      </c>
      <c r="J612" s="26" cm="1">
        <f t="array" ref="J612">IF(A612=MaxT,INDEX(NetCF,A612),INDEX(NetCF,A612)+(INDEX(BEL,(A612+1))*INDEX(DiscountFactor,A612)))</f>
        <v>-287.44987940440217</v>
      </c>
      <c r="K612" s="26"/>
    </row>
    <row r="613" spans="1:11" x14ac:dyDescent="0.2">
      <c r="A613" s="9">
        <v>612</v>
      </c>
      <c r="B613" s="24">
        <f t="shared" si="9"/>
        <v>73</v>
      </c>
      <c r="C613" s="25" cm="1">
        <f t="array" ref="C613">IF(A613=1,1,INDEX(PolicyHoldersInforce,(A613-1))-INDEX(Deaths,(A613-1))-INDEX(Lapses,(A613-1)))</f>
        <v>3.7583118267093484E-3</v>
      </c>
      <c r="D613" s="25" cm="1">
        <f t="array" ref="D613">(INDEX(PolicyHoldersInforce,A613)-INDEX(Deaths,A613))*INDEX(LapseRateFactor,(DurationInforce+A613))</f>
        <v>3.2813280701342154E-5</v>
      </c>
      <c r="E613" s="25" cm="1">
        <f t="array" ref="E613">INDEX(PolicyHoldersInforce,A613)*INDEX(QxFactor,INDEX(Age,A613),QxIndex)</f>
        <v>4.623762644666687E-6</v>
      </c>
      <c r="F613" s="26" cm="1">
        <f t="array" ref="F613">INDEX(Deaths,A613)*SumAssured</f>
        <v>2.3118813223333436</v>
      </c>
      <c r="G613" s="26" cm="1">
        <f t="array" ref="G613">INDEX(PolicyHoldersInforce,A613)*Premium</f>
        <v>0.16762070747123695</v>
      </c>
      <c r="H613" s="26" cm="1">
        <f t="array" ref="H613">INDEX(PolicyHoldersInforce,A613)*INDEX(EscalatedExpense,A613)</f>
        <v>0.22534674670081095</v>
      </c>
      <c r="I613" s="26" cm="1">
        <f t="array" ref="I613">INDEX(PremiumsReceived,A613)-INDEX(ExpensesPaid,A613)-INDEX(DeathBenefitsPaid,A613)</f>
        <v>-2.3696073615629176</v>
      </c>
      <c r="J613" s="26" cm="1">
        <f t="array" ref="J613">IF(A613=MaxT,INDEX(NetCF,A613),INDEX(NetCF,A613)+(INDEX(BEL,(A613+1))*INDEX(DiscountFactor,A613)))</f>
        <v>-286.70004441632807</v>
      </c>
      <c r="K613" s="26"/>
    </row>
    <row r="614" spans="1:11" x14ac:dyDescent="0.2">
      <c r="A614" s="9">
        <v>613</v>
      </c>
      <c r="B614" s="24">
        <f t="shared" si="9"/>
        <v>73</v>
      </c>
      <c r="C614" s="25" cm="1">
        <f t="array" ref="C614">IF(A614=1,1,INDEX(PolicyHoldersInforce,(A614-1))-INDEX(Deaths,(A614-1))-INDEX(Lapses,(A614-1)))</f>
        <v>3.7208747833633398E-3</v>
      </c>
      <c r="D614" s="25" cm="1">
        <f t="array" ref="D614">(INDEX(PolicyHoldersInforce,A614)-INDEX(Deaths,A614))*INDEX(LapseRateFactor,(DurationInforce+A614))</f>
        <v>3.2486423253481986E-5</v>
      </c>
      <c r="E614" s="25" cm="1">
        <f t="array" ref="E614">INDEX(PolicyHoldersInforce,A614)*INDEX(QxFactor,INDEX(Age,A614),QxIndex)</f>
        <v>4.5777047307597397E-6</v>
      </c>
      <c r="F614" s="26" cm="1">
        <f t="array" ref="F614">INDEX(Deaths,A614)*SumAssured</f>
        <v>2.2888523653798698</v>
      </c>
      <c r="G614" s="26" cm="1">
        <f t="array" ref="G614">INDEX(PolicyHoldersInforce,A614)*Premium</f>
        <v>0.16595101533800496</v>
      </c>
      <c r="H614" s="26" cm="1">
        <f t="array" ref="H614">INDEX(PolicyHoldersInforce,A614)*INDEX(EscalatedExpense,A614)</f>
        <v>0.22401098314117451</v>
      </c>
      <c r="I614" s="26" cm="1">
        <f t="array" ref="I614">INDEX(PremiumsReceived,A614)-INDEX(ExpensesPaid,A614)-INDEX(DeathBenefitsPaid,A614)</f>
        <v>-2.3469123331830395</v>
      </c>
      <c r="J614" s="26" cm="1">
        <f t="array" ref="J614">IF(A614=MaxT,INDEX(NetCF,A614),INDEX(NetCF,A614)+(INDEX(BEL,(A614+1))*INDEX(DiscountFactor,A614)))</f>
        <v>-285.71442983439528</v>
      </c>
      <c r="K614" s="26"/>
    </row>
    <row r="615" spans="1:11" x14ac:dyDescent="0.2">
      <c r="A615" s="9">
        <v>614</v>
      </c>
      <c r="B615" s="24">
        <f t="shared" si="9"/>
        <v>73</v>
      </c>
      <c r="C615" s="25" cm="1">
        <f t="array" ref="C615">IF(A615=1,1,INDEX(PolicyHoldersInforce,(A615-1))-INDEX(Deaths,(A615-1))-INDEX(Lapses,(A615-1)))</f>
        <v>3.6838106553790978E-3</v>
      </c>
      <c r="D615" s="25" cm="1">
        <f t="array" ref="D615">(INDEX(PolicyHoldersInforce,A615)-INDEX(Deaths,A615))*INDEX(LapseRateFactor,(DurationInforce+A615))</f>
        <v>3.2162821676078477E-5</v>
      </c>
      <c r="E615" s="25" cm="1">
        <f t="array" ref="E615">INDEX(PolicyHoldersInforce,A615)*INDEX(QxFactor,INDEX(Age,A615),QxIndex)</f>
        <v>4.53210560585138E-6</v>
      </c>
      <c r="F615" s="26" cm="1">
        <f t="array" ref="F615">INDEX(Deaths,A615)*SumAssured</f>
        <v>2.2660528029256901</v>
      </c>
      <c r="G615" s="26" cm="1">
        <f t="array" ref="G615">INDEX(PolicyHoldersInforce,A615)*Premium</f>
        <v>0.16429795522990776</v>
      </c>
      <c r="H615" s="26" cm="1">
        <f t="array" ref="H615">INDEX(PolicyHoldersInforce,A615)*INDEX(EscalatedExpense,A615)</f>
        <v>0.22268313744284968</v>
      </c>
      <c r="I615" s="26" cm="1">
        <f t="array" ref="I615">INDEX(PremiumsReceived,A615)-INDEX(ExpensesPaid,A615)-INDEX(DeathBenefitsPaid,A615)</f>
        <v>-2.3244379851386321</v>
      </c>
      <c r="J615" s="26" cm="1">
        <f t="array" ref="J615">IF(A615=MaxT,INDEX(NetCF,A615),INDEX(NetCF,A615)+(INDEX(BEL,(A615+1))*INDEX(DiscountFactor,A615)))</f>
        <v>-284.74682322122516</v>
      </c>
      <c r="K615" s="26"/>
    </row>
    <row r="616" spans="1:11" x14ac:dyDescent="0.2">
      <c r="A616" s="9">
        <v>615</v>
      </c>
      <c r="B616" s="24">
        <f t="shared" si="9"/>
        <v>73</v>
      </c>
      <c r="C616" s="25" cm="1">
        <f t="array" ref="C616">IF(A616=1,1,INDEX(PolicyHoldersInforce,(A616-1))-INDEX(Deaths,(A616-1))-INDEX(Lapses,(A616-1)))</f>
        <v>3.6471157280971679E-3</v>
      </c>
      <c r="D616" s="25" cm="1">
        <f t="array" ref="D616">(INDEX(PolicyHoldersInforce,A616)-INDEX(Deaths,A616))*INDEX(LapseRateFactor,(DurationInforce+A616))</f>
        <v>3.1842443536973518E-5</v>
      </c>
      <c r="E616" s="25" cm="1">
        <f t="array" ref="E616">INDEX(PolicyHoldersInforce,A616)*INDEX(QxFactor,INDEX(Age,A616),QxIndex)</f>
        <v>4.4869606998834514E-6</v>
      </c>
      <c r="F616" s="26" cm="1">
        <f t="array" ref="F616">INDEX(Deaths,A616)*SumAssured</f>
        <v>2.2434803499417257</v>
      </c>
      <c r="G616" s="26" cm="1">
        <f t="array" ref="G616">INDEX(PolicyHoldersInforce,A616)*Premium</f>
        <v>0.1626613614731337</v>
      </c>
      <c r="H616" s="26" cm="1">
        <f t="array" ref="H616">INDEX(PolicyHoldersInforce,A616)*INDEX(EscalatedExpense,A616)</f>
        <v>0.22136316267198447</v>
      </c>
      <c r="I616" s="26" cm="1">
        <f t="array" ref="I616">INDEX(PremiumsReceived,A616)-INDEX(ExpensesPaid,A616)-INDEX(DeathBenefitsPaid,A616)</f>
        <v>-2.3021821511405767</v>
      </c>
      <c r="J616" s="26" cm="1">
        <f t="array" ref="J616">IF(A616=MaxT,INDEX(NetCF,A616),INDEX(NetCF,A616)+(INDEX(BEL,(A616+1))*INDEX(DiscountFactor,A616)))</f>
        <v>-283.797090477008</v>
      </c>
      <c r="K616" s="26"/>
    </row>
    <row r="617" spans="1:11" x14ac:dyDescent="0.2">
      <c r="A617" s="9">
        <v>616</v>
      </c>
      <c r="B617" s="24">
        <f t="shared" si="9"/>
        <v>73</v>
      </c>
      <c r="C617" s="25" cm="1">
        <f t="array" ref="C617">IF(A617=1,1,INDEX(PolicyHoldersInforce,(A617-1))-INDEX(Deaths,(A617-1))-INDEX(Lapses,(A617-1)))</f>
        <v>3.6107863238603109E-3</v>
      </c>
      <c r="D617" s="25" cm="1">
        <f t="array" ref="D617">(INDEX(PolicyHoldersInforce,A617)-INDEX(Deaths,A617))*INDEX(LapseRateFactor,(DurationInforce+A617))</f>
        <v>3.1525256727070023E-5</v>
      </c>
      <c r="E617" s="25" cm="1">
        <f t="array" ref="E617">INDEX(PolicyHoldersInforce,A617)*INDEX(QxFactor,INDEX(Age,A617),QxIndex)</f>
        <v>4.442265488320751E-6</v>
      </c>
      <c r="F617" s="26" cm="1">
        <f t="array" ref="F617">INDEX(Deaths,A617)*SumAssured</f>
        <v>2.2211327441603754</v>
      </c>
      <c r="G617" s="26" cm="1">
        <f t="array" ref="G617">INDEX(PolicyHoldersInforce,A617)*Premium</f>
        <v>0.16104107004416987</v>
      </c>
      <c r="H617" s="26" cm="1">
        <f t="array" ref="H617">INDEX(PolicyHoldersInforce,A617)*INDEX(EscalatedExpense,A617)</f>
        <v>0.22005101217293324</v>
      </c>
      <c r="I617" s="26" cm="1">
        <f t="array" ref="I617">INDEX(PremiumsReceived,A617)-INDEX(ExpensesPaid,A617)-INDEX(DeathBenefitsPaid,A617)</f>
        <v>-2.280142686289139</v>
      </c>
      <c r="J617" s="26" cm="1">
        <f t="array" ref="J617">IF(A617=MaxT,INDEX(NetCF,A617),INDEX(NetCF,A617)+(INDEX(BEL,(A617+1))*INDEX(DiscountFactor,A617)))</f>
        <v>-282.86509902603018</v>
      </c>
      <c r="K617" s="26"/>
    </row>
    <row r="618" spans="1:11" x14ac:dyDescent="0.2">
      <c r="A618" s="9">
        <v>617</v>
      </c>
      <c r="B618" s="24">
        <f t="shared" si="9"/>
        <v>73</v>
      </c>
      <c r="C618" s="25" cm="1">
        <f t="array" ref="C618">IF(A618=1,1,INDEX(PolicyHoldersInforce,(A618-1))-INDEX(Deaths,(A618-1))-INDEX(Lapses,(A618-1)))</f>
        <v>3.5748188016449202E-3</v>
      </c>
      <c r="D618" s="25" cm="1">
        <f t="array" ref="D618">(INDEX(PolicyHoldersInforce,A618)-INDEX(Deaths,A618))*INDEX(LapseRateFactor,(DurationInforce+A618))</f>
        <v>3.1211229457113889E-5</v>
      </c>
      <c r="E618" s="25" cm="1">
        <f t="array" ref="E618">INDEX(PolicyHoldersInforce,A618)*INDEX(QxFactor,INDEX(Age,A618),QxIndex)</f>
        <v>4.3980154916975719E-6</v>
      </c>
      <c r="F618" s="26" cm="1">
        <f t="array" ref="F618">INDEX(Deaths,A618)*SumAssured</f>
        <v>2.1990077458487858</v>
      </c>
      <c r="G618" s="26" cm="1">
        <f t="array" ref="G618">INDEX(PolicyHoldersInforce,A618)*Premium</f>
        <v>0.15943691855336345</v>
      </c>
      <c r="H618" s="26" cm="1">
        <f t="array" ref="H618">INDEX(PolicyHoldersInforce,A618)*INDEX(EscalatedExpense,A618)</f>
        <v>0.21874663956660539</v>
      </c>
      <c r="I618" s="26" cm="1">
        <f t="array" ref="I618">INDEX(PremiumsReceived,A618)-INDEX(ExpensesPaid,A618)-INDEX(DeathBenefitsPaid,A618)</f>
        <v>-2.2583174668620276</v>
      </c>
      <c r="J618" s="26" cm="1">
        <f t="array" ref="J618">IF(A618=MaxT,INDEX(NetCF,A618),INDEX(NetCF,A618)+(INDEX(BEL,(A618+1))*INDEX(DiscountFactor,A618)))</f>
        <v>-281.95071780259929</v>
      </c>
      <c r="K618" s="26"/>
    </row>
    <row r="619" spans="1:11" x14ac:dyDescent="0.2">
      <c r="A619" s="9">
        <v>618</v>
      </c>
      <c r="B619" s="24">
        <f t="shared" si="9"/>
        <v>73</v>
      </c>
      <c r="C619" s="25" cm="1">
        <f t="array" ref="C619">IF(A619=1,1,INDEX(PolicyHoldersInforce,(A619-1))-INDEX(Deaths,(A619-1))-INDEX(Lapses,(A619-1)))</f>
        <v>3.5392095566961087E-3</v>
      </c>
      <c r="D619" s="25" cm="1">
        <f t="array" ref="D619">(INDEX(PolicyHoldersInforce,A619)-INDEX(Deaths,A619))*INDEX(LapseRateFactor,(DurationInforce+A619))</f>
        <v>3.0900330254508005E-5</v>
      </c>
      <c r="E619" s="25" cm="1">
        <f t="array" ref="E619">INDEX(PolicyHoldersInforce,A619)*INDEX(QxFactor,INDEX(Age,A619),QxIndex)</f>
        <v>4.3542062751687609E-6</v>
      </c>
      <c r="F619" s="26" cm="1">
        <f t="array" ref="F619">INDEX(Deaths,A619)*SumAssured</f>
        <v>2.1771031375843806</v>
      </c>
      <c r="G619" s="26" cm="1">
        <f t="array" ref="G619">INDEX(PolicyHoldersInforce,A619)*Premium</f>
        <v>0.15784874622864645</v>
      </c>
      <c r="H619" s="26" cm="1">
        <f t="array" ref="H619">INDEX(PolicyHoldersInforce,A619)*INDEX(EscalatedExpense,A619)</f>
        <v>0.21744999874882653</v>
      </c>
      <c r="I619" s="26" cm="1">
        <f t="array" ref="I619">INDEX(PremiumsReceived,A619)-INDEX(ExpensesPaid,A619)-INDEX(DeathBenefitsPaid,A619)</f>
        <v>-2.2367043901045607</v>
      </c>
      <c r="J619" s="26" cm="1">
        <f t="array" ref="J619">IF(A619=MaxT,INDEX(NetCF,A619),INDEX(NetCF,A619)+(INDEX(BEL,(A619+1))*INDEX(DiscountFactor,A619)))</f>
        <v>-281.05381723711361</v>
      </c>
      <c r="K619" s="26"/>
    </row>
    <row r="620" spans="1:11" x14ac:dyDescent="0.2">
      <c r="A620" s="9">
        <v>619</v>
      </c>
      <c r="B620" s="24">
        <f t="shared" si="9"/>
        <v>73</v>
      </c>
      <c r="C620" s="25" cm="1">
        <f t="array" ref="C620">IF(A620=1,1,INDEX(PolicyHoldersInforce,(A620-1))-INDEX(Deaths,(A620-1))-INDEX(Lapses,(A620-1)))</f>
        <v>3.5039550201664319E-3</v>
      </c>
      <c r="D620" s="25" cm="1">
        <f t="array" ref="D620">(INDEX(PolicyHoldersInforce,A620)-INDEX(Deaths,A620))*INDEX(LapseRateFactor,(DurationInforce+A620))</f>
        <v>3.0592527960157975E-5</v>
      </c>
      <c r="E620" s="25" cm="1">
        <f t="array" ref="E620">INDEX(PolicyHoldersInforce,A620)*INDEX(QxFactor,INDEX(Age,A620),QxIndex)</f>
        <v>4.3108334480652466E-6</v>
      </c>
      <c r="F620" s="26" cm="1">
        <f t="array" ref="F620">INDEX(Deaths,A620)*SumAssured</f>
        <v>2.1554167240326234</v>
      </c>
      <c r="G620" s="26" cm="1">
        <f t="array" ref="G620">INDEX(PolicyHoldersInforce,A620)*Premium</f>
        <v>0.15627639389942286</v>
      </c>
      <c r="H620" s="26" cm="1">
        <f t="array" ref="H620">INDEX(PolicyHoldersInforce,A620)*INDEX(EscalatedExpense,A620)</f>
        <v>0.21616104388870935</v>
      </c>
      <c r="I620" s="26" cm="1">
        <f t="array" ref="I620">INDEX(PremiumsReceived,A620)-INDEX(ExpensesPaid,A620)-INDEX(DeathBenefitsPaid,A620)</f>
        <v>-2.2153013740219101</v>
      </c>
      <c r="J620" s="26" cm="1">
        <f t="array" ref="J620">IF(A620=MaxT,INDEX(NetCF,A620),INDEX(NetCF,A620)+(INDEX(BEL,(A620+1))*INDEX(DiscountFactor,A620)))</f>
        <v>-280.17426924227487</v>
      </c>
      <c r="K620" s="26"/>
    </row>
    <row r="621" spans="1:11" x14ac:dyDescent="0.2">
      <c r="A621" s="9">
        <v>620</v>
      </c>
      <c r="B621" s="24">
        <f t="shared" si="9"/>
        <v>73</v>
      </c>
      <c r="C621" s="25" cm="1">
        <f t="array" ref="C621">IF(A621=1,1,INDEX(PolicyHoldersInforce,(A621-1))-INDEX(Deaths,(A621-1))-INDEX(Lapses,(A621-1)))</f>
        <v>3.4690516587582085E-3</v>
      </c>
      <c r="D621" s="25" cm="1">
        <f t="array" ref="D621">(INDEX(PolicyHoldersInforce,A621)-INDEX(Deaths,A621))*INDEX(LapseRateFactor,(DurationInforce+A621))</f>
        <v>3.0287791725349268E-5</v>
      </c>
      <c r="E621" s="25" cm="1">
        <f t="array" ref="E621">INDEX(PolicyHoldersInforce,A621)*INDEX(QxFactor,INDEX(Age,A621),QxIndex)</f>
        <v>4.2678926634539957E-6</v>
      </c>
      <c r="F621" s="26" cm="1">
        <f t="array" ref="F621">INDEX(Deaths,A621)*SumAssured</f>
        <v>2.1339463317269978</v>
      </c>
      <c r="G621" s="26" cm="1">
        <f t="array" ref="G621">INDEX(PolicyHoldersInforce,A621)*Premium</f>
        <v>0.1547197039806161</v>
      </c>
      <c r="H621" s="26" cm="1">
        <f t="array" ref="H621">INDEX(PolicyHoldersInforce,A621)*INDEX(EscalatedExpense,A621)</f>
        <v>0.21487972942703309</v>
      </c>
      <c r="I621" s="26" cm="1">
        <f t="array" ref="I621">INDEX(PremiumsReceived,A621)-INDEX(ExpensesPaid,A621)-INDEX(DeathBenefitsPaid,A621)</f>
        <v>-2.194106357173415</v>
      </c>
      <c r="J621" s="26" cm="1">
        <f t="array" ref="J621">IF(A621=MaxT,INDEX(NetCF,A621),INDEX(NetCF,A621)+(INDEX(BEL,(A621+1))*INDEX(DiscountFactor,A621)))</f>
        <v>-279.31194719944222</v>
      </c>
      <c r="K621" s="26"/>
    </row>
    <row r="622" spans="1:11" x14ac:dyDescent="0.2">
      <c r="A622" s="9">
        <v>621</v>
      </c>
      <c r="B622" s="24">
        <f t="shared" si="9"/>
        <v>73</v>
      </c>
      <c r="C622" s="25" cm="1">
        <f t="array" ref="C622">IF(A622=1,1,INDEX(PolicyHoldersInforce,(A622-1))-INDEX(Deaths,(A622-1))-INDEX(Lapses,(A622-1)))</f>
        <v>3.4344959743694051E-3</v>
      </c>
      <c r="D622" s="25" cm="1">
        <f t="array" ref="D622">(INDEX(PolicyHoldersInforce,A622)-INDEX(Deaths,A622))*INDEX(LapseRateFactor,(DurationInforce+A622))</f>
        <v>2.9986091008655524E-5</v>
      </c>
      <c r="E622" s="25" cm="1">
        <f t="array" ref="E622">INDEX(PolicyHoldersInforce,A622)*INDEX(QxFactor,INDEX(Age,A622),QxIndex)</f>
        <v>4.2253796177023507E-6</v>
      </c>
      <c r="F622" s="26" cm="1">
        <f t="array" ref="F622">INDEX(Deaths,A622)*SumAssured</f>
        <v>2.1126898088511754</v>
      </c>
      <c r="G622" s="26" cm="1">
        <f t="array" ref="G622">INDEX(PolicyHoldersInforce,A622)*Premium</f>
        <v>0.15317852045687547</v>
      </c>
      <c r="H622" s="26" cm="1">
        <f t="array" ref="H622">INDEX(PolicyHoldersInforce,A622)*INDEX(EscalatedExpense,A622)</f>
        <v>0.21360601007463348</v>
      </c>
      <c r="I622" s="26" cm="1">
        <f t="array" ref="I622">INDEX(PremiumsReceived,A622)-INDEX(ExpensesPaid,A622)-INDEX(DeathBenefitsPaid,A622)</f>
        <v>-2.1731172984689335</v>
      </c>
      <c r="J622" s="26" cm="1">
        <f t="array" ref="J622">IF(A622=MaxT,INDEX(NetCF,A622),INDEX(NetCF,A622)+(INDEX(BEL,(A622+1))*INDEX(DiscountFactor,A622)))</f>
        <v>-278.46672594512722</v>
      </c>
      <c r="K622" s="26"/>
    </row>
    <row r="623" spans="1:11" x14ac:dyDescent="0.2">
      <c r="A623" s="9">
        <v>622</v>
      </c>
      <c r="B623" s="24">
        <f t="shared" si="9"/>
        <v>73</v>
      </c>
      <c r="C623" s="25" cm="1">
        <f t="array" ref="C623">IF(A623=1,1,INDEX(PolicyHoldersInforce,(A623-1))-INDEX(Deaths,(A623-1))-INDEX(Lapses,(A623-1)))</f>
        <v>3.4002845037430472E-3</v>
      </c>
      <c r="D623" s="25" cm="1">
        <f t="array" ref="D623">(INDEX(PolicyHoldersInforce,A623)-INDEX(Deaths,A623))*INDEX(LapseRateFactor,(DurationInforce+A623))</f>
        <v>2.9687395572877567E-5</v>
      </c>
      <c r="E623" s="25" cm="1">
        <f t="array" ref="E623">INDEX(PolicyHoldersInforce,A623)*INDEX(QxFactor,INDEX(Age,A623),QxIndex)</f>
        <v>4.1832900500467134E-6</v>
      </c>
      <c r="F623" s="26" cm="1">
        <f t="array" ref="F623">INDEX(Deaths,A623)*SumAssured</f>
        <v>2.0916450250233565</v>
      </c>
      <c r="G623" s="26" cm="1">
        <f t="array" ref="G623">INDEX(PolicyHoldersInforce,A623)*Premium</f>
        <v>0.15165268886693992</v>
      </c>
      <c r="H623" s="26" cm="1">
        <f t="array" ref="H623">INDEX(PolicyHoldersInforce,A623)*INDEX(EscalatedExpense,A623)</f>
        <v>0.21233984081080215</v>
      </c>
      <c r="I623" s="26" cm="1">
        <f t="array" ref="I623">INDEX(PremiumsReceived,A623)-INDEX(ExpensesPaid,A623)-INDEX(DeathBenefitsPaid,A623)</f>
        <v>-2.1523321769672186</v>
      </c>
      <c r="J623" s="26" cm="1">
        <f t="array" ref="J623">IF(A623=MaxT,INDEX(NetCF,A623),INDEX(NetCF,A623)+(INDEX(BEL,(A623+1))*INDEX(DiscountFactor,A623)))</f>
        <v>-277.63848175762701</v>
      </c>
      <c r="K623" s="26"/>
    </row>
    <row r="624" spans="1:11" x14ac:dyDescent="0.2">
      <c r="A624" s="9">
        <v>623</v>
      </c>
      <c r="B624" s="24">
        <f t="shared" si="9"/>
        <v>73</v>
      </c>
      <c r="C624" s="25" cm="1">
        <f t="array" ref="C624">IF(A624=1,1,INDEX(PolicyHoldersInforce,(A624-1))-INDEX(Deaths,(A624-1))-INDEX(Lapses,(A624-1)))</f>
        <v>3.3664138181201233E-3</v>
      </c>
      <c r="D624" s="25" cm="1">
        <f t="array" ref="D624">(INDEX(PolicyHoldersInforce,A624)-INDEX(Deaths,A624))*INDEX(LapseRateFactor,(DurationInforce+A624))</f>
        <v>2.9391675482012982E-5</v>
      </c>
      <c r="E624" s="25" cm="1">
        <f t="array" ref="E624">INDEX(PolicyHoldersInforce,A624)*INDEX(QxFactor,INDEX(Age,A624),QxIndex)</f>
        <v>4.1416197421655163E-6</v>
      </c>
      <c r="F624" s="26" cm="1">
        <f t="array" ref="F624">INDEX(Deaths,A624)*SumAssured</f>
        <v>2.070809871082758</v>
      </c>
      <c r="G624" s="26" cm="1">
        <f t="array" ref="G624">INDEX(PolicyHoldersInforce,A624)*Premium</f>
        <v>0.15014205628815749</v>
      </c>
      <c r="H624" s="26" cm="1">
        <f t="array" ref="H624">INDEX(PolicyHoldersInforce,A624)*INDEX(EscalatedExpense,A624)</f>
        <v>0.21108117688169478</v>
      </c>
      <c r="I624" s="26" cm="1">
        <f t="array" ref="I624">INDEX(PremiumsReceived,A624)-INDEX(ExpensesPaid,A624)-INDEX(DeathBenefitsPaid,A624)</f>
        <v>-2.1317489916762953</v>
      </c>
      <c r="J624" s="26" cm="1">
        <f t="array" ref="J624">IF(A624=MaxT,INDEX(NetCF,A624),INDEX(NetCF,A624)+(INDEX(BEL,(A624+1))*INDEX(DiscountFactor,A624)))</f>
        <v>-276.8270923437953</v>
      </c>
      <c r="K624" s="26"/>
    </row>
    <row r="625" spans="1:11" x14ac:dyDescent="0.2">
      <c r="A625" s="9">
        <v>624</v>
      </c>
      <c r="B625" s="24">
        <f t="shared" si="9"/>
        <v>74</v>
      </c>
      <c r="C625" s="25" cm="1">
        <f t="array" ref="C625">IF(A625=1,1,INDEX(PolicyHoldersInforce,(A625-1))-INDEX(Deaths,(A625-1))-INDEX(Lapses,(A625-1)))</f>
        <v>3.3328805228959447E-3</v>
      </c>
      <c r="D625" s="25" cm="1">
        <f t="array" ref="D625">(INDEX(PolicyHoldersInforce,A625)-INDEX(Deaths,A625))*INDEX(LapseRateFactor,(DurationInforce+A625))</f>
        <v>2.9094525669751966E-5</v>
      </c>
      <c r="E625" s="25" cm="1">
        <f t="array" ref="E625">INDEX(PolicyHoldersInforce,A625)*INDEX(QxFactor,INDEX(Age,A625),QxIndex)</f>
        <v>4.600893370684061E-6</v>
      </c>
      <c r="F625" s="26" cm="1">
        <f t="array" ref="F625">INDEX(Deaths,A625)*SumAssured</f>
        <v>2.3004466853420307</v>
      </c>
      <c r="G625" s="26" cm="1">
        <f t="array" ref="G625">INDEX(PolicyHoldersInforce,A625)*Premium</f>
        <v>0.14864647132115913</v>
      </c>
      <c r="H625" s="26" cm="1">
        <f t="array" ref="H625">INDEX(PolicyHoldersInforce,A625)*INDEX(EscalatedExpense,A625)</f>
        <v>0.20982997379874974</v>
      </c>
      <c r="I625" s="26" cm="1">
        <f t="array" ref="I625">INDEX(PremiumsReceived,A625)-INDEX(ExpensesPaid,A625)-INDEX(DeathBenefitsPaid,A625)</f>
        <v>-2.3616301878196211</v>
      </c>
      <c r="J625" s="26" cm="1">
        <f t="array" ref="J625">IF(A625=MaxT,INDEX(NetCF,A625),INDEX(NetCF,A625)+(INDEX(BEL,(A625+1))*INDEX(DiscountFactor,A625)))</f>
        <v>-276.03243682594967</v>
      </c>
      <c r="K625" s="26"/>
    </row>
    <row r="626" spans="1:11" x14ac:dyDescent="0.2">
      <c r="A626" s="9">
        <v>625</v>
      </c>
      <c r="B626" s="24">
        <f t="shared" si="9"/>
        <v>74</v>
      </c>
      <c r="C626" s="25" cm="1">
        <f t="array" ref="C626">IF(A626=1,1,INDEX(PolicyHoldersInforce,(A626-1))-INDEX(Deaths,(A626-1))-INDEX(Lapses,(A626-1)))</f>
        <v>3.2991851038555089E-3</v>
      </c>
      <c r="D626" s="25" cm="1">
        <f t="array" ref="D626">(INDEX(PolicyHoldersInforce,A626)-INDEX(Deaths,A626))*INDEX(LapseRateFactor,(DurationInforce+A626))</f>
        <v>2.8800380041821332E-5</v>
      </c>
      <c r="E626" s="25" cm="1">
        <f t="array" ref="E626">INDEX(PolicyHoldersInforce,A626)*INDEX(QxFactor,INDEX(Age,A626),QxIndex)</f>
        <v>4.5543783429113706E-6</v>
      </c>
      <c r="F626" s="26" cm="1">
        <f t="array" ref="F626">INDEX(Deaths,A626)*SumAssured</f>
        <v>2.2771891714556851</v>
      </c>
      <c r="G626" s="26" cm="1">
        <f t="array" ref="G626">INDEX(PolicyHoldersInforce,A626)*Premium</f>
        <v>0.14714365563195569</v>
      </c>
      <c r="H626" s="26" cm="1">
        <f t="array" ref="H626">INDEX(PolicyHoldersInforce,A626)*INDEX(EscalatedExpense,A626)</f>
        <v>0.20855482347404319</v>
      </c>
      <c r="I626" s="26" cm="1">
        <f t="array" ref="I626">INDEX(PremiumsReceived,A626)-INDEX(ExpensesPaid,A626)-INDEX(DeathBenefitsPaid,A626)</f>
        <v>-2.3386003392977726</v>
      </c>
      <c r="J626" s="26" cm="1">
        <f t="array" ref="J626">IF(A626=MaxT,INDEX(NetCF,A626),INDEX(NetCF,A626)+(INDEX(BEL,(A626+1))*INDEX(DiscountFactor,A626)))</f>
        <v>-275.00291312769934</v>
      </c>
      <c r="K626" s="26"/>
    </row>
    <row r="627" spans="1:11" x14ac:dyDescent="0.2">
      <c r="A627" s="9">
        <v>626</v>
      </c>
      <c r="B627" s="24">
        <f t="shared" si="9"/>
        <v>74</v>
      </c>
      <c r="C627" s="25" cm="1">
        <f t="array" ref="C627">IF(A627=1,1,INDEX(PolicyHoldersInforce,(A627-1))-INDEX(Deaths,(A627-1))-INDEX(Lapses,(A627-1)))</f>
        <v>3.2658303454707765E-3</v>
      </c>
      <c r="D627" s="25" cm="1">
        <f t="array" ref="D627">(INDEX(PolicyHoldersInforce,A627)-INDEX(Deaths,A627))*INDEX(LapseRateFactor,(DurationInforce+A627))</f>
        <v>2.8509208225920245E-5</v>
      </c>
      <c r="E627" s="25" cm="1">
        <f t="array" ref="E627">INDEX(PolicyHoldersInforce,A627)*INDEX(QxFactor,INDEX(Age,A627),QxIndex)</f>
        <v>4.5083335820269515E-6</v>
      </c>
      <c r="F627" s="26" cm="1">
        <f t="array" ref="F627">INDEX(Deaths,A627)*SumAssured</f>
        <v>2.2541667910134757</v>
      </c>
      <c r="G627" s="26" cm="1">
        <f t="array" ref="G627">INDEX(PolicyHoldersInforce,A627)*Premium</f>
        <v>0.14565603340799663</v>
      </c>
      <c r="H627" s="26" cm="1">
        <f t="array" ref="H627">INDEX(PolicyHoldersInforce,A627)*INDEX(EscalatedExpense,A627)</f>
        <v>0.20728742232035022</v>
      </c>
      <c r="I627" s="26" cm="1">
        <f t="array" ref="I627">INDEX(PremiumsReceived,A627)-INDEX(ExpensesPaid,A627)-INDEX(DeathBenefitsPaid,A627)</f>
        <v>-2.3157981799258294</v>
      </c>
      <c r="J627" s="26" cm="1">
        <f t="array" ref="J627">IF(A627=MaxT,INDEX(NetCF,A627),INDEX(NetCF,A627)+(INDEX(BEL,(A627+1))*INDEX(DiscountFactor,A627)))</f>
        <v>-273.99152011826362</v>
      </c>
      <c r="K627" s="26"/>
    </row>
    <row r="628" spans="1:11" x14ac:dyDescent="0.2">
      <c r="A628" s="9">
        <v>627</v>
      </c>
      <c r="B628" s="24">
        <f t="shared" si="9"/>
        <v>74</v>
      </c>
      <c r="C628" s="25" cm="1">
        <f t="array" ref="C628">IF(A628=1,1,INDEX(PolicyHoldersInforce,(A628-1))-INDEX(Deaths,(A628-1))-INDEX(Lapses,(A628-1)))</f>
        <v>3.2328128036628293E-3</v>
      </c>
      <c r="D628" s="25" cm="1">
        <f t="array" ref="D628">(INDEX(PolicyHoldersInforce,A628)-INDEX(Deaths,A628))*INDEX(LapseRateFactor,(DurationInforce+A628))</f>
        <v>2.8220980156811801E-5</v>
      </c>
      <c r="E628" s="25" cm="1">
        <f t="array" ref="E628">INDEX(PolicyHoldersInforce,A628)*INDEX(QxFactor,INDEX(Age,A628),QxIndex)</f>
        <v>4.4627543336329904E-6</v>
      </c>
      <c r="F628" s="26" cm="1">
        <f t="array" ref="F628">INDEX(Deaths,A628)*SumAssured</f>
        <v>2.231377166816495</v>
      </c>
      <c r="G628" s="26" cm="1">
        <f t="array" ref="G628">INDEX(PolicyHoldersInforce,A628)*Premium</f>
        <v>0.14418345104336219</v>
      </c>
      <c r="H628" s="26" cm="1">
        <f t="array" ref="H628">INDEX(PolicyHoldersInforce,A628)*INDEX(EscalatedExpense,A628)</f>
        <v>0.20602772324545618</v>
      </c>
      <c r="I628" s="26" cm="1">
        <f t="array" ref="I628">INDEX(PremiumsReceived,A628)-INDEX(ExpensesPaid,A628)-INDEX(DeathBenefitsPaid,A628)</f>
        <v>-2.293221439018589</v>
      </c>
      <c r="J628" s="26" cm="1">
        <f t="array" ref="J628">IF(A628=MaxT,INDEX(NetCF,A628),INDEX(NetCF,A628)+(INDEX(BEL,(A628+1))*INDEX(DiscountFactor,A628)))</f>
        <v>-272.99811725224873</v>
      </c>
      <c r="K628" s="26"/>
    </row>
    <row r="629" spans="1:11" x14ac:dyDescent="0.2">
      <c r="A629" s="9">
        <v>628</v>
      </c>
      <c r="B629" s="24">
        <f t="shared" si="9"/>
        <v>74</v>
      </c>
      <c r="C629" s="25" cm="1">
        <f t="array" ref="C629">IF(A629=1,1,INDEX(PolicyHoldersInforce,(A629-1))-INDEX(Deaths,(A629-1))-INDEX(Lapses,(A629-1)))</f>
        <v>3.2001290691723843E-3</v>
      </c>
      <c r="D629" s="25" cm="1">
        <f t="array" ref="D629">(INDEX(PolicyHoldersInforce,A629)-INDEX(Deaths,A629))*INDEX(LapseRateFactor,(DurationInforce+A629))</f>
        <v>2.7935666073218624E-5</v>
      </c>
      <c r="E629" s="25" cm="1">
        <f t="array" ref="E629">INDEX(PolicyHoldersInforce,A629)*INDEX(QxFactor,INDEX(Age,A629),QxIndex)</f>
        <v>4.4176358913986354E-6</v>
      </c>
      <c r="F629" s="26" cm="1">
        <f t="array" ref="F629">INDEX(Deaths,A629)*SumAssured</f>
        <v>2.2088179456993178</v>
      </c>
      <c r="G629" s="26" cm="1">
        <f t="array" ref="G629">INDEX(PolicyHoldersInforce,A629)*Premium</f>
        <v>0.14272575648508834</v>
      </c>
      <c r="H629" s="26" cm="1">
        <f t="array" ref="H629">INDEX(PolicyHoldersInforce,A629)*INDEX(EscalatedExpense,A629)</f>
        <v>0.20477567944333042</v>
      </c>
      <c r="I629" s="26" cm="1">
        <f t="array" ref="I629">INDEX(PremiumsReceived,A629)-INDEX(ExpensesPaid,A629)-INDEX(DeathBenefitsPaid,A629)</f>
        <v>-2.2708678686575601</v>
      </c>
      <c r="J629" s="26" cm="1">
        <f t="array" ref="J629">IF(A629=MaxT,INDEX(NetCF,A629),INDEX(NetCF,A629)+(INDEX(BEL,(A629+1))*INDEX(DiscountFactor,A629)))</f>
        <v>-272.02256558188697</v>
      </c>
      <c r="K629" s="26"/>
    </row>
    <row r="630" spans="1:11" x14ac:dyDescent="0.2">
      <c r="A630" s="9">
        <v>629</v>
      </c>
      <c r="B630" s="24">
        <f t="shared" si="9"/>
        <v>74</v>
      </c>
      <c r="C630" s="25" cm="1">
        <f t="array" ref="C630">IF(A630=1,1,INDEX(PolicyHoldersInforce,(A630-1))-INDEX(Deaths,(A630-1))-INDEX(Lapses,(A630-1)))</f>
        <v>3.1677757672077672E-3</v>
      </c>
      <c r="D630" s="25" cm="1">
        <f t="array" ref="D630">(INDEX(PolicyHoldersInforce,A630)-INDEX(Deaths,A630))*INDEX(LapseRateFactor,(DurationInforce+A630))</f>
        <v>2.765323651474982E-5</v>
      </c>
      <c r="E630" s="25" cm="1">
        <f t="array" ref="E630">INDEX(PolicyHoldersInforce,A630)*INDEX(QxFactor,INDEX(Age,A630),QxIndex)</f>
        <v>4.3729735965740357E-6</v>
      </c>
      <c r="F630" s="26" cm="1">
        <f t="array" ref="F630">INDEX(Deaths,A630)*SumAssured</f>
        <v>2.1864867982870178</v>
      </c>
      <c r="G630" s="26" cm="1">
        <f t="array" ref="G630">INDEX(PolicyHoldersInforce,A630)*Premium</f>
        <v>0.14128279921746642</v>
      </c>
      <c r="H630" s="26" cm="1">
        <f t="array" ref="H630">INDEX(PolicyHoldersInforce,A630)*INDEX(EscalatedExpense,A630)</f>
        <v>0.20353124439238515</v>
      </c>
      <c r="I630" s="26" cm="1">
        <f t="array" ref="I630">INDEX(PremiumsReceived,A630)-INDEX(ExpensesPaid,A630)-INDEX(DeathBenefitsPaid,A630)</f>
        <v>-2.2487352434619363</v>
      </c>
      <c r="J630" s="26" cm="1">
        <f t="array" ref="J630">IF(A630=MaxT,INDEX(NetCF,A630),INDEX(NetCF,A630)+(INDEX(BEL,(A630+1))*INDEX(DiscountFactor,A630)))</f>
        <v>-271.06472774193571</v>
      </c>
      <c r="K630" s="26"/>
    </row>
    <row r="631" spans="1:11" x14ac:dyDescent="0.2">
      <c r="A631" s="9">
        <v>630</v>
      </c>
      <c r="B631" s="24">
        <f t="shared" si="9"/>
        <v>74</v>
      </c>
      <c r="C631" s="25" cm="1">
        <f t="array" ref="C631">IF(A631=1,1,INDEX(PolicyHoldersInforce,(A631-1))-INDEX(Deaths,(A631-1))-INDEX(Lapses,(A631-1)))</f>
        <v>3.1357495570964434E-3</v>
      </c>
      <c r="D631" s="25" cm="1">
        <f t="array" ref="D631">(INDEX(PolicyHoldersInforce,A631)-INDEX(Deaths,A631))*INDEX(LapseRateFactor,(DurationInforce+A631))</f>
        <v>2.7373662318859005E-5</v>
      </c>
      <c r="E631" s="25" cm="1">
        <f t="array" ref="E631">INDEX(PolicyHoldersInforce,A631)*INDEX(QxFactor,INDEX(Age,A631),QxIndex)</f>
        <v>4.3287628375092935E-6</v>
      </c>
      <c r="F631" s="26" cm="1">
        <f t="array" ref="F631">INDEX(Deaths,A631)*SumAssured</f>
        <v>2.1643814187546466</v>
      </c>
      <c r="G631" s="26" cm="1">
        <f t="array" ref="G631">INDEX(PolicyHoldersInforce,A631)*Premium</f>
        <v>0.13985443024650138</v>
      </c>
      <c r="H631" s="26" cm="1">
        <f t="array" ref="H631">INDEX(PolicyHoldersInforce,A631)*INDEX(EscalatedExpense,A631)</f>
        <v>0.20229437185374702</v>
      </c>
      <c r="I631" s="26" cm="1">
        <f t="array" ref="I631">INDEX(PremiumsReceived,A631)-INDEX(ExpensesPaid,A631)-INDEX(DeathBenefitsPaid,A631)</f>
        <v>-2.2268213603618925</v>
      </c>
      <c r="J631" s="26" cm="1">
        <f t="array" ref="J631">IF(A631=MaxT,INDEX(NetCF,A631),INDEX(NetCF,A631)+(INDEX(BEL,(A631+1))*INDEX(DiscountFactor,A631)))</f>
        <v>-270.12446793473299</v>
      </c>
      <c r="K631" s="26"/>
    </row>
    <row r="632" spans="1:11" x14ac:dyDescent="0.2">
      <c r="A632" s="9">
        <v>631</v>
      </c>
      <c r="B632" s="24">
        <f t="shared" si="9"/>
        <v>74</v>
      </c>
      <c r="C632" s="25" cm="1">
        <f t="array" ref="C632">IF(A632=1,1,INDEX(PolicyHoldersInforce,(A632-1))-INDEX(Deaths,(A632-1))-INDEX(Lapses,(A632-1)))</f>
        <v>3.1040471319400752E-3</v>
      </c>
      <c r="D632" s="25" cm="1">
        <f t="array" ref="D632">(INDEX(PolicyHoldersInforce,A632)-INDEX(Deaths,A632))*INDEX(LapseRateFactor,(DurationInforce+A632))</f>
        <v>2.709691461783314E-5</v>
      </c>
      <c r="E632" s="25" cm="1">
        <f t="array" ref="E632">INDEX(PolicyHoldersInforce,A632)*INDEX(QxFactor,INDEX(Age,A632),QxIndex)</f>
        <v>4.2849990491782902E-6</v>
      </c>
      <c r="F632" s="26" cm="1">
        <f t="array" ref="F632">INDEX(Deaths,A632)*SumAssured</f>
        <v>2.1424995245891449</v>
      </c>
      <c r="G632" s="26" cm="1">
        <f t="array" ref="G632">INDEX(PolicyHoldersInforce,A632)*Premium</f>
        <v>0.13844050208452735</v>
      </c>
      <c r="H632" s="26" cm="1">
        <f t="array" ref="H632">INDEX(PolicyHoldersInforce,A632)*INDEX(EscalatedExpense,A632)</f>
        <v>0.20106501586953973</v>
      </c>
      <c r="I632" s="26" cm="1">
        <f t="array" ref="I632">INDEX(PremiumsReceived,A632)-INDEX(ExpensesPaid,A632)-INDEX(DeathBenefitsPaid,A632)</f>
        <v>-2.2051240383741573</v>
      </c>
      <c r="J632" s="26" cm="1">
        <f t="array" ref="J632">IF(A632=MaxT,INDEX(NetCF,A632),INDEX(NetCF,A632)+(INDEX(BEL,(A632+1))*INDEX(DiscountFactor,A632)))</f>
        <v>-269.20165191540826</v>
      </c>
      <c r="K632" s="26"/>
    </row>
    <row r="633" spans="1:11" x14ac:dyDescent="0.2">
      <c r="A633" s="9">
        <v>632</v>
      </c>
      <c r="B633" s="24">
        <f t="shared" si="9"/>
        <v>74</v>
      </c>
      <c r="C633" s="25" cm="1">
        <f t="array" ref="C633">IF(A633=1,1,INDEX(PolicyHoldersInforce,(A633-1))-INDEX(Deaths,(A633-1))-INDEX(Lapses,(A633-1)))</f>
        <v>3.0726652182730637E-3</v>
      </c>
      <c r="D633" s="25" cm="1">
        <f t="array" ref="D633">(INDEX(PolicyHoldersInforce,A633)-INDEX(Deaths,A633))*INDEX(LapseRateFactor,(DurationInforce+A633))</f>
        <v>2.6822964835811711E-5</v>
      </c>
      <c r="E633" s="25" cm="1">
        <f t="array" ref="E633">INDEX(PolicyHoldersInforce,A633)*INDEX(QxFactor,INDEX(Age,A633),QxIndex)</f>
        <v>4.2416777127073157E-6</v>
      </c>
      <c r="F633" s="26" cm="1">
        <f t="array" ref="F633">INDEX(Deaths,A633)*SumAssured</f>
        <v>2.1208388563536578</v>
      </c>
      <c r="G633" s="26" cm="1">
        <f t="array" ref="G633">INDEX(PolicyHoldersInforce,A633)*Premium</f>
        <v>0.13704086873497864</v>
      </c>
      <c r="H633" s="26" cm="1">
        <f t="array" ref="H633">INDEX(PolicyHoldersInforce,A633)*INDEX(EscalatedExpense,A633)</f>
        <v>0.19984313076117577</v>
      </c>
      <c r="I633" s="26" cm="1">
        <f t="array" ref="I633">INDEX(PremiumsReceived,A633)-INDEX(ExpensesPaid,A633)-INDEX(DeathBenefitsPaid,A633)</f>
        <v>-2.183641118379855</v>
      </c>
      <c r="J633" s="26" cm="1">
        <f t="array" ref="J633">IF(A633=MaxT,INDEX(NetCF,A633),INDEX(NetCF,A633)+(INDEX(BEL,(A633+1))*INDEX(DiscountFactor,A633)))</f>
        <v>-268.29614697724662</v>
      </c>
      <c r="K633" s="26"/>
    </row>
    <row r="634" spans="1:11" x14ac:dyDescent="0.2">
      <c r="A634" s="9">
        <v>633</v>
      </c>
      <c r="B634" s="24">
        <f t="shared" si="9"/>
        <v>74</v>
      </c>
      <c r="C634" s="25" cm="1">
        <f t="array" ref="C634">IF(A634=1,1,INDEX(PolicyHoldersInforce,(A634-1))-INDEX(Deaths,(A634-1))-INDEX(Lapses,(A634-1)))</f>
        <v>3.0416005757245446E-3</v>
      </c>
      <c r="D634" s="25" cm="1">
        <f t="array" ref="D634">(INDEX(PolicyHoldersInforce,A634)-INDEX(Deaths,A634))*INDEX(LapseRateFactor,(DurationInforce+A634))</f>
        <v>2.6551784685836145E-5</v>
      </c>
      <c r="E634" s="25" cm="1">
        <f t="array" ref="E634">INDEX(PolicyHoldersInforce,A634)*INDEX(QxFactor,INDEX(Age,A634),QxIndex)</f>
        <v>4.1987943549084699E-6</v>
      </c>
      <c r="F634" s="26" cm="1">
        <f t="array" ref="F634">INDEX(Deaths,A634)*SumAssured</f>
        <v>2.099397177454235</v>
      </c>
      <c r="G634" s="26" cm="1">
        <f t="array" ref="G634">INDEX(PolicyHoldersInforce,A634)*Premium</f>
        <v>0.13565538567731469</v>
      </c>
      <c r="H634" s="26" cm="1">
        <f t="array" ref="H634">INDEX(PolicyHoldersInforce,A634)*INDEX(EscalatedExpense,A634)</f>
        <v>0.19862867112765911</v>
      </c>
      <c r="I634" s="26" cm="1">
        <f t="array" ref="I634">INDEX(PremiumsReceived,A634)-INDEX(ExpensesPaid,A634)-INDEX(DeathBenefitsPaid,A634)</f>
        <v>-2.1623704629045797</v>
      </c>
      <c r="J634" s="26" cm="1">
        <f t="array" ref="J634">IF(A634=MaxT,INDEX(NetCF,A634),INDEX(NetCF,A634)+(INDEX(BEL,(A634+1))*INDEX(DiscountFactor,A634)))</f>
        <v>-267.40782193720497</v>
      </c>
      <c r="K634" s="26"/>
    </row>
    <row r="635" spans="1:11" x14ac:dyDescent="0.2">
      <c r="A635" s="9">
        <v>634</v>
      </c>
      <c r="B635" s="24">
        <f t="shared" si="9"/>
        <v>74</v>
      </c>
      <c r="C635" s="25" cm="1">
        <f t="array" ref="C635">IF(A635=1,1,INDEX(PolicyHoldersInforce,(A635-1))-INDEX(Deaths,(A635-1))-INDEX(Lapses,(A635-1)))</f>
        <v>3.0108499966838001E-3</v>
      </c>
      <c r="D635" s="25" cm="1">
        <f t="array" ref="D635">(INDEX(PolicyHoldersInforce,A635)-INDEX(Deaths,A635))*INDEX(LapseRateFactor,(DurationInforce+A635))</f>
        <v>2.6283346166928996E-5</v>
      </c>
      <c r="E635" s="25" cm="1">
        <f t="array" ref="E635">INDEX(PolicyHoldersInforce,A635)*INDEX(QxFactor,INDEX(Age,A635),QxIndex)</f>
        <v>4.1563445478177775E-6</v>
      </c>
      <c r="F635" s="26" cm="1">
        <f t="array" ref="F635">INDEX(Deaths,A635)*SumAssured</f>
        <v>2.0781722739088888</v>
      </c>
      <c r="G635" s="26" cm="1">
        <f t="array" ref="G635">INDEX(PolicyHoldersInforce,A635)*Premium</f>
        <v>0.13428390985209748</v>
      </c>
      <c r="H635" s="26" cm="1">
        <f t="array" ref="H635">INDEX(PolicyHoldersInforce,A635)*INDEX(EscalatedExpense,A635)</f>
        <v>0.19742159184389896</v>
      </c>
      <c r="I635" s="26" cm="1">
        <f t="array" ref="I635">INDEX(PremiumsReceived,A635)-INDEX(ExpensesPaid,A635)-INDEX(DeathBenefitsPaid,A635)</f>
        <v>-2.1413099559006903</v>
      </c>
      <c r="J635" s="26" cm="1">
        <f t="array" ref="J635">IF(A635=MaxT,INDEX(NetCF,A635),INDEX(NetCF,A635)+(INDEX(BEL,(A635+1))*INDEX(DiscountFactor,A635)))</f>
        <v>-266.53654712157879</v>
      </c>
      <c r="K635" s="26"/>
    </row>
    <row r="636" spans="1:11" x14ac:dyDescent="0.2">
      <c r="A636" s="9">
        <v>635</v>
      </c>
      <c r="B636" s="24">
        <f t="shared" si="9"/>
        <v>74</v>
      </c>
      <c r="C636" s="25" cm="1">
        <f t="array" ref="C636">IF(A636=1,1,INDEX(PolicyHoldersInforce,(A636-1))-INDEX(Deaths,(A636-1))-INDEX(Lapses,(A636-1)))</f>
        <v>2.9804103059690532E-3</v>
      </c>
      <c r="D636" s="25" cm="1">
        <f t="array" ref="D636">(INDEX(PolicyHoldersInforce,A636)-INDEX(Deaths,A636))*INDEX(LapseRateFactor,(DurationInforce+A636))</f>
        <v>2.6017621561202659E-5</v>
      </c>
      <c r="E636" s="25" cm="1">
        <f t="array" ref="E636">INDEX(PolicyHoldersInforce,A636)*INDEX(QxFactor,INDEX(Age,A636),QxIndex)</f>
        <v>4.1143239082379752E-6</v>
      </c>
      <c r="F636" s="26" cm="1">
        <f t="array" ref="F636">INDEX(Deaths,A636)*SumAssured</f>
        <v>2.0571619541189876</v>
      </c>
      <c r="G636" s="26" cm="1">
        <f t="array" ref="G636">INDEX(PolicyHoldersInforce,A636)*Premium</f>
        <v>0.13292629964621977</v>
      </c>
      <c r="H636" s="26" cm="1">
        <f t="array" ref="H636">INDEX(PolicyHoldersInforce,A636)*INDEX(EscalatedExpense,A636)</f>
        <v>0.19622184805903239</v>
      </c>
      <c r="I636" s="26" cm="1">
        <f t="array" ref="I636">INDEX(PremiumsReceived,A636)-INDEX(ExpensesPaid,A636)-INDEX(DeathBenefitsPaid,A636)</f>
        <v>-2.1204575025318002</v>
      </c>
      <c r="J636" s="26" cm="1">
        <f t="array" ref="J636">IF(A636=MaxT,INDEX(NetCF,A636),INDEX(NetCF,A636)+(INDEX(BEL,(A636+1))*INDEX(DiscountFactor,A636)))</f>
        <v>-265.68219435181794</v>
      </c>
      <c r="K636" s="26"/>
    </row>
    <row r="637" spans="1:11" x14ac:dyDescent="0.2">
      <c r="A637" s="9">
        <v>636</v>
      </c>
      <c r="B637" s="24">
        <f t="shared" si="9"/>
        <v>75</v>
      </c>
      <c r="C637" s="25" cm="1">
        <f t="array" ref="C637">IF(A637=1,1,INDEX(PolicyHoldersInforce,(A637-1))-INDEX(Deaths,(A637-1))-INDEX(Lapses,(A637-1)))</f>
        <v>2.9502783604996126E-3</v>
      </c>
      <c r="D637" s="25" cm="1">
        <f t="array" ref="D637">(INDEX(PolicyHoldersInforce,A637)-INDEX(Deaths,A637))*INDEX(LapseRateFactor,(DurationInforce+A637))</f>
        <v>2.5750230723068766E-5</v>
      </c>
      <c r="E637" s="25" cm="1">
        <f t="array" ref="E637">INDEX(PolicyHoldersInforce,A637)*INDEX(QxFactor,INDEX(Age,A637),QxIndex)</f>
        <v>4.5706578211267046E-6</v>
      </c>
      <c r="F637" s="26" cm="1">
        <f t="array" ref="F637">INDEX(Deaths,A637)*SumAssured</f>
        <v>2.2853289105633525</v>
      </c>
      <c r="G637" s="26" cm="1">
        <f t="array" ref="G637">INDEX(PolicyHoldersInforce,A637)*Premium</f>
        <v>0.13158241487828273</v>
      </c>
      <c r="H637" s="26" cm="1">
        <f t="array" ref="H637">INDEX(PolicyHoldersInforce,A637)*INDEX(EscalatedExpense,A637)</f>
        <v>0.19502939519475795</v>
      </c>
      <c r="I637" s="26" cm="1">
        <f t="array" ref="I637">INDEX(PremiumsReceived,A637)-INDEX(ExpensesPaid,A637)-INDEX(DeathBenefitsPaid,A637)</f>
        <v>-2.3487758908798275</v>
      </c>
      <c r="J637" s="26" cm="1">
        <f t="array" ref="J637">IF(A637=MaxT,INDEX(NetCF,A637),INDEX(NetCF,A637)+(INDEX(BEL,(A637+1))*INDEX(DiscountFactor,A637)))</f>
        <v>-264.84463693048968</v>
      </c>
      <c r="K637" s="26"/>
    </row>
    <row r="638" spans="1:11" x14ac:dyDescent="0.2">
      <c r="A638" s="9">
        <v>637</v>
      </c>
      <c r="B638" s="24">
        <f t="shared" si="9"/>
        <v>75</v>
      </c>
      <c r="C638" s="25" cm="1">
        <f t="array" ref="C638">IF(A638=1,1,INDEX(PolicyHoldersInforce,(A638-1))-INDEX(Deaths,(A638-1))-INDEX(Lapses,(A638-1)))</f>
        <v>2.919957471955417E-3</v>
      </c>
      <c r="D638" s="25" cm="1">
        <f t="array" ref="D638">(INDEX(PolicyHoldersInforce,A638)-INDEX(Deaths,A638))*INDEX(LapseRateFactor,(DurationInforce+A638))</f>
        <v>2.5485587940138521E-5</v>
      </c>
      <c r="E638" s="25" cm="1">
        <f t="array" ref="E638">INDEX(PolicyHoldersInforce,A638)*INDEX(QxFactor,INDEX(Age,A638),QxIndex)</f>
        <v>4.5236838107338108E-6</v>
      </c>
      <c r="F638" s="26" cm="1">
        <f t="array" ref="F638">INDEX(Deaths,A638)*SumAssured</f>
        <v>2.2618419053669054</v>
      </c>
      <c r="G638" s="26" cm="1">
        <f t="array" ref="G638">INDEX(PolicyHoldersInforce,A638)*Premium</f>
        <v>0.13023010324921161</v>
      </c>
      <c r="H638" s="26" cm="1">
        <f t="array" ref="H638">INDEX(PolicyHoldersInforce,A638)*INDEX(EscalatedExpense,A638)</f>
        <v>0.19381142789590752</v>
      </c>
      <c r="I638" s="26" cm="1">
        <f t="array" ref="I638">INDEX(PremiumsReceived,A638)-INDEX(ExpensesPaid,A638)-INDEX(DeathBenefitsPaid,A638)</f>
        <v>-2.3254232300136013</v>
      </c>
      <c r="J638" s="26" cm="1">
        <f t="array" ref="J638">IF(A638=MaxT,INDEX(NetCF,A638),INDEX(NetCF,A638)+(INDEX(BEL,(A638+1))*INDEX(DiscountFactor,A638)))</f>
        <v>-263.7735729164134</v>
      </c>
      <c r="K638" s="26"/>
    </row>
    <row r="639" spans="1:11" x14ac:dyDescent="0.2">
      <c r="A639" s="9">
        <v>638</v>
      </c>
      <c r="B639" s="24">
        <f t="shared" si="9"/>
        <v>75</v>
      </c>
      <c r="C639" s="25" cm="1">
        <f t="array" ref="C639">IF(A639=1,1,INDEX(PolicyHoldersInforce,(A639-1))-INDEX(Deaths,(A639-1))-INDEX(Lapses,(A639-1)))</f>
        <v>2.8899482002045446E-3</v>
      </c>
      <c r="D639" s="25" cm="1">
        <f t="array" ref="D639">(INDEX(PolicyHoldersInforce,A639)-INDEX(Deaths,A639))*INDEX(LapseRateFactor,(DurationInforce+A639))</f>
        <v>2.5223664969830941E-5</v>
      </c>
      <c r="E639" s="25" cm="1">
        <f t="array" ref="E639">INDEX(PolicyHoldersInforce,A639)*INDEX(QxFactor,INDEX(Age,A639),QxIndex)</f>
        <v>4.4771925662224923E-6</v>
      </c>
      <c r="F639" s="26" cm="1">
        <f t="array" ref="F639">INDEX(Deaths,A639)*SumAssured</f>
        <v>2.2385962831112463</v>
      </c>
      <c r="G639" s="26" cm="1">
        <f t="array" ref="G639">INDEX(PolicyHoldersInforce,A639)*Premium</f>
        <v>0.12889168972912268</v>
      </c>
      <c r="H639" s="26" cm="1">
        <f t="array" ref="H639">INDEX(PolicyHoldersInforce,A639)*INDEX(EscalatedExpense,A639)</f>
        <v>0.1926010668573325</v>
      </c>
      <c r="I639" s="26" cm="1">
        <f t="array" ref="I639">INDEX(PremiumsReceived,A639)-INDEX(ExpensesPaid,A639)-INDEX(DeathBenefitsPaid,A639)</f>
        <v>-2.302305660239456</v>
      </c>
      <c r="J639" s="26" cm="1">
        <f t="array" ref="J639">IF(A639=MaxT,INDEX(NetCF,A639),INDEX(NetCF,A639)+(INDEX(BEL,(A639+1))*INDEX(DiscountFactor,A639)))</f>
        <v>-262.72076177521376</v>
      </c>
      <c r="K639" s="26"/>
    </row>
    <row r="640" spans="1:11" x14ac:dyDescent="0.2">
      <c r="A640" s="9">
        <v>639</v>
      </c>
      <c r="B640" s="24">
        <f t="shared" si="9"/>
        <v>75</v>
      </c>
      <c r="C640" s="25" cm="1">
        <f t="array" ref="C640">IF(A640=1,1,INDEX(PolicyHoldersInforce,(A640-1))-INDEX(Deaths,(A640-1))-INDEX(Lapses,(A640-1)))</f>
        <v>2.860247342668491E-3</v>
      </c>
      <c r="D640" s="25" cm="1">
        <f t="array" ref="D640">(INDEX(PolicyHoldersInforce,A640)-INDEX(Deaths,A640))*INDEX(LapseRateFactor,(DurationInforce+A640))</f>
        <v>2.4964433859822441E-5</v>
      </c>
      <c r="E640" s="25" cm="1">
        <f t="array" ref="E640">INDEX(PolicyHoldersInforce,A640)*INDEX(QxFactor,INDEX(Age,A640),QxIndex)</f>
        <v>4.4311791260641389E-6</v>
      </c>
      <c r="F640" s="26" cm="1">
        <f t="array" ref="F640">INDEX(Deaths,A640)*SumAssured</f>
        <v>2.2155895630320694</v>
      </c>
      <c r="G640" s="26" cm="1">
        <f t="array" ref="G640">INDEX(PolicyHoldersInforce,A640)*Premium</f>
        <v>0.12756703148301471</v>
      </c>
      <c r="H640" s="26" cm="1">
        <f t="array" ref="H640">INDEX(PolicyHoldersInforce,A640)*INDEX(EscalatedExpense,A640)</f>
        <v>0.19139826457759604</v>
      </c>
      <c r="I640" s="26" cm="1">
        <f t="array" ref="I640">INDEX(PremiumsReceived,A640)-INDEX(ExpensesPaid,A640)-INDEX(DeathBenefitsPaid,A640)</f>
        <v>-2.2794207961266508</v>
      </c>
      <c r="J640" s="26" cm="1">
        <f t="array" ref="J640">IF(A640=MaxT,INDEX(NetCF,A640),INDEX(NetCF,A640)+(INDEX(BEL,(A640+1))*INDEX(DiscountFactor,A640)))</f>
        <v>-261.68605611826246</v>
      </c>
      <c r="K640" s="26"/>
    </row>
    <row r="641" spans="1:11" x14ac:dyDescent="0.2">
      <c r="A641" s="9">
        <v>640</v>
      </c>
      <c r="B641" s="24">
        <f t="shared" si="9"/>
        <v>75</v>
      </c>
      <c r="C641" s="25" cm="1">
        <f t="array" ref="C641">IF(A641=1,1,INDEX(PolicyHoldersInforce,(A641-1))-INDEX(Deaths,(A641-1))-INDEX(Lapses,(A641-1)))</f>
        <v>2.8308517296826044E-3</v>
      </c>
      <c r="D641" s="25" cm="1">
        <f t="array" ref="D641">(INDEX(PolicyHoldersInforce,A641)-INDEX(Deaths,A641))*INDEX(LapseRateFactor,(DurationInforce+A641))</f>
        <v>2.4707866945063785E-5</v>
      </c>
      <c r="E641" s="25" cm="1">
        <f t="array" ref="E641">INDEX(PolicyHoldersInforce,A641)*INDEX(QxFactor,INDEX(Age,A641),QxIndex)</f>
        <v>4.3856385797212497E-6</v>
      </c>
      <c r="F641" s="26" cm="1">
        <f t="array" ref="F641">INDEX(Deaths,A641)*SumAssured</f>
        <v>2.1928192898606249</v>
      </c>
      <c r="G641" s="26" cm="1">
        <f t="array" ref="G641">INDEX(PolicyHoldersInforce,A641)*Premium</f>
        <v>0.12625598714384417</v>
      </c>
      <c r="H641" s="26" cm="1">
        <f t="array" ref="H641">INDEX(PolicyHoldersInforce,A641)*INDEX(EscalatedExpense,A641)</f>
        <v>0.19020297385191143</v>
      </c>
      <c r="I641" s="26" cm="1">
        <f t="array" ref="I641">INDEX(PremiumsReceived,A641)-INDEX(ExpensesPaid,A641)-INDEX(DeathBenefitsPaid,A641)</f>
        <v>-2.2567662765686922</v>
      </c>
      <c r="J641" s="26" cm="1">
        <f t="array" ref="J641">IF(A641=MaxT,INDEX(NetCF,A641),INDEX(NetCF,A641)+(INDEX(BEL,(A641+1))*INDEX(DiscountFactor,A641)))</f>
        <v>-260.66931023655178</v>
      </c>
      <c r="K641" s="26"/>
    </row>
    <row r="642" spans="1:11" x14ac:dyDescent="0.2">
      <c r="A642" s="9">
        <v>641</v>
      </c>
      <c r="B642" s="24">
        <f t="shared" ref="B642:B705" si="10">FLOOR(AgeAtInception+((DurationInforce+A642)/12),1)</f>
        <v>75</v>
      </c>
      <c r="C642" s="25" cm="1">
        <f t="array" ref="C642">IF(A642=1,1,INDEX(PolicyHoldersInforce,(A642-1))-INDEX(Deaths,(A642-1))-INDEX(Lapses,(A642-1)))</f>
        <v>2.8017582241578196E-3</v>
      </c>
      <c r="D642" s="25" cm="1">
        <f t="array" ref="D642">(INDEX(PolicyHoldersInforce,A642)-INDEX(Deaths,A642))*INDEX(LapseRateFactor,(DurationInforce+A642))</f>
        <v>2.4453936844827675E-5</v>
      </c>
      <c r="E642" s="25" cm="1">
        <f t="array" ref="E642">INDEX(PolicyHoldersInforce,A642)*INDEX(QxFactor,INDEX(Age,A642),QxIndex)</f>
        <v>4.3405660671233765E-6</v>
      </c>
      <c r="F642" s="26" cm="1">
        <f t="array" ref="F642">INDEX(Deaths,A642)*SumAssured</f>
        <v>2.1702830335616881</v>
      </c>
      <c r="G642" s="26" cm="1">
        <f t="array" ref="G642">INDEX(PolicyHoldersInforce,A642)*Premium</f>
        <v>0.12495841679743876</v>
      </c>
      <c r="H642" s="26" cm="1">
        <f t="array" ref="H642">INDEX(PolicyHoldersInforce,A642)*INDEX(EscalatedExpense,A642)</f>
        <v>0.18901514777028761</v>
      </c>
      <c r="I642" s="26" cm="1">
        <f t="array" ref="I642">INDEX(PremiumsReceived,A642)-INDEX(ExpensesPaid,A642)-INDEX(DeathBenefitsPaid,A642)</f>
        <v>-2.2343397645345369</v>
      </c>
      <c r="J642" s="26" cm="1">
        <f t="array" ref="J642">IF(A642=MaxT,INDEX(NetCF,A642),INDEX(NetCF,A642)+(INDEX(BEL,(A642+1))*INDEX(DiscountFactor,A642)))</f>
        <v>-259.67038008442728</v>
      </c>
      <c r="K642" s="26"/>
    </row>
    <row r="643" spans="1:11" x14ac:dyDescent="0.2">
      <c r="A643" s="9">
        <v>642</v>
      </c>
      <c r="B643" s="24">
        <f t="shared" si="10"/>
        <v>75</v>
      </c>
      <c r="C643" s="25" cm="1">
        <f t="array" ref="C643">IF(A643=1,1,INDEX(PolicyHoldersInforce,(A643-1))-INDEX(Deaths,(A643-1))-INDEX(Lapses,(A643-1)))</f>
        <v>2.7729637212458684E-3</v>
      </c>
      <c r="D643" s="25" cm="1">
        <f t="array" ref="D643">(INDEX(PolicyHoldersInforce,A643)-INDEX(Deaths,A643))*INDEX(LapseRateFactor,(DurationInforce+A643))</f>
        <v>2.42026164597867E-5</v>
      </c>
      <c r="E643" s="25" cm="1">
        <f t="array" ref="E643">INDEX(PolicyHoldersInforce,A643)*INDEX(QxFactor,INDEX(Age,A643),QxIndex)</f>
        <v>4.2959567781484617E-6</v>
      </c>
      <c r="F643" s="26" cm="1">
        <f t="array" ref="F643">INDEX(Deaths,A643)*SumAssured</f>
        <v>2.1479783890742308</v>
      </c>
      <c r="G643" s="26" cm="1">
        <f t="array" ref="G643">INDEX(PolicyHoldersInforce,A643)*Premium</f>
        <v>0.12367418196756573</v>
      </c>
      <c r="H643" s="26" cm="1">
        <f t="array" ref="H643">INDEX(PolicyHoldersInforce,A643)*INDEX(EscalatedExpense,A643)</f>
        <v>0.18783473971568818</v>
      </c>
      <c r="I643" s="26" cm="1">
        <f t="array" ref="I643">INDEX(PremiumsReceived,A643)-INDEX(ExpensesPaid,A643)-INDEX(DeathBenefitsPaid,A643)</f>
        <v>-2.2121389468223533</v>
      </c>
      <c r="J643" s="26" cm="1">
        <f t="array" ref="J643">IF(A643=MaxT,INDEX(NetCF,A643),INDEX(NetCF,A643)+(INDEX(BEL,(A643+1))*INDEX(DiscountFactor,A643)))</f>
        <v>-258.68912326349152</v>
      </c>
      <c r="K643" s="26"/>
    </row>
    <row r="644" spans="1:11" x14ac:dyDescent="0.2">
      <c r="A644" s="9">
        <v>643</v>
      </c>
      <c r="B644" s="24">
        <f t="shared" si="10"/>
        <v>75</v>
      </c>
      <c r="C644" s="25" cm="1">
        <f t="array" ref="C644">IF(A644=1,1,INDEX(PolicyHoldersInforce,(A644-1))-INDEX(Deaths,(A644-1))-INDEX(Lapses,(A644-1)))</f>
        <v>2.7444651480079334E-3</v>
      </c>
      <c r="D644" s="25" cm="1">
        <f t="array" ref="D644">(INDEX(PolicyHoldersInforce,A644)-INDEX(Deaths,A644))*INDEX(LapseRateFactor,(DurationInforce+A644))</f>
        <v>2.3953878969121302E-5</v>
      </c>
      <c r="E644" s="25" cm="1">
        <f t="array" ref="E644">INDEX(PolicyHoldersInforce,A644)*INDEX(QxFactor,INDEX(Age,A644),QxIndex)</f>
        <v>4.2518059521095037E-6</v>
      </c>
      <c r="F644" s="26" cm="1">
        <f t="array" ref="F644">INDEX(Deaths,A644)*SumAssured</f>
        <v>2.1259029760547516</v>
      </c>
      <c r="G644" s="26" cm="1">
        <f t="array" ref="G644">INDEX(PolicyHoldersInforce,A644)*Premium</f>
        <v>0.12240314560115383</v>
      </c>
      <c r="H644" s="26" cm="1">
        <f t="array" ref="H644">INDEX(PolicyHoldersInforce,A644)*INDEX(EscalatedExpense,A644)</f>
        <v>0.18666170336220281</v>
      </c>
      <c r="I644" s="26" cm="1">
        <f t="array" ref="I644">INDEX(PremiumsReceived,A644)-INDEX(ExpensesPaid,A644)-INDEX(DeathBenefitsPaid,A644)</f>
        <v>-2.1901615338158007</v>
      </c>
      <c r="J644" s="26" cm="1">
        <f t="array" ref="J644">IF(A644=MaxT,INDEX(NetCF,A644),INDEX(NetCF,A644)+(INDEX(BEL,(A644+1))*INDEX(DiscountFactor,A644)))</f>
        <v>-257.72539900667726</v>
      </c>
      <c r="K644" s="26"/>
    </row>
    <row r="645" spans="1:11" x14ac:dyDescent="0.2">
      <c r="A645" s="9">
        <v>644</v>
      </c>
      <c r="B645" s="24">
        <f t="shared" si="10"/>
        <v>75</v>
      </c>
      <c r="C645" s="25" cm="1">
        <f t="array" ref="C645">IF(A645=1,1,INDEX(PolicyHoldersInforce,(A645-1))-INDEX(Deaths,(A645-1))-INDEX(Lapses,(A645-1)))</f>
        <v>2.7162594630867026E-3</v>
      </c>
      <c r="D645" s="25" cm="1">
        <f t="array" ref="D645">(INDEX(PolicyHoldersInforce,A645)-INDEX(Deaths,A645))*INDEX(LapseRateFactor,(DurationInforce+A645))</f>
        <v>2.370769782765746E-5</v>
      </c>
      <c r="E645" s="25" cm="1">
        <f t="array" ref="E645">INDEX(PolicyHoldersInforce,A645)*INDEX(QxFactor,INDEX(Age,A645),QxIndex)</f>
        <v>4.2081088772464971E-6</v>
      </c>
      <c r="F645" s="26" cm="1">
        <f t="array" ref="F645">INDEX(Deaths,A645)*SumAssured</f>
        <v>2.1040544386232485</v>
      </c>
      <c r="G645" s="26" cm="1">
        <f t="array" ref="G645">INDEX(PolicyHoldersInforce,A645)*Premium</f>
        <v>0.12114517205366694</v>
      </c>
      <c r="H645" s="26" cm="1">
        <f t="array" ref="H645">INDEX(PolicyHoldersInforce,A645)*INDEX(EscalatedExpense,A645)</f>
        <v>0.18549599267322803</v>
      </c>
      <c r="I645" s="26" cm="1">
        <f t="array" ref="I645">INDEX(PremiumsReceived,A645)-INDEX(ExpensesPaid,A645)-INDEX(DeathBenefitsPaid,A645)</f>
        <v>-2.1684052592428094</v>
      </c>
      <c r="J645" s="26" cm="1">
        <f t="array" ref="J645">IF(A645=MaxT,INDEX(NetCF,A645),INDEX(NetCF,A645)+(INDEX(BEL,(A645+1))*INDEX(DiscountFactor,A645)))</f>
        <v>-256.77906816248753</v>
      </c>
      <c r="K645" s="26"/>
    </row>
    <row r="646" spans="1:11" x14ac:dyDescent="0.2">
      <c r="A646" s="9">
        <v>645</v>
      </c>
      <c r="B646" s="24">
        <f t="shared" si="10"/>
        <v>75</v>
      </c>
      <c r="C646" s="25" cm="1">
        <f t="array" ref="C646">IF(A646=1,1,INDEX(PolicyHoldersInforce,(A646-1))-INDEX(Deaths,(A646-1))-INDEX(Lapses,(A646-1)))</f>
        <v>2.6883436563817985E-3</v>
      </c>
      <c r="D646" s="25" cm="1">
        <f t="array" ref="D646">(INDEX(PolicyHoldersInforce,A646)-INDEX(Deaths,A646))*INDEX(LapseRateFactor,(DurationInforce+A646))</f>
        <v>2.3464046763033801E-5</v>
      </c>
      <c r="E646" s="25" cm="1">
        <f t="array" ref="E646">INDEX(PolicyHoldersInforce,A646)*INDEX(QxFactor,INDEX(Age,A646),QxIndex)</f>
        <v>4.1648608902235971E-6</v>
      </c>
      <c r="F646" s="26" cm="1">
        <f t="array" ref="F646">INDEX(Deaths,A646)*SumAssured</f>
        <v>2.0824304451117985</v>
      </c>
      <c r="G646" s="26" cm="1">
        <f t="array" ref="G646">INDEX(PolicyHoldersInforce,A646)*Premium</f>
        <v>0.11990012707462822</v>
      </c>
      <c r="H646" s="26" cm="1">
        <f t="array" ref="H646">INDEX(PolicyHoldersInforce,A646)*INDEX(EscalatedExpense,A646)</f>
        <v>0.18433756189966119</v>
      </c>
      <c r="I646" s="26" cm="1">
        <f t="array" ref="I646">INDEX(PremiumsReceived,A646)-INDEX(ExpensesPaid,A646)-INDEX(DeathBenefitsPaid,A646)</f>
        <v>-2.1468678799368317</v>
      </c>
      <c r="J646" s="26" cm="1">
        <f t="array" ref="J646">IF(A646=MaxT,INDEX(NetCF,A646),INDEX(NetCF,A646)+(INDEX(BEL,(A646+1))*INDEX(DiscountFactor,A646)))</f>
        <v>-255.84999317940179</v>
      </c>
      <c r="K646" s="26"/>
    </row>
    <row r="647" spans="1:11" x14ac:dyDescent="0.2">
      <c r="A647" s="9">
        <v>646</v>
      </c>
      <c r="B647" s="24">
        <f t="shared" si="10"/>
        <v>75</v>
      </c>
      <c r="C647" s="25" cm="1">
        <f t="array" ref="C647">IF(A647=1,1,INDEX(PolicyHoldersInforce,(A647-1))-INDEX(Deaths,(A647-1))-INDEX(Lapses,(A647-1)))</f>
        <v>2.6607147487285408E-3</v>
      </c>
      <c r="D647" s="25" cm="1">
        <f t="array" ref="D647">(INDEX(PolicyHoldersInforce,A647)-INDEX(Deaths,A647))*INDEX(LapseRateFactor,(DurationInforce+A647))</f>
        <v>2.3222899772897837E-5</v>
      </c>
      <c r="E647" s="25" cm="1">
        <f t="array" ref="E647">INDEX(PolicyHoldersInforce,A647)*INDEX(QxFactor,INDEX(Age,A647),QxIndex)</f>
        <v>4.1220573756314469E-6</v>
      </c>
      <c r="F647" s="26" cm="1">
        <f t="array" ref="F647">INDEX(Deaths,A647)*SumAssured</f>
        <v>2.0610286878157233</v>
      </c>
      <c r="G647" s="26" cm="1">
        <f t="array" ref="G647">INDEX(PolicyHoldersInforce,A647)*Premium</f>
        <v>0.11866787779329292</v>
      </c>
      <c r="H647" s="26" cm="1">
        <f t="array" ref="H647">INDEX(PolicyHoldersInforce,A647)*INDEX(EscalatedExpense,A647)</f>
        <v>0.18318636557810494</v>
      </c>
      <c r="I647" s="26" cm="1">
        <f t="array" ref="I647">INDEX(PremiumsReceived,A647)-INDEX(ExpensesPaid,A647)-INDEX(DeathBenefitsPaid,A647)</f>
        <v>-2.1255471756005355</v>
      </c>
      <c r="J647" s="26" cm="1">
        <f t="array" ref="J647">IF(A647=MaxT,INDEX(NetCF,A647),INDEX(NetCF,A647)+(INDEX(BEL,(A647+1))*INDEX(DiscountFactor,A647)))</f>
        <v>-254.93803809044567</v>
      </c>
      <c r="K647" s="26"/>
    </row>
    <row r="648" spans="1:11" x14ac:dyDescent="0.2">
      <c r="A648" s="9">
        <v>647</v>
      </c>
      <c r="B648" s="24">
        <f t="shared" si="10"/>
        <v>75</v>
      </c>
      <c r="C648" s="25" cm="1">
        <f t="array" ref="C648">IF(A648=1,1,INDEX(PolicyHoldersInforce,(A648-1))-INDEX(Deaths,(A648-1))-INDEX(Lapses,(A648-1)))</f>
        <v>2.6333697915800112E-3</v>
      </c>
      <c r="D648" s="25" cm="1">
        <f t="array" ref="D648">(INDEX(PolicyHoldersInforce,A648)-INDEX(Deaths,A648))*INDEX(LapseRateFactor,(DurationInforce+A648))</f>
        <v>2.2984231122130995E-5</v>
      </c>
      <c r="E648" s="25" cm="1">
        <f t="array" ref="E648">INDEX(PolicyHoldersInforce,A648)*INDEX(QxFactor,INDEX(Age,A648),QxIndex)</f>
        <v>4.0796937654946268E-6</v>
      </c>
      <c r="F648" s="26" cm="1">
        <f t="array" ref="F648">INDEX(Deaths,A648)*SumAssured</f>
        <v>2.0398468827473133</v>
      </c>
      <c r="G648" s="26" cm="1">
        <f t="array" ref="G648">INDEX(PolicyHoldersInforce,A648)*Premium</f>
        <v>0.11744829270446851</v>
      </c>
      <c r="H648" s="26" cm="1">
        <f t="array" ref="H648">INDEX(PolicyHoldersInforce,A648)*INDEX(EscalatedExpense,A648)</f>
        <v>0.18204235852908271</v>
      </c>
      <c r="I648" s="26" cm="1">
        <f t="array" ref="I648">INDEX(PremiumsReceived,A648)-INDEX(ExpensesPaid,A648)-INDEX(DeathBenefitsPaid,A648)</f>
        <v>-2.1044409485719275</v>
      </c>
      <c r="J648" s="26" cm="1">
        <f t="array" ref="J648">IF(A648=MaxT,INDEX(NetCF,A648),INDEX(NetCF,A648)+(INDEX(BEL,(A648+1))*INDEX(DiscountFactor,A648)))</f>
        <v>-254.04306849792349</v>
      </c>
      <c r="K648" s="26"/>
    </row>
    <row r="649" spans="1:11" x14ac:dyDescent="0.2">
      <c r="A649" s="9">
        <v>648</v>
      </c>
      <c r="B649" s="24">
        <f t="shared" si="10"/>
        <v>76</v>
      </c>
      <c r="C649" s="25" cm="1">
        <f t="array" ref="C649">IF(A649=1,1,INDEX(PolicyHoldersInforce,(A649-1))-INDEX(Deaths,(A649-1))-INDEX(Lapses,(A649-1)))</f>
        <v>2.6063058666923856E-3</v>
      </c>
      <c r="D649" s="25" cm="1">
        <f t="array" ref="D649">(INDEX(PolicyHoldersInforce,A649)-INDEX(Deaths,A649))*INDEX(LapseRateFactor,(DurationInforce+A649))</f>
        <v>2.2743694098129178E-5</v>
      </c>
      <c r="E649" s="25" cm="1">
        <f t="array" ref="E649">INDEX(PolicyHoldersInforce,A649)*INDEX(QxFactor,INDEX(Age,A649),QxIndex)</f>
        <v>4.5320957023403074E-6</v>
      </c>
      <c r="F649" s="26" cm="1">
        <f t="array" ref="F649">INDEX(Deaths,A649)*SumAssured</f>
        <v>2.2660478511701538</v>
      </c>
      <c r="G649" s="26" cm="1">
        <f t="array" ref="G649">INDEX(PolicyHoldersInforce,A649)*Premium</f>
        <v>0.1162412416544804</v>
      </c>
      <c r="H649" s="26" cm="1">
        <f t="array" ref="H649">INDEX(PolicyHoldersInforce,A649)*INDEX(EscalatedExpense,A649)</f>
        <v>0.18090549585526605</v>
      </c>
      <c r="I649" s="26" cm="1">
        <f t="array" ref="I649">INDEX(PremiumsReceived,A649)-INDEX(ExpensesPaid,A649)-INDEX(DeathBenefitsPaid,A649)</f>
        <v>-2.3307121053709396</v>
      </c>
      <c r="J649" s="26" cm="1">
        <f t="array" ref="J649">IF(A649=MaxT,INDEX(NetCF,A649),INDEX(NetCF,A649)+(INDEX(BEL,(A649+1))*INDEX(DiscountFactor,A649)))</f>
        <v>-253.16495155831117</v>
      </c>
      <c r="K649" s="26"/>
    </row>
    <row r="650" spans="1:11" x14ac:dyDescent="0.2">
      <c r="A650" s="9">
        <v>649</v>
      </c>
      <c r="B650" s="24">
        <f t="shared" si="10"/>
        <v>76</v>
      </c>
      <c r="C650" s="25" cm="1">
        <f t="array" ref="C650">IF(A650=1,1,INDEX(PolicyHoldersInforce,(A650-1))-INDEX(Deaths,(A650-1))-INDEX(Lapses,(A650-1)))</f>
        <v>2.579030076891916E-3</v>
      </c>
      <c r="D650" s="25" cm="1">
        <f t="array" ref="D650">(INDEX(PolicyHoldersInforce,A650)-INDEX(Deaths,A650))*INDEX(LapseRateFactor,(DurationInforce+A650))</f>
        <v>2.2505674367814858E-5</v>
      </c>
      <c r="E650" s="25" cm="1">
        <f t="array" ref="E650">INDEX(PolicyHoldersInforce,A650)*INDEX(QxFactor,INDEX(Age,A650),QxIndex)</f>
        <v>4.4846659316014169E-6</v>
      </c>
      <c r="F650" s="26" cm="1">
        <f t="array" ref="F650">INDEX(Deaths,A650)*SumAssured</f>
        <v>2.2423329658007085</v>
      </c>
      <c r="G650" s="26" cm="1">
        <f t="array" ref="G650">INDEX(PolicyHoldersInforce,A650)*Premium</f>
        <v>0.11502474142937946</v>
      </c>
      <c r="H650" s="26" cm="1">
        <f t="array" ref="H650">INDEX(PolicyHoldersInforce,A650)*INDEX(EscalatedExpense,A650)</f>
        <v>0.17974158251246389</v>
      </c>
      <c r="I650" s="26" cm="1">
        <f t="array" ref="I650">INDEX(PremiumsReceived,A650)-INDEX(ExpensesPaid,A650)-INDEX(DeathBenefitsPaid,A650)</f>
        <v>-2.3070498068837928</v>
      </c>
      <c r="J650" s="26" cm="1">
        <f t="array" ref="J650">IF(A650=MaxT,INDEX(NetCF,A650),INDEX(NetCF,A650)+(INDEX(BEL,(A650+1))*INDEX(DiscountFactor,A650)))</f>
        <v>-252.05518779699679</v>
      </c>
      <c r="K650" s="26"/>
    </row>
    <row r="651" spans="1:11" x14ac:dyDescent="0.2">
      <c r="A651" s="9">
        <v>650</v>
      </c>
      <c r="B651" s="24">
        <f t="shared" si="10"/>
        <v>76</v>
      </c>
      <c r="C651" s="25" cm="1">
        <f t="array" ref="C651">IF(A651=1,1,INDEX(PolicyHoldersInforce,(A651-1))-INDEX(Deaths,(A651-1))-INDEX(Lapses,(A651-1)))</f>
        <v>2.5520397365924995E-3</v>
      </c>
      <c r="D651" s="25" cm="1">
        <f t="array" ref="D651">(INDEX(PolicyHoldersInforce,A651)-INDEX(Deaths,A651))*INDEX(LapseRateFactor,(DurationInforce+A651))</f>
        <v>2.2270145586937971E-5</v>
      </c>
      <c r="E651" s="25" cm="1">
        <f t="array" ref="E651">INDEX(PolicyHoldersInforce,A651)*INDEX(QxFactor,INDEX(Age,A651),QxIndex)</f>
        <v>4.4377325279518582E-6</v>
      </c>
      <c r="F651" s="26" cm="1">
        <f t="array" ref="F651">INDEX(Deaths,A651)*SumAssured</f>
        <v>2.2188662639759289</v>
      </c>
      <c r="G651" s="26" cm="1">
        <f t="array" ref="G651">INDEX(PolicyHoldersInforce,A651)*Premium</f>
        <v>0.11382097225202548</v>
      </c>
      <c r="H651" s="26" cm="1">
        <f t="array" ref="H651">INDEX(PolicyHoldersInforce,A651)*INDEX(EscalatedExpense,A651)</f>
        <v>0.17858515757825472</v>
      </c>
      <c r="I651" s="26" cm="1">
        <f t="array" ref="I651">INDEX(PremiumsReceived,A651)-INDEX(ExpensesPaid,A651)-INDEX(DeathBenefitsPaid,A651)</f>
        <v>-2.2836304493021582</v>
      </c>
      <c r="J651" s="26" cm="1">
        <f t="array" ref="J651">IF(A651=MaxT,INDEX(NetCF,A651),INDEX(NetCF,A651)+(INDEX(BEL,(A651+1))*INDEX(DiscountFactor,A651)))</f>
        <v>-250.96379968038016</v>
      </c>
      <c r="K651" s="26"/>
    </row>
    <row r="652" spans="1:11" x14ac:dyDescent="0.2">
      <c r="A652" s="9">
        <v>651</v>
      </c>
      <c r="B652" s="24">
        <f t="shared" si="10"/>
        <v>76</v>
      </c>
      <c r="C652" s="25" cm="1">
        <f t="array" ref="C652">IF(A652=1,1,INDEX(PolicyHoldersInforce,(A652-1))-INDEX(Deaths,(A652-1))-INDEX(Lapses,(A652-1)))</f>
        <v>2.5253318584776098E-3</v>
      </c>
      <c r="D652" s="25" cm="1">
        <f t="array" ref="D652">(INDEX(PolicyHoldersInforce,A652)-INDEX(Deaths,A652))*INDEX(LapseRateFactor,(DurationInforce+A652))</f>
        <v>2.2037081686949112E-5</v>
      </c>
      <c r="E652" s="25" cm="1">
        <f t="array" ref="E652">INDEX(PolicyHoldersInforce,A652)*INDEX(QxFactor,INDEX(Age,A652),QxIndex)</f>
        <v>4.3912902967578905E-6</v>
      </c>
      <c r="F652" s="26" cm="1">
        <f t="array" ref="F652">INDEX(Deaths,A652)*SumAssured</f>
        <v>2.1956451483789454</v>
      </c>
      <c r="G652" s="26" cm="1">
        <f t="array" ref="G652">INDEX(PolicyHoldersInforce,A652)*Premium</f>
        <v>0.1126298008881014</v>
      </c>
      <c r="H652" s="26" cm="1">
        <f t="array" ref="H652">INDEX(PolicyHoldersInforce,A652)*INDEX(EscalatedExpense,A652)</f>
        <v>0.17743617287356681</v>
      </c>
      <c r="I652" s="26" cm="1">
        <f t="array" ref="I652">INDEX(PremiumsReceived,A652)-INDEX(ExpensesPaid,A652)-INDEX(DeathBenefitsPaid,A652)</f>
        <v>-2.2604515203644109</v>
      </c>
      <c r="J652" s="26" cm="1">
        <f t="array" ref="J652">IF(A652=MaxT,INDEX(NetCF,A652),INDEX(NetCF,A652)+(INDEX(BEL,(A652+1))*INDEX(DiscountFactor,A652)))</f>
        <v>-249.89063252940832</v>
      </c>
      <c r="K652" s="26"/>
    </row>
    <row r="653" spans="1:11" x14ac:dyDescent="0.2">
      <c r="A653" s="9">
        <v>652</v>
      </c>
      <c r="B653" s="24">
        <f t="shared" si="10"/>
        <v>76</v>
      </c>
      <c r="C653" s="25" cm="1">
        <f t="array" ref="C653">IF(A653=1,1,INDEX(PolicyHoldersInforce,(A653-1))-INDEX(Deaths,(A653-1))-INDEX(Lapses,(A653-1)))</f>
        <v>2.4989034864939027E-3</v>
      </c>
      <c r="D653" s="25" cm="1">
        <f t="array" ref="D653">(INDEX(PolicyHoldersInforce,A653)-INDEX(Deaths,A653))*INDEX(LapseRateFactor,(DurationInforce+A653))</f>
        <v>2.1806456872114228E-5</v>
      </c>
      <c r="E653" s="25" cm="1">
        <f t="array" ref="E653">INDEX(PolicyHoldersInforce,A653)*INDEX(QxFactor,INDEX(Age,A653),QxIndex)</f>
        <v>4.3453340977492092E-6</v>
      </c>
      <c r="F653" s="26" cm="1">
        <f t="array" ref="F653">INDEX(Deaths,A653)*SumAssured</f>
        <v>2.1726670488746045</v>
      </c>
      <c r="G653" s="26" cm="1">
        <f t="array" ref="G653">INDEX(PolicyHoldersInforce,A653)*Premium</f>
        <v>0.11145109549762806</v>
      </c>
      <c r="H653" s="26" cm="1">
        <f t="array" ref="H653">INDEX(PolicyHoldersInforce,A653)*INDEX(EscalatedExpense,A653)</f>
        <v>0.17629458052930508</v>
      </c>
      <c r="I653" s="26" cm="1">
        <f t="array" ref="I653">INDEX(PremiumsReceived,A653)-INDEX(ExpensesPaid,A653)-INDEX(DeathBenefitsPaid,A653)</f>
        <v>-2.2375105339062813</v>
      </c>
      <c r="J653" s="26" cm="1">
        <f t="array" ref="J653">IF(A653=MaxT,INDEX(NetCF,A653),INDEX(NetCF,A653)+(INDEX(BEL,(A653+1))*INDEX(DiscountFactor,A653)))</f>
        <v>-248.83553343661049</v>
      </c>
      <c r="K653" s="26"/>
    </row>
    <row r="654" spans="1:11" x14ac:dyDescent="0.2">
      <c r="A654" s="9">
        <v>653</v>
      </c>
      <c r="B654" s="24">
        <f t="shared" si="10"/>
        <v>76</v>
      </c>
      <c r="C654" s="25" cm="1">
        <f t="array" ref="C654">IF(A654=1,1,INDEX(PolicyHoldersInforce,(A654-1))-INDEX(Deaths,(A654-1))-INDEX(Lapses,(A654-1)))</f>
        <v>2.472751695524039E-3</v>
      </c>
      <c r="D654" s="25" cm="1">
        <f t="array" ref="D654">(INDEX(PolicyHoldersInforce,A654)-INDEX(Deaths,A654))*INDEX(LapseRateFactor,(DurationInforce+A654))</f>
        <v>2.1578245616659538E-5</v>
      </c>
      <c r="E654" s="25" cm="1">
        <f t="array" ref="E654">INDEX(PolicyHoldersInforce,A654)*INDEX(QxFactor,INDEX(Age,A654),QxIndex)</f>
        <v>4.2998588444500111E-6</v>
      </c>
      <c r="F654" s="26" cm="1">
        <f t="array" ref="F654">INDEX(Deaths,A654)*SumAssured</f>
        <v>2.1499294222250054</v>
      </c>
      <c r="G654" s="26" cm="1">
        <f t="array" ref="G654">INDEX(PolicyHoldersInforce,A654)*Premium</f>
        <v>0.11028472562037214</v>
      </c>
      <c r="H654" s="26" cm="1">
        <f t="array" ref="H654">INDEX(PolicyHoldersInforce,A654)*INDEX(EscalatedExpense,A654)</f>
        <v>0.17516033298435563</v>
      </c>
      <c r="I654" s="26" cm="1">
        <f t="array" ref="I654">INDEX(PremiumsReceived,A654)-INDEX(ExpensesPaid,A654)-INDEX(DeathBenefitsPaid,A654)</f>
        <v>-2.2148050295889887</v>
      </c>
      <c r="J654" s="26" cm="1">
        <f t="array" ref="J654">IF(A654=MaxT,INDEX(NetCF,A654),INDEX(NetCF,A654)+(INDEX(BEL,(A654+1))*INDEX(DiscountFactor,A654)))</f>
        <v>-247.79835124849674</v>
      </c>
      <c r="K654" s="26"/>
    </row>
    <row r="655" spans="1:11" x14ac:dyDescent="0.2">
      <c r="A655" s="9">
        <v>654</v>
      </c>
      <c r="B655" s="24">
        <f t="shared" si="10"/>
        <v>76</v>
      </c>
      <c r="C655" s="25" cm="1">
        <f t="array" ref="C655">IF(A655=1,1,INDEX(PolicyHoldersInforce,(A655-1))-INDEX(Deaths,(A655-1))-INDEX(Lapses,(A655-1)))</f>
        <v>2.4468735910629295E-3</v>
      </c>
      <c r="D655" s="25" cm="1">
        <f t="array" ref="D655">(INDEX(PolicyHoldersInforce,A655)-INDEX(Deaths,A655))*INDEX(LapseRateFactor,(DurationInforce+A655))</f>
        <v>2.1352422661946307E-5</v>
      </c>
      <c r="E655" s="25" cm="1">
        <f t="array" ref="E655">INDEX(PolicyHoldersInforce,A655)*INDEX(QxFactor,INDEX(Age,A655),QxIndex)</f>
        <v>4.2548595036160257E-6</v>
      </c>
      <c r="F655" s="26" cm="1">
        <f t="array" ref="F655">INDEX(Deaths,A655)*SumAssured</f>
        <v>2.127429751808013</v>
      </c>
      <c r="G655" s="26" cm="1">
        <f t="array" ref="G655">INDEX(PolicyHoldersInforce,A655)*Premium</f>
        <v>0.10913056216140667</v>
      </c>
      <c r="H655" s="26" cm="1">
        <f t="array" ref="H655">INDEX(PolicyHoldersInforce,A655)*INDEX(EscalatedExpense,A655)</f>
        <v>0.17403338298360377</v>
      </c>
      <c r="I655" s="26" cm="1">
        <f t="array" ref="I655">INDEX(PremiumsReceived,A655)-INDEX(ExpensesPaid,A655)-INDEX(DeathBenefitsPaid,A655)</f>
        <v>-2.1923325726302099</v>
      </c>
      <c r="J655" s="26" cm="1">
        <f t="array" ref="J655">IF(A655=MaxT,INDEX(NetCF,A655),INDEX(NetCF,A655)+(INDEX(BEL,(A655+1))*INDEX(DiscountFactor,A655)))</f>
        <v>-246.77893654814454</v>
      </c>
      <c r="K655" s="26"/>
    </row>
    <row r="656" spans="1:11" x14ac:dyDescent="0.2">
      <c r="A656" s="9">
        <v>655</v>
      </c>
      <c r="B656" s="24">
        <f t="shared" si="10"/>
        <v>76</v>
      </c>
      <c r="C656" s="25" cm="1">
        <f t="array" ref="C656">IF(A656=1,1,INDEX(PolicyHoldersInforce,(A656-1))-INDEX(Deaths,(A656-1))-INDEX(Lapses,(A656-1)))</f>
        <v>2.4212663088973674E-3</v>
      </c>
      <c r="D656" s="25" cm="1">
        <f t="array" ref="D656">(INDEX(PolicyHoldersInforce,A656)-INDEX(Deaths,A656))*INDEX(LapseRateFactor,(DurationInforce+A656))</f>
        <v>2.112896301367519E-5</v>
      </c>
      <c r="E656" s="25" cm="1">
        <f t="array" ref="E656">INDEX(PolicyHoldersInforce,A656)*INDEX(QxFactor,INDEX(Age,A656),QxIndex)</f>
        <v>4.2103310946774219E-6</v>
      </c>
      <c r="F656" s="26" cm="1">
        <f t="array" ref="F656">INDEX(Deaths,A656)*SumAssured</f>
        <v>2.1051655473387108</v>
      </c>
      <c r="G656" s="26" cm="1">
        <f t="array" ref="G656">INDEX(PolicyHoldersInforce,A656)*Premium</f>
        <v>0.10798847737682259</v>
      </c>
      <c r="H656" s="26" cm="1">
        <f t="array" ref="H656">INDEX(PolicyHoldersInforce,A656)*INDEX(EscalatedExpense,A656)</f>
        <v>0.17291368357596612</v>
      </c>
      <c r="I656" s="26" cm="1">
        <f t="array" ref="I656">INDEX(PremiumsReceived,A656)-INDEX(ExpensesPaid,A656)-INDEX(DeathBenefitsPaid,A656)</f>
        <v>-2.1700907535378544</v>
      </c>
      <c r="J656" s="26" cm="1">
        <f t="array" ref="J656">IF(A656=MaxT,INDEX(NetCF,A656),INDEX(NetCF,A656)+(INDEX(BEL,(A656+1))*INDEX(DiscountFactor,A656)))</f>
        <v>-245.77714163797069</v>
      </c>
      <c r="K656" s="26"/>
    </row>
    <row r="657" spans="1:11" x14ac:dyDescent="0.2">
      <c r="A657" s="9">
        <v>656</v>
      </c>
      <c r="B657" s="24">
        <f t="shared" si="10"/>
        <v>76</v>
      </c>
      <c r="C657" s="25" cm="1">
        <f t="array" ref="C657">IF(A657=1,1,INDEX(PolicyHoldersInforce,(A657-1))-INDEX(Deaths,(A657-1))-INDEX(Lapses,(A657-1)))</f>
        <v>2.3959270147890146E-3</v>
      </c>
      <c r="D657" s="25" cm="1">
        <f t="array" ref="D657">(INDEX(PolicyHoldersInforce,A657)-INDEX(Deaths,A657))*INDEX(LapseRateFactor,(DurationInforce+A657))</f>
        <v>2.0907841939119851E-5</v>
      </c>
      <c r="E657" s="25" cm="1">
        <f t="array" ref="E657">INDEX(PolicyHoldersInforce,A657)*INDEX(QxFactor,INDEX(Age,A657),QxIndex)</f>
        <v>4.1662686891875615E-6</v>
      </c>
      <c r="F657" s="26" cm="1">
        <f t="array" ref="F657">INDEX(Deaths,A657)*SumAssured</f>
        <v>2.0831343445937809</v>
      </c>
      <c r="G657" s="26" cm="1">
        <f t="array" ref="G657">INDEX(PolicyHoldersInforce,A657)*Premium</f>
        <v>0.10685834485959006</v>
      </c>
      <c r="H657" s="26" cm="1">
        <f t="array" ref="H657">INDEX(PolicyHoldersInforce,A657)*INDEX(EscalatedExpense,A657)</f>
        <v>0.17180118811243367</v>
      </c>
      <c r="I657" s="26" cm="1">
        <f t="array" ref="I657">INDEX(PremiumsReceived,A657)-INDEX(ExpensesPaid,A657)-INDEX(DeathBenefitsPaid,A657)</f>
        <v>-2.1480771878466243</v>
      </c>
      <c r="J657" s="26" cm="1">
        <f t="array" ref="J657">IF(A657=MaxT,INDEX(NetCF,A657),INDEX(NetCF,A657)+(INDEX(BEL,(A657+1))*INDEX(DiscountFactor,A657)))</f>
        <v>-244.7928205226869</v>
      </c>
      <c r="K657" s="26"/>
    </row>
    <row r="658" spans="1:11" x14ac:dyDescent="0.2">
      <c r="A658" s="9">
        <v>657</v>
      </c>
      <c r="B658" s="24">
        <f t="shared" si="10"/>
        <v>76</v>
      </c>
      <c r="C658" s="25" cm="1">
        <f t="array" ref="C658">IF(A658=1,1,INDEX(PolicyHoldersInforce,(A658-1))-INDEX(Deaths,(A658-1))-INDEX(Lapses,(A658-1)))</f>
        <v>2.3708529041607074E-3</v>
      </c>
      <c r="D658" s="25" cm="1">
        <f t="array" ref="D658">(INDEX(PolicyHoldersInforce,A658)-INDEX(Deaths,A658))*INDEX(LapseRateFactor,(DurationInforce+A658))</f>
        <v>2.0689034964389519E-5</v>
      </c>
      <c r="E658" s="25" cm="1">
        <f t="array" ref="E658">INDEX(PolicyHoldersInforce,A658)*INDEX(QxFactor,INDEX(Age,A658),QxIndex)</f>
        <v>4.1226674102775105E-6</v>
      </c>
      <c r="F658" s="26" cm="1">
        <f t="array" ref="F658">INDEX(Deaths,A658)*SumAssured</f>
        <v>2.0613337051387552</v>
      </c>
      <c r="G658" s="26" cm="1">
        <f t="array" ref="G658">INDEX(PolicyHoldersInforce,A658)*Premium</f>
        <v>0.10574003952556756</v>
      </c>
      <c r="H658" s="26" cm="1">
        <f t="array" ref="H658">INDEX(PolicyHoldersInforce,A658)*INDEX(EscalatedExpense,A658)</f>
        <v>0.17069585024412895</v>
      </c>
      <c r="I658" s="26" cm="1">
        <f t="array" ref="I658">INDEX(PremiumsReceived,A658)-INDEX(ExpensesPaid,A658)-INDEX(DeathBenefitsPaid,A658)</f>
        <v>-2.1262895158573167</v>
      </c>
      <c r="J658" s="26" cm="1">
        <f t="array" ref="J658">IF(A658=MaxT,INDEX(NetCF,A658),INDEX(NetCF,A658)+(INDEX(BEL,(A658+1))*INDEX(DiscountFactor,A658)))</f>
        <v>-243.82582889243727</v>
      </c>
      <c r="K658" s="26"/>
    </row>
    <row r="659" spans="1:11" x14ac:dyDescent="0.2">
      <c r="A659" s="9">
        <v>658</v>
      </c>
      <c r="B659" s="24">
        <f t="shared" si="10"/>
        <v>76</v>
      </c>
      <c r="C659" s="25" cm="1">
        <f t="array" ref="C659">IF(A659=1,1,INDEX(PolicyHoldersInforce,(A659-1))-INDEX(Deaths,(A659-1))-INDEX(Lapses,(A659-1)))</f>
        <v>2.3460412017860402E-3</v>
      </c>
      <c r="D659" s="25" cm="1">
        <f t="array" ref="D659">(INDEX(PolicyHoldersInforce,A659)-INDEX(Deaths,A659))*INDEX(LapseRateFactor,(DurationInforce+A659))</f>
        <v>2.0472517871720191E-5</v>
      </c>
      <c r="E659" s="25" cm="1">
        <f t="array" ref="E659">INDEX(PolicyHoldersInforce,A659)*INDEX(QxFactor,INDEX(Age,A659),QxIndex)</f>
        <v>4.0795224321162626E-6</v>
      </c>
      <c r="F659" s="26" cm="1">
        <f t="array" ref="F659">INDEX(Deaths,A659)*SumAssured</f>
        <v>2.0397612160581313</v>
      </c>
      <c r="G659" s="26" cm="1">
        <f t="array" ref="G659">INDEX(PolicyHoldersInforce,A659)*Premium</f>
        <v>0.1046334375996574</v>
      </c>
      <c r="H659" s="26" cm="1">
        <f t="array" ref="H659">INDEX(PolicyHoldersInforce,A659)*INDEX(EscalatedExpense,A659)</f>
        <v>0.16959762392037489</v>
      </c>
      <c r="I659" s="26" cm="1">
        <f t="array" ref="I659">INDEX(PremiumsReceived,A659)-INDEX(ExpensesPaid,A659)-INDEX(DeathBenefitsPaid,A659)</f>
        <v>-2.1047254023788486</v>
      </c>
      <c r="J659" s="26" cm="1">
        <f t="array" ref="J659">IF(A659=MaxT,INDEX(NetCF,A659),INDEX(NetCF,A659)+(INDEX(BEL,(A659+1))*INDEX(DiscountFactor,A659)))</f>
        <v>-242.87602410611558</v>
      </c>
      <c r="K659" s="26"/>
    </row>
    <row r="660" spans="1:11" x14ac:dyDescent="0.2">
      <c r="A660" s="9">
        <v>659</v>
      </c>
      <c r="B660" s="24">
        <f t="shared" si="10"/>
        <v>76</v>
      </c>
      <c r="C660" s="25" cm="1">
        <f t="array" ref="C660">IF(A660=1,1,INDEX(PolicyHoldersInforce,(A660-1))-INDEX(Deaths,(A660-1))-INDEX(Lapses,(A660-1)))</f>
        <v>2.3214891614822038E-3</v>
      </c>
      <c r="D660" s="25" cm="1">
        <f t="array" ref="D660">(INDEX(PolicyHoldersInforce,A660)-INDEX(Deaths,A660))*INDEX(LapseRateFactor,(DurationInforce+A660))</f>
        <v>2.0258266696794184E-5</v>
      </c>
      <c r="E660" s="25" cm="1">
        <f t="array" ref="E660">INDEX(PolicyHoldersInforce,A660)*INDEX(QxFactor,INDEX(Age,A660),QxIndex)</f>
        <v>4.0368289793766123E-6</v>
      </c>
      <c r="F660" s="26" cm="1">
        <f t="array" ref="F660">INDEX(Deaths,A660)*SumAssured</f>
        <v>2.0184144896883063</v>
      </c>
      <c r="G660" s="26" cm="1">
        <f t="array" ref="G660">INDEX(PolicyHoldersInforce,A660)*Premium</f>
        <v>0.10353841660210629</v>
      </c>
      <c r="H660" s="26" cm="1">
        <f t="array" ref="H660">INDEX(PolicyHoldersInforce,A660)*INDEX(EscalatedExpense,A660)</f>
        <v>0.16850646338677602</v>
      </c>
      <c r="I660" s="26" cm="1">
        <f t="array" ref="I660">INDEX(PremiumsReceived,A660)-INDEX(ExpensesPaid,A660)-INDEX(DeathBenefitsPaid,A660)</f>
        <v>-2.0833825364729761</v>
      </c>
      <c r="J660" s="26" cm="1">
        <f t="array" ref="J660">IF(A660=MaxT,INDEX(NetCF,A660),INDEX(NetCF,A660)+(INDEX(BEL,(A660+1))*INDEX(DiscountFactor,A660)))</f>
        <v>-241.9432651748605</v>
      </c>
      <c r="K660" s="26"/>
    </row>
    <row r="661" spans="1:11" x14ac:dyDescent="0.2">
      <c r="A661" s="9">
        <v>660</v>
      </c>
      <c r="B661" s="24">
        <f t="shared" si="10"/>
        <v>77</v>
      </c>
      <c r="C661" s="25" cm="1">
        <f t="array" ref="C661">IF(A661=1,1,INDEX(PolicyHoldersInforce,(A661-1))-INDEX(Deaths,(A661-1))-INDEX(Lapses,(A661-1)))</f>
        <v>2.2971940658060332E-3</v>
      </c>
      <c r="D661" s="25" cm="1">
        <f t="array" ref="D661">(INDEX(PolicyHoldersInforce,A661)-INDEX(Deaths,A661))*INDEX(LapseRateFactor,(DurationInforce+A661))</f>
        <v>2.0041977548387114E-5</v>
      </c>
      <c r="E661" s="25" cm="1">
        <f t="array" ref="E661">INDEX(PolicyHoldersInforce,A661)*INDEX(QxFactor,INDEX(Age,A661),QxIndex)</f>
        <v>4.4842149267860054E-6</v>
      </c>
      <c r="F661" s="26" cm="1">
        <f t="array" ref="F661">INDEX(Deaths,A661)*SumAssured</f>
        <v>2.2421074633930025</v>
      </c>
      <c r="G661" s="26" cm="1">
        <f t="array" ref="G661">INDEX(PolicyHoldersInforce,A661)*Premium</f>
        <v>0.10245485533494908</v>
      </c>
      <c r="H661" s="26" cm="1">
        <f t="array" ref="H661">INDEX(PolicyHoldersInforce,A661)*INDEX(EscalatedExpense,A661)</f>
        <v>0.1674223231833124</v>
      </c>
      <c r="I661" s="26" cm="1">
        <f t="array" ref="I661">INDEX(PremiumsReceived,A661)-INDEX(ExpensesPaid,A661)-INDEX(DeathBenefitsPaid,A661)</f>
        <v>-2.3070749312413659</v>
      </c>
      <c r="J661" s="26" cm="1">
        <f t="array" ref="J661">IF(A661=MaxT,INDEX(NetCF,A661),INDEX(NetCF,A661)+(INDEX(BEL,(A661+1))*INDEX(DiscountFactor,A661)))</f>
        <v>-241.0274127457271</v>
      </c>
      <c r="K661" s="26"/>
    </row>
    <row r="662" spans="1:11" x14ac:dyDescent="0.2">
      <c r="A662" s="9">
        <v>661</v>
      </c>
      <c r="B662" s="24">
        <f t="shared" si="10"/>
        <v>77</v>
      </c>
      <c r="C662" s="25" cm="1">
        <f t="array" ref="C662">IF(A662=1,1,INDEX(PolicyHoldersInforce,(A662-1))-INDEX(Deaths,(A662-1))-INDEX(Lapses,(A662-1)))</f>
        <v>2.2726678733308602E-3</v>
      </c>
      <c r="D662" s="25" cm="1">
        <f t="array" ref="D662">(INDEX(PolicyHoldersInforce,A662)-INDEX(Deaths,A662))*INDEX(LapseRateFactor,(DurationInforce+A662))</f>
        <v>1.9827997629906713E-5</v>
      </c>
      <c r="E662" s="25" cm="1">
        <f t="array" ref="E662">INDEX(PolicyHoldersInforce,A662)*INDEX(QxFactor,INDEX(Age,A662),QxIndex)</f>
        <v>4.4363388156504807E-6</v>
      </c>
      <c r="F662" s="26" cm="1">
        <f t="array" ref="F662">INDEX(Deaths,A662)*SumAssured</f>
        <v>2.2181694078252403</v>
      </c>
      <c r="G662" s="26" cm="1">
        <f t="array" ref="G662">INDEX(PolicyHoldersInforce,A662)*Premium</f>
        <v>0.10136098715055637</v>
      </c>
      <c r="H662" s="26" cm="1">
        <f t="array" ref="H662">INDEX(PolicyHoldersInforce,A662)*INDEX(EscalatedExpense,A662)</f>
        <v>0.16630964094785405</v>
      </c>
      <c r="I662" s="26" cm="1">
        <f t="array" ref="I662">INDEX(PremiumsReceived,A662)-INDEX(ExpensesPaid,A662)-INDEX(DeathBenefitsPaid,A662)</f>
        <v>-2.2831180616225382</v>
      </c>
      <c r="J662" s="26" cm="1">
        <f t="array" ref="J662">IF(A662=MaxT,INDEX(NetCF,A662),INDEX(NetCF,A662)+(INDEX(BEL,(A662+1))*INDEX(DiscountFactor,A662)))</f>
        <v>-239.88232112977352</v>
      </c>
      <c r="K662" s="26"/>
    </row>
    <row r="663" spans="1:11" x14ac:dyDescent="0.2">
      <c r="A663" s="9">
        <v>662</v>
      </c>
      <c r="B663" s="24">
        <f t="shared" si="10"/>
        <v>77</v>
      </c>
      <c r="C663" s="25" cm="1">
        <f t="array" ref="C663">IF(A663=1,1,INDEX(PolicyHoldersInforce,(A663-1))-INDEX(Deaths,(A663-1))-INDEX(Lapses,(A663-1)))</f>
        <v>2.2484035368853031E-3</v>
      </c>
      <c r="D663" s="25" cm="1">
        <f t="array" ref="D663">(INDEX(PolicyHoldersInforce,A663)-INDEX(Deaths,A663))*INDEX(LapseRateFactor,(DurationInforce+A663))</f>
        <v>1.9616302286658585E-5</v>
      </c>
      <c r="E663" s="25" cm="1">
        <f t="array" ref="E663">INDEX(PolicyHoldersInforce,A663)*INDEX(QxFactor,INDEX(Age,A663),QxIndex)</f>
        <v>4.3889738579843778E-6</v>
      </c>
      <c r="F663" s="26" cm="1">
        <f t="array" ref="F663">INDEX(Deaths,A663)*SumAssured</f>
        <v>2.1944869289921889</v>
      </c>
      <c r="G663" s="26" cm="1">
        <f t="array" ref="G663">INDEX(PolicyHoldersInforce,A663)*Premium</f>
        <v>0.10027879774508452</v>
      </c>
      <c r="H663" s="26" cm="1">
        <f t="array" ref="H663">INDEX(PolicyHoldersInforce,A663)*INDEX(EscalatedExpense,A663)</f>
        <v>0.16520435355517205</v>
      </c>
      <c r="I663" s="26" cm="1">
        <f t="array" ref="I663">INDEX(PremiumsReceived,A663)-INDEX(ExpensesPaid,A663)-INDEX(DeathBenefitsPaid,A663)</f>
        <v>-2.2594124848022763</v>
      </c>
      <c r="J663" s="26" cm="1">
        <f t="array" ref="J663">IF(A663=MaxT,INDEX(NetCF,A663),INDEX(NetCF,A663)+(INDEX(BEL,(A663+1))*INDEX(DiscountFactor,A663)))</f>
        <v>-238.75572920337041</v>
      </c>
      <c r="K663" s="26"/>
    </row>
    <row r="664" spans="1:11" x14ac:dyDescent="0.2">
      <c r="A664" s="9">
        <v>663</v>
      </c>
      <c r="B664" s="24">
        <f t="shared" si="10"/>
        <v>77</v>
      </c>
      <c r="C664" s="25" cm="1">
        <f t="array" ref="C664">IF(A664=1,1,INDEX(PolicyHoldersInforce,(A664-1))-INDEX(Deaths,(A664-1))-INDEX(Lapses,(A664-1)))</f>
        <v>2.2243982607406602E-3</v>
      </c>
      <c r="D664" s="25" cm="1">
        <f t="array" ref="D664">(INDEX(PolicyHoldersInforce,A664)-INDEX(Deaths,A664))*INDEX(LapseRateFactor,(DurationInforce+A664))</f>
        <v>1.9406867127176334E-5</v>
      </c>
      <c r="E664" s="25" cm="1">
        <f t="array" ref="E664">INDEX(PolicyHoldersInforce,A664)*INDEX(QxFactor,INDEX(Age,A664),QxIndex)</f>
        <v>4.342114596413172E-6</v>
      </c>
      <c r="F664" s="26" cm="1">
        <f t="array" ref="F664">INDEX(Deaths,A664)*SumAssured</f>
        <v>2.1710572982065859</v>
      </c>
      <c r="G664" s="26" cm="1">
        <f t="array" ref="G664">INDEX(PolicyHoldersInforce,A664)*Premium</f>
        <v>9.920816242903345E-2</v>
      </c>
      <c r="H664" s="26" cm="1">
        <f t="array" ref="H664">INDEX(PolicyHoldersInforce,A664)*INDEX(EscalatedExpense,A664)</f>
        <v>0.16410641185942865</v>
      </c>
      <c r="I664" s="26" cm="1">
        <f t="array" ref="I664">INDEX(PremiumsReceived,A664)-INDEX(ExpensesPaid,A664)-INDEX(DeathBenefitsPaid,A664)</f>
        <v>-2.2359555476369812</v>
      </c>
      <c r="J664" s="26" cm="1">
        <f t="array" ref="J664">IF(A664=MaxT,INDEX(NetCF,A664),INDEX(NetCF,A664)+(INDEX(BEL,(A664+1))*INDEX(DiscountFactor,A664)))</f>
        <v>-237.64747449871314</v>
      </c>
      <c r="K664" s="26"/>
    </row>
    <row r="665" spans="1:11" x14ac:dyDescent="0.2">
      <c r="A665" s="9">
        <v>664</v>
      </c>
      <c r="B665" s="24">
        <f t="shared" si="10"/>
        <v>77</v>
      </c>
      <c r="C665" s="25" cm="1">
        <f t="array" ref="C665">IF(A665=1,1,INDEX(PolicyHoldersInforce,(A665-1))-INDEX(Deaths,(A665-1))-INDEX(Lapses,(A665-1)))</f>
        <v>2.2006492790170706E-3</v>
      </c>
      <c r="D665" s="25" cm="1">
        <f t="array" ref="D665">(INDEX(PolicyHoldersInforce,A665)-INDEX(Deaths,A665))*INDEX(LapseRateFactor,(DurationInforce+A665))</f>
        <v>1.9199668020411174E-5</v>
      </c>
      <c r="E665" s="25" cm="1">
        <f t="array" ref="E665">INDEX(PolicyHoldersInforce,A665)*INDEX(QxFactor,INDEX(Age,A665),QxIndex)</f>
        <v>4.2957556318284703E-6</v>
      </c>
      <c r="F665" s="26" cm="1">
        <f t="array" ref="F665">INDEX(Deaths,A665)*SumAssured</f>
        <v>2.1478778159142351</v>
      </c>
      <c r="G665" s="26" cm="1">
        <f t="array" ref="G665">INDEX(PolicyHoldersInforce,A665)*Premium</f>
        <v>9.8148957844161347E-2</v>
      </c>
      <c r="H665" s="26" cm="1">
        <f t="array" ref="H665">INDEX(PolicyHoldersInforce,A665)*INDEX(EscalatedExpense,A665)</f>
        <v>0.1630157670414086</v>
      </c>
      <c r="I665" s="26" cm="1">
        <f t="array" ref="I665">INDEX(PremiumsReceived,A665)-INDEX(ExpensesPaid,A665)-INDEX(DeathBenefitsPaid,A665)</f>
        <v>-2.2127446251114824</v>
      </c>
      <c r="J665" s="26" cm="1">
        <f t="array" ref="J665">IF(A665=MaxT,INDEX(NetCF,A665),INDEX(NetCF,A665)+(INDEX(BEL,(A665+1))*INDEX(DiscountFactor,A665)))</f>
        <v>-236.55739642323474</v>
      </c>
      <c r="K665" s="26"/>
    </row>
    <row r="666" spans="1:11" x14ac:dyDescent="0.2">
      <c r="A666" s="9">
        <v>665</v>
      </c>
      <c r="B666" s="24">
        <f t="shared" si="10"/>
        <v>77</v>
      </c>
      <c r="C666" s="25" cm="1">
        <f t="array" ref="C666">IF(A666=1,1,INDEX(PolicyHoldersInforce,(A666-1))-INDEX(Deaths,(A666-1))-INDEX(Lapses,(A666-1)))</f>
        <v>2.1771538553648309E-3</v>
      </c>
      <c r="D666" s="25" cm="1">
        <f t="array" ref="D666">(INDEX(PolicyHoldersInforce,A666)-INDEX(Deaths,A666))*INDEX(LapseRateFactor,(DurationInforce+A666))</f>
        <v>1.899468109295156E-5</v>
      </c>
      <c r="E666" s="25" cm="1">
        <f t="array" ref="E666">INDEX(PolicyHoldersInforce,A666)*INDEX(QxFactor,INDEX(Age,A666),QxIndex)</f>
        <v>4.249891622765933E-6</v>
      </c>
      <c r="F666" s="26" cm="1">
        <f t="array" ref="F666">INDEX(Deaths,A666)*SumAssured</f>
        <v>2.1249458113829665</v>
      </c>
      <c r="G666" s="26" cm="1">
        <f t="array" ref="G666">INDEX(PolicyHoldersInforce,A666)*Premium</f>
        <v>9.7101061949271456E-2</v>
      </c>
      <c r="H666" s="26" cm="1">
        <f t="array" ref="H666">INDEX(PolicyHoldersInforce,A666)*INDEX(EscalatedExpense,A666)</f>
        <v>0.16193237060634688</v>
      </c>
      <c r="I666" s="26" cm="1">
        <f t="array" ref="I666">INDEX(PremiumsReceived,A666)-INDEX(ExpensesPaid,A666)-INDEX(DeathBenefitsPaid,A666)</f>
        <v>-2.1897771200400418</v>
      </c>
      <c r="J666" s="26" cm="1">
        <f t="array" ref="J666">IF(A666=MaxT,INDEX(NetCF,A666),INDEX(NetCF,A666)+(INDEX(BEL,(A666+1))*INDEX(DiscountFactor,A666)))</f>
        <v>-235.48533624046834</v>
      </c>
      <c r="K666" s="26"/>
    </row>
    <row r="667" spans="1:11" x14ac:dyDescent="0.2">
      <c r="A667" s="9">
        <v>666</v>
      </c>
      <c r="B667" s="24">
        <f t="shared" si="10"/>
        <v>77</v>
      </c>
      <c r="C667" s="25" cm="1">
        <f t="array" ref="C667">IF(A667=1,1,INDEX(PolicyHoldersInforce,(A667-1))-INDEX(Deaths,(A667-1))-INDEX(Lapses,(A667-1)))</f>
        <v>2.1539092826491132E-3</v>
      </c>
      <c r="D667" s="25" cm="1">
        <f t="array" ref="D667">(INDEX(PolicyHoldersInforce,A667)-INDEX(Deaths,A667))*INDEX(LapseRateFactor,(DurationInforce+A667))</f>
        <v>1.8791882726272513E-5</v>
      </c>
      <c r="E667" s="25" cm="1">
        <f t="array" ref="E667">INDEX(PolicyHoldersInforce,A667)*INDEX(QxFactor,INDEX(Age,A667),QxIndex)</f>
        <v>4.2045172847898283E-6</v>
      </c>
      <c r="F667" s="26" cm="1">
        <f t="array" ref="F667">INDEX(Deaths,A667)*SumAssured</f>
        <v>2.1022586423949141</v>
      </c>
      <c r="G667" s="26" cm="1">
        <f t="array" ref="G667">INDEX(PolicyHoldersInforce,A667)*Premium</f>
        <v>9.6064354006150446E-2</v>
      </c>
      <c r="H667" s="26" cm="1">
        <f t="array" ref="H667">INDEX(PolicyHoldersInforce,A667)*INDEX(EscalatedExpense,A667)</f>
        <v>0.16085617438177274</v>
      </c>
      <c r="I667" s="26" cm="1">
        <f t="array" ref="I667">INDEX(PremiumsReceived,A667)-INDEX(ExpensesPaid,A667)-INDEX(DeathBenefitsPaid,A667)</f>
        <v>-2.1670504627705363</v>
      </c>
      <c r="J667" s="26" cm="1">
        <f t="array" ref="J667">IF(A667=MaxT,INDEX(NetCF,A667),INDEX(NetCF,A667)+(INDEX(BEL,(A667+1))*INDEX(DiscountFactor,A667)))</f>
        <v>-234.43113705111696</v>
      </c>
      <c r="K667" s="26"/>
    </row>
    <row r="668" spans="1:11" x14ac:dyDescent="0.2">
      <c r="A668" s="9">
        <v>667</v>
      </c>
      <c r="B668" s="24">
        <f t="shared" si="10"/>
        <v>77</v>
      </c>
      <c r="C668" s="25" cm="1">
        <f t="array" ref="C668">IF(A668=1,1,INDEX(PolicyHoldersInforce,(A668-1))-INDEX(Deaths,(A668-1))-INDEX(Lapses,(A668-1)))</f>
        <v>2.1309128826380508E-3</v>
      </c>
      <c r="D668" s="25" cm="1">
        <f t="array" ref="D668">(INDEX(PolicyHoldersInforce,A668)-INDEX(Deaths,A668))*INDEX(LapseRateFactor,(DurationInforce+A668))</f>
        <v>1.8591249554014286E-5</v>
      </c>
      <c r="E668" s="25" cm="1">
        <f t="array" ref="E668">INDEX(PolicyHoldersInforce,A668)*INDEX(QxFactor,INDEX(Age,A668),QxIndex)</f>
        <v>4.1596273898841644E-6</v>
      </c>
      <c r="F668" s="26" cm="1">
        <f t="array" ref="F668">INDEX(Deaths,A668)*SumAssured</f>
        <v>2.0798136949420822</v>
      </c>
      <c r="G668" s="26" cm="1">
        <f t="array" ref="G668">INDEX(PolicyHoldersInforce,A668)*Premium</f>
        <v>9.5038714565657073E-2</v>
      </c>
      <c r="H668" s="26" cm="1">
        <f t="array" ref="H668">INDEX(PolicyHoldersInforce,A668)*INDEX(EscalatedExpense,A668)</f>
        <v>0.15978713051536805</v>
      </c>
      <c r="I668" s="26" cm="1">
        <f t="array" ref="I668">INDEX(PremiumsReceived,A668)-INDEX(ExpensesPaid,A668)-INDEX(DeathBenefitsPaid,A668)</f>
        <v>-2.1445621108917932</v>
      </c>
      <c r="J668" s="26" cm="1">
        <f t="array" ref="J668">IF(A668=MaxT,INDEX(NetCF,A668),INDEX(NetCF,A668)+(INDEX(BEL,(A668+1))*INDEX(DiscountFactor,A668)))</f>
        <v>-233.39464377432842</v>
      </c>
      <c r="K668" s="26"/>
    </row>
    <row r="669" spans="1:11" x14ac:dyDescent="0.2">
      <c r="A669" s="9">
        <v>668</v>
      </c>
      <c r="B669" s="24">
        <f t="shared" si="10"/>
        <v>77</v>
      </c>
      <c r="C669" s="25" cm="1">
        <f t="array" ref="C669">IF(A669=1,1,INDEX(PolicyHoldersInforce,(A669-1))-INDEX(Deaths,(A669-1))-INDEX(Lapses,(A669-1)))</f>
        <v>2.1081620056941524E-3</v>
      </c>
      <c r="D669" s="25" cm="1">
        <f t="array" ref="D669">(INDEX(PolicyHoldersInforce,A669)-INDEX(Deaths,A669))*INDEX(LapseRateFactor,(DurationInforce+A669))</f>
        <v>1.8392758459290107E-5</v>
      </c>
      <c r="E669" s="25" cm="1">
        <f t="array" ref="E669">INDEX(PolicyHoldersInforce,A669)*INDEX(QxFactor,INDEX(Age,A669),QxIndex)</f>
        <v>4.1152167658503158E-6</v>
      </c>
      <c r="F669" s="26" cm="1">
        <f t="array" ref="F669">INDEX(Deaths,A669)*SumAssured</f>
        <v>2.0576083829251579</v>
      </c>
      <c r="G669" s="26" cm="1">
        <f t="array" ref="G669">INDEX(PolicyHoldersInforce,A669)*Premium</f>
        <v>9.4024025453959201E-2</v>
      </c>
      <c r="H669" s="26" cm="1">
        <f t="array" ref="H669">INDEX(PolicyHoldersInforce,A669)*INDEX(EscalatedExpense,A669)</f>
        <v>0.15872519147283898</v>
      </c>
      <c r="I669" s="26" cm="1">
        <f t="array" ref="I669">INDEX(PremiumsReceived,A669)-INDEX(ExpensesPaid,A669)-INDEX(DeathBenefitsPaid,A669)</f>
        <v>-2.1223095489440378</v>
      </c>
      <c r="J669" s="26" cm="1">
        <f t="array" ref="J669">IF(A669=MaxT,INDEX(NetCF,A669),INDEX(NetCF,A669)+(INDEX(BEL,(A669+1))*INDEX(DiscountFactor,A669)))</f>
        <v>-232.3757031291731</v>
      </c>
      <c r="K669" s="26"/>
    </row>
    <row r="670" spans="1:11" x14ac:dyDescent="0.2">
      <c r="A670" s="9">
        <v>669</v>
      </c>
      <c r="B670" s="24">
        <f t="shared" si="10"/>
        <v>77</v>
      </c>
      <c r="C670" s="25" cm="1">
        <f t="array" ref="C670">IF(A670=1,1,INDEX(PolicyHoldersInforce,(A670-1))-INDEX(Deaths,(A670-1))-INDEX(Lapses,(A670-1)))</f>
        <v>2.085654030469012E-3</v>
      </c>
      <c r="D670" s="25" cm="1">
        <f t="array" ref="D670">(INDEX(PolicyHoldersInforce,A670)-INDEX(Deaths,A670))*INDEX(LapseRateFactor,(DurationInforce+A670))</f>
        <v>1.8196386572022656E-5</v>
      </c>
      <c r="E670" s="25" cm="1">
        <f t="array" ref="E670">INDEX(PolicyHoldersInforce,A670)*INDEX(QxFactor,INDEX(Age,A670),QxIndex)</f>
        <v>4.0712802957110855E-6</v>
      </c>
      <c r="F670" s="26" cm="1">
        <f t="array" ref="F670">INDEX(Deaths,A670)*SumAssured</f>
        <v>2.0356401478555428</v>
      </c>
      <c r="G670" s="26" cm="1">
        <f t="array" ref="G670">INDEX(PolicyHoldersInforce,A670)*Premium</f>
        <v>9.3020169758917942E-2</v>
      </c>
      <c r="H670" s="26" cm="1">
        <f t="array" ref="H670">INDEX(PolicyHoldersInforce,A670)*INDEX(EscalatedExpense,A670)</f>
        <v>0.15767031003580298</v>
      </c>
      <c r="I670" s="26" cm="1">
        <f t="array" ref="I670">INDEX(PremiumsReceived,A670)-INDEX(ExpensesPaid,A670)-INDEX(DeathBenefitsPaid,A670)</f>
        <v>-2.1002902881324279</v>
      </c>
      <c r="J670" s="26" cm="1">
        <f t="array" ref="J670">IF(A670=MaxT,INDEX(NetCF,A670),INDEX(NetCF,A670)+(INDEX(BEL,(A670+1))*INDEX(DiscountFactor,A670)))</f>
        <v>-231.37416361632268</v>
      </c>
      <c r="K670" s="26"/>
    </row>
    <row r="671" spans="1:11" x14ac:dyDescent="0.2">
      <c r="A671" s="9">
        <v>670</v>
      </c>
      <c r="B671" s="24">
        <f t="shared" si="10"/>
        <v>77</v>
      </c>
      <c r="C671" s="25" cm="1">
        <f t="array" ref="C671">IF(A671=1,1,INDEX(PolicyHoldersInforce,(A671-1))-INDEX(Deaths,(A671-1))-INDEX(Lapses,(A671-1)))</f>
        <v>2.0633863636012784E-3</v>
      </c>
      <c r="D671" s="25" cm="1">
        <f t="array" ref="D671">(INDEX(PolicyHoldersInforce,A671)-INDEX(Deaths,A671))*INDEX(LapseRateFactor,(DurationInforce+A671))</f>
        <v>1.8002111266308993E-5</v>
      </c>
      <c r="E671" s="25" cm="1">
        <f t="array" ref="E671">INDEX(PolicyHoldersInforce,A671)*INDEX(QxFactor,INDEX(Age,A671),QxIndex)</f>
        <v>4.0278129171211299E-6</v>
      </c>
      <c r="F671" s="26" cm="1">
        <f t="array" ref="F671">INDEX(Deaths,A671)*SumAssured</f>
        <v>2.013906458560565</v>
      </c>
      <c r="G671" s="26" cm="1">
        <f t="array" ref="G671">INDEX(PolicyHoldersInforce,A671)*Premium</f>
        <v>9.2027031816617019E-2</v>
      </c>
      <c r="H671" s="26" cm="1">
        <f t="array" ref="H671">INDEX(PolicyHoldersInforce,A671)*INDEX(EscalatedExpense,A671)</f>
        <v>0.156622439299689</v>
      </c>
      <c r="I671" s="26" cm="1">
        <f t="array" ref="I671">INDEX(PremiumsReceived,A671)-INDEX(ExpensesPaid,A671)-INDEX(DeathBenefitsPaid,A671)</f>
        <v>-2.078501866043637</v>
      </c>
      <c r="J671" s="26" cm="1">
        <f t="array" ref="J671">IF(A671=MaxT,INDEX(NetCF,A671),INDEX(NetCF,A671)+(INDEX(BEL,(A671+1))*INDEX(DiscountFactor,A671)))</f>
        <v>-230.38987549992726</v>
      </c>
      <c r="K671" s="26"/>
    </row>
    <row r="672" spans="1:11" x14ac:dyDescent="0.2">
      <c r="A672" s="9">
        <v>671</v>
      </c>
      <c r="B672" s="24">
        <f t="shared" si="10"/>
        <v>77</v>
      </c>
      <c r="C672" s="25" cm="1">
        <f t="array" ref="C672">IF(A672=1,1,INDEX(PolicyHoldersInforce,(A672-1))-INDEX(Deaths,(A672-1))-INDEX(Lapses,(A672-1)))</f>
        <v>2.0413564394178483E-3</v>
      </c>
      <c r="D672" s="25" cm="1">
        <f t="array" ref="D672">(INDEX(PolicyHoldersInforce,A672)-INDEX(Deaths,A672))*INDEX(LapseRateFactor,(DurationInforce+A672))</f>
        <v>1.7809910157813593E-5</v>
      </c>
      <c r="E672" s="25" cm="1">
        <f t="array" ref="E672">INDEX(PolicyHoldersInforce,A672)*INDEX(QxFactor,INDEX(Age,A672),QxIndex)</f>
        <v>3.984809621783677E-6</v>
      </c>
      <c r="F672" s="26" cm="1">
        <f t="array" ref="F672">INDEX(Deaths,A672)*SumAssured</f>
        <v>1.9924048108918384</v>
      </c>
      <c r="G672" s="26" cm="1">
        <f t="array" ref="G672">INDEX(PolicyHoldersInforce,A672)*Premium</f>
        <v>9.1044497198036034E-2</v>
      </c>
      <c r="H672" s="26" cm="1">
        <f t="array" ref="H672">INDEX(PolicyHoldersInforce,A672)*INDEX(EscalatedExpense,A672)</f>
        <v>0.15558153267165192</v>
      </c>
      <c r="I672" s="26" cm="1">
        <f t="array" ref="I672">INDEX(PremiumsReceived,A672)-INDEX(ExpensesPaid,A672)-INDEX(DeathBenefitsPaid,A672)</f>
        <v>-2.0569418463654543</v>
      </c>
      <c r="J672" s="26" cm="1">
        <f t="array" ref="J672">IF(A672=MaxT,INDEX(NetCF,A672),INDEX(NetCF,A672)+(INDEX(BEL,(A672+1))*INDEX(DiscountFactor,A672)))</f>
        <v>-229.42269078968948</v>
      </c>
      <c r="K672" s="26"/>
    </row>
    <row r="673" spans="1:11" x14ac:dyDescent="0.2">
      <c r="A673" s="9">
        <v>672</v>
      </c>
      <c r="B673" s="24">
        <f t="shared" si="10"/>
        <v>78</v>
      </c>
      <c r="C673" s="25" cm="1">
        <f t="array" ref="C673">IF(A673=1,1,INDEX(PolicyHoldersInforce,(A673-1))-INDEX(Deaths,(A673-1))-INDEX(Lapses,(A673-1)))</f>
        <v>2.0195617196382513E-3</v>
      </c>
      <c r="D673" s="25" cm="1">
        <f t="array" ref="D673">(INDEX(PolicyHoldersInforce,A673)-INDEX(Deaths,A673))*INDEX(LapseRateFactor,(DurationInforce+A673))</f>
        <v>1.761553257941517E-5</v>
      </c>
      <c r="E673" s="25" cm="1">
        <f t="array" ref="E673">INDEX(PolicyHoldersInforce,A673)*INDEX(QxFactor,INDEX(Age,A673),QxIndex)</f>
        <v>4.425988855055249E-6</v>
      </c>
      <c r="F673" s="26" cm="1">
        <f t="array" ref="F673">INDEX(Deaths,A673)*SumAssured</f>
        <v>2.2129944275276245</v>
      </c>
      <c r="G673" s="26" cm="1">
        <f t="array" ref="G673">INDEX(PolicyHoldersInforce,A673)*Premium</f>
        <v>9.0072452695866015E-2</v>
      </c>
      <c r="H673" s="26" cm="1">
        <f t="array" ref="H673">INDEX(PolicyHoldersInforce,A673)*INDEX(EscalatedExpense,A673)</f>
        <v>0.15454754386850081</v>
      </c>
      <c r="I673" s="26" cm="1">
        <f t="array" ref="I673">INDEX(PremiumsReceived,A673)-INDEX(ExpensesPaid,A673)-INDEX(DeathBenefitsPaid,A673)</f>
        <v>-2.2774695187002592</v>
      </c>
      <c r="J673" s="26" cm="1">
        <f t="array" ref="J673">IF(A673=MaxT,INDEX(NetCF,A673),INDEX(NetCF,A673)+(INDEX(BEL,(A673+1))*INDEX(DiscountFactor,A673)))</f>
        <v>-228.47246322313276</v>
      </c>
      <c r="K673" s="26"/>
    </row>
    <row r="674" spans="1:11" x14ac:dyDescent="0.2">
      <c r="A674" s="9">
        <v>673</v>
      </c>
      <c r="B674" s="24">
        <f t="shared" si="10"/>
        <v>78</v>
      </c>
      <c r="C674" s="25" cm="1">
        <f t="array" ref="C674">IF(A674=1,1,INDEX(PolicyHoldersInforce,(A674-1))-INDEX(Deaths,(A674-1))-INDEX(Lapses,(A674-1)))</f>
        <v>1.9975201982037807E-3</v>
      </c>
      <c r="D674" s="25" cm="1">
        <f t="array" ref="D674">(INDEX(PolicyHoldersInforce,A674)-INDEX(Deaths,A674))*INDEX(LapseRateFactor,(DurationInforce+A674))</f>
        <v>1.7423276440296854E-5</v>
      </c>
      <c r="E674" s="25" cm="1">
        <f t="array" ref="E674">INDEX(PolicyHoldersInforce,A674)*INDEX(QxFactor,INDEX(Age,A674),QxIndex)</f>
        <v>4.3776835582827873E-6</v>
      </c>
      <c r="F674" s="26" cm="1">
        <f t="array" ref="F674">INDEX(Deaths,A674)*SumAssured</f>
        <v>2.1888417791413937</v>
      </c>
      <c r="G674" s="26" cm="1">
        <f t="array" ref="G674">INDEX(PolicyHoldersInforce,A674)*Premium</f>
        <v>8.9089400839888616E-2</v>
      </c>
      <c r="H674" s="26" cm="1">
        <f t="array" ref="H674">INDEX(PolicyHoldersInforce,A674)*INDEX(EscalatedExpense,A674)</f>
        <v>0.15348358393679076</v>
      </c>
      <c r="I674" s="26" cm="1">
        <f t="array" ref="I674">INDEX(PremiumsReceived,A674)-INDEX(ExpensesPaid,A674)-INDEX(DeathBenefitsPaid,A674)</f>
        <v>-2.2532359622382958</v>
      </c>
      <c r="J674" s="26" cm="1">
        <f t="array" ref="J674">IF(A674=MaxT,INDEX(NetCF,A674),INDEX(NetCF,A674)+(INDEX(BEL,(A674+1))*INDEX(DiscountFactor,A674)))</f>
        <v>-227.2960092739163</v>
      </c>
      <c r="K674" s="26"/>
    </row>
    <row r="675" spans="1:11" x14ac:dyDescent="0.2">
      <c r="A675" s="9">
        <v>674</v>
      </c>
      <c r="B675" s="24">
        <f t="shared" si="10"/>
        <v>78</v>
      </c>
      <c r="C675" s="25" cm="1">
        <f t="array" ref="C675">IF(A675=1,1,INDEX(PolicyHoldersInforce,(A675-1))-INDEX(Deaths,(A675-1))-INDEX(Lapses,(A675-1)))</f>
        <v>1.9757192382052011E-3</v>
      </c>
      <c r="D675" s="25" cm="1">
        <f t="array" ref="D675">(INDEX(PolicyHoldersInforce,A675)-INDEX(Deaths,A675))*INDEX(LapseRateFactor,(DurationInforce+A675))</f>
        <v>1.7233118587044274E-5</v>
      </c>
      <c r="E675" s="25" cm="1">
        <f t="array" ref="E675">INDEX(PolicyHoldersInforce,A675)*INDEX(QxFactor,INDEX(Age,A675),QxIndex)</f>
        <v>4.3299054661131153E-6</v>
      </c>
      <c r="F675" s="26" cm="1">
        <f t="array" ref="F675">INDEX(Deaths,A675)*SumAssured</f>
        <v>2.1649527330565577</v>
      </c>
      <c r="G675" s="26" cm="1">
        <f t="array" ref="G675">INDEX(PolicyHoldersInforce,A675)*Premium</f>
        <v>8.8117078023951967E-2</v>
      </c>
      <c r="H675" s="26" cm="1">
        <f t="array" ref="H675">INDEX(PolicyHoldersInforce,A675)*INDEX(EscalatedExpense,A675)</f>
        <v>0.15242694868141038</v>
      </c>
      <c r="I675" s="26" cm="1">
        <f t="array" ref="I675">INDEX(PremiumsReceived,A675)-INDEX(ExpensesPaid,A675)-INDEX(DeathBenefitsPaid,A675)</f>
        <v>-2.229262603714016</v>
      </c>
      <c r="J675" s="26" cm="1">
        <f t="array" ref="J675">IF(A675=MaxT,INDEX(NetCF,A675),INDEX(NetCF,A675)+(INDEX(BEL,(A675+1))*INDEX(DiscountFactor,A675)))</f>
        <v>-226.13818039013762</v>
      </c>
      <c r="K675" s="26"/>
    </row>
    <row r="676" spans="1:11" x14ac:dyDescent="0.2">
      <c r="A676" s="9">
        <v>675</v>
      </c>
      <c r="B676" s="24">
        <f t="shared" si="10"/>
        <v>78</v>
      </c>
      <c r="C676" s="25" cm="1">
        <f t="array" ref="C676">IF(A676=1,1,INDEX(PolicyHoldersInforce,(A676-1))-INDEX(Deaths,(A676-1))-INDEX(Lapses,(A676-1)))</f>
        <v>1.9541562141520436E-3</v>
      </c>
      <c r="D676" s="25" cm="1">
        <f t="array" ref="D676">(INDEX(PolicyHoldersInforce,A676)-INDEX(Deaths,A676))*INDEX(LapseRateFactor,(DurationInforce+A676))</f>
        <v>1.7045036118939684E-5</v>
      </c>
      <c r="E676" s="25" cm="1">
        <f t="array" ref="E676">INDEX(PolicyHoldersInforce,A676)*INDEX(QxFactor,INDEX(Age,A676),QxIndex)</f>
        <v>4.2826488246287148E-6</v>
      </c>
      <c r="F676" s="26" cm="1">
        <f t="array" ref="F676">INDEX(Deaths,A676)*SumAssured</f>
        <v>2.1413244123143573</v>
      </c>
      <c r="G676" s="26" cm="1">
        <f t="array" ref="G676">INDEX(PolicyHoldersInforce,A676)*Premium</f>
        <v>8.7155367151181148E-2</v>
      </c>
      <c r="H676" s="26" cm="1">
        <f t="array" ref="H676">INDEX(PolicyHoldersInforce,A676)*INDEX(EscalatedExpense,A676)</f>
        <v>0.15137758767669718</v>
      </c>
      <c r="I676" s="26" cm="1">
        <f t="array" ref="I676">INDEX(PremiumsReceived,A676)-INDEX(ExpensesPaid,A676)-INDEX(DeathBenefitsPaid,A676)</f>
        <v>-2.2055466328398734</v>
      </c>
      <c r="J676" s="26" cm="1">
        <f t="array" ref="J676">IF(A676=MaxT,INDEX(NetCF,A676),INDEX(NetCF,A676)+(INDEX(BEL,(A676+1))*INDEX(DiscountFactor,A676)))</f>
        <v>-224.99880576578028</v>
      </c>
      <c r="K676" s="26"/>
    </row>
    <row r="677" spans="1:11" x14ac:dyDescent="0.2">
      <c r="A677" s="9">
        <v>676</v>
      </c>
      <c r="B677" s="24">
        <f t="shared" si="10"/>
        <v>78</v>
      </c>
      <c r="C677" s="25" cm="1">
        <f t="array" ref="C677">IF(A677=1,1,INDEX(PolicyHoldersInforce,(A677-1))-INDEX(Deaths,(A677-1))-INDEX(Lapses,(A677-1)))</f>
        <v>1.9328285292084752E-3</v>
      </c>
      <c r="D677" s="25" cm="1">
        <f t="array" ref="D677">(INDEX(PolicyHoldersInforce,A677)-INDEX(Deaths,A677))*INDEX(LapseRateFactor,(DurationInforce+A677))</f>
        <v>1.6859006385204074E-5</v>
      </c>
      <c r="E677" s="25" cm="1">
        <f t="array" ref="E677">INDEX(PolicyHoldersInforce,A677)*INDEX(QxFactor,INDEX(Age,A677),QxIndex)</f>
        <v>4.2359079427103987E-6</v>
      </c>
      <c r="F677" s="26" cm="1">
        <f t="array" ref="F677">INDEX(Deaths,A677)*SumAssured</f>
        <v>2.1179539713551994</v>
      </c>
      <c r="G677" s="26" cm="1">
        <f t="array" ref="G677">INDEX(PolicyHoldersInforce,A677)*Premium</f>
        <v>8.6204152402697992E-2</v>
      </c>
      <c r="H677" s="26" cm="1">
        <f t="array" ref="H677">INDEX(PolicyHoldersInforce,A677)*INDEX(EscalatedExpense,A677)</f>
        <v>0.15033545084413827</v>
      </c>
      <c r="I677" s="26" cm="1">
        <f t="array" ref="I677">INDEX(PremiumsReceived,A677)-INDEX(ExpensesPaid,A677)-INDEX(DeathBenefitsPaid,A677)</f>
        <v>-2.1820852697966395</v>
      </c>
      <c r="J677" s="26" cm="1">
        <f t="array" ref="J677">IF(A677=MaxT,INDEX(NetCF,A677),INDEX(NetCF,A677)+(INDEX(BEL,(A677+1))*INDEX(DiscountFactor,A677)))</f>
        <v>-223.87771658738757</v>
      </c>
      <c r="K677" s="26"/>
    </row>
    <row r="678" spans="1:11" x14ac:dyDescent="0.2">
      <c r="A678" s="9">
        <v>677</v>
      </c>
      <c r="B678" s="24">
        <f t="shared" si="10"/>
        <v>78</v>
      </c>
      <c r="C678" s="25" cm="1">
        <f t="array" ref="C678">IF(A678=1,1,INDEX(PolicyHoldersInforce,(A678-1))-INDEX(Deaths,(A678-1))-INDEX(Lapses,(A678-1)))</f>
        <v>1.9117336148805606E-3</v>
      </c>
      <c r="D678" s="25" cm="1">
        <f t="array" ref="D678">(INDEX(PolicyHoldersInforce,A678)-INDEX(Deaths,A678))*INDEX(LapseRateFactor,(DurationInforce+A678))</f>
        <v>1.6675006982269308E-5</v>
      </c>
      <c r="E678" s="25" cm="1">
        <f t="array" ref="E678">INDEX(PolicyHoldersInforce,A678)*INDEX(QxFactor,INDEX(Age,A678),QxIndex)</f>
        <v>4.1896771913519208E-6</v>
      </c>
      <c r="F678" s="26" cm="1">
        <f t="array" ref="F678">INDEX(Deaths,A678)*SumAssured</f>
        <v>2.0948385956759603</v>
      </c>
      <c r="G678" s="26" cm="1">
        <f t="array" ref="G678">INDEX(PolicyHoldersInforce,A678)*Premium</f>
        <v>8.5263319223673001E-2</v>
      </c>
      <c r="H678" s="26" cm="1">
        <f t="array" ref="H678">INDEX(PolicyHoldersInforce,A678)*INDEX(EscalatedExpense,A678)</f>
        <v>0.14930048844997834</v>
      </c>
      <c r="I678" s="26" cm="1">
        <f t="array" ref="I678">INDEX(PremiumsReceived,A678)-INDEX(ExpensesPaid,A678)-INDEX(DeathBenefitsPaid,A678)</f>
        <v>-2.1588757649022656</v>
      </c>
      <c r="J678" s="26" cm="1">
        <f t="array" ref="J678">IF(A678=MaxT,INDEX(NetCF,A678),INDEX(NetCF,A678)+(INDEX(BEL,(A678+1))*INDEX(DiscountFactor,A678)))</f>
        <v>-222.77474601314495</v>
      </c>
      <c r="K678" s="26"/>
    </row>
    <row r="679" spans="1:11" x14ac:dyDescent="0.2">
      <c r="A679" s="9">
        <v>678</v>
      </c>
      <c r="B679" s="24">
        <f t="shared" si="10"/>
        <v>78</v>
      </c>
      <c r="C679" s="25" cm="1">
        <f t="array" ref="C679">IF(A679=1,1,INDEX(PolicyHoldersInforce,(A679-1))-INDEX(Deaths,(A679-1))-INDEX(Lapses,(A679-1)))</f>
        <v>1.8908689307069394E-3</v>
      </c>
      <c r="D679" s="25" cm="1">
        <f t="array" ref="D679">(INDEX(PolicyHoldersInforce,A679)-INDEX(Deaths,A679))*INDEX(LapseRateFactor,(DurationInforce+A679))</f>
        <v>1.6493015751080063E-5</v>
      </c>
      <c r="E679" s="25" cm="1">
        <f t="array" ref="E679">INDEX(PolicyHoldersInforce,A679)*INDEX(QxFactor,INDEX(Age,A679),QxIndex)</f>
        <v>4.1439510029820817E-6</v>
      </c>
      <c r="F679" s="26" cm="1">
        <f t="array" ref="F679">INDEX(Deaths,A679)*SumAssured</f>
        <v>2.0719755014910408</v>
      </c>
      <c r="G679" s="26" cm="1">
        <f t="array" ref="G679">INDEX(PolicyHoldersInforce,A679)*Premium</f>
        <v>8.4332754309529495E-2</v>
      </c>
      <c r="H679" s="26" cm="1">
        <f t="array" ref="H679">INDEX(PolicyHoldersInforce,A679)*INDEX(EscalatedExpense,A679)</f>
        <v>0.1482726511028469</v>
      </c>
      <c r="I679" s="26" cm="1">
        <f t="array" ref="I679">INDEX(PremiumsReceived,A679)-INDEX(ExpensesPaid,A679)-INDEX(DeathBenefitsPaid,A679)</f>
        <v>-2.1359153982843582</v>
      </c>
      <c r="J679" s="26" cm="1">
        <f t="array" ref="J679">IF(A679=MaxT,INDEX(NetCF,A679),INDEX(NetCF,A679)+(INDEX(BEL,(A679+1))*INDEX(DiscountFactor,A679)))</f>
        <v>-221.68972915219317</v>
      </c>
      <c r="K679" s="26"/>
    </row>
    <row r="680" spans="1:11" x14ac:dyDescent="0.2">
      <c r="A680" s="9">
        <v>679</v>
      </c>
      <c r="B680" s="24">
        <f t="shared" si="10"/>
        <v>78</v>
      </c>
      <c r="C680" s="25" cm="1">
        <f t="array" ref="C680">IF(A680=1,1,INDEX(PolicyHoldersInforce,(A680-1))-INDEX(Deaths,(A680-1))-INDEX(Lapses,(A680-1)))</f>
        <v>1.8702319639528771E-3</v>
      </c>
      <c r="D680" s="25" cm="1">
        <f t="array" ref="D680">(INDEX(PolicyHoldersInforce,A680)-INDEX(Deaths,A680))*INDEX(LapseRateFactor,(DurationInforce+A680))</f>
        <v>1.6313010774425224E-5</v>
      </c>
      <c r="E680" s="25" cm="1">
        <f t="array" ref="E680">INDEX(PolicyHoldersInforce,A680)*INDEX(QxFactor,INDEX(Age,A680),QxIndex)</f>
        <v>4.0987238707942194E-6</v>
      </c>
      <c r="F680" s="26" cm="1">
        <f t="array" ref="F680">INDEX(Deaths,A680)*SumAssured</f>
        <v>2.0493619353971098</v>
      </c>
      <c r="G680" s="26" cm="1">
        <f t="array" ref="G680">INDEX(PolicyHoldersInforce,A680)*Premium</f>
        <v>8.341234559229832E-2</v>
      </c>
      <c r="H680" s="26" cm="1">
        <f t="array" ref="H680">INDEX(PolicyHoldersInforce,A680)*INDEX(EscalatedExpense,A680)</f>
        <v>0.14725188975140135</v>
      </c>
      <c r="I680" s="26" cm="1">
        <f t="array" ref="I680">INDEX(PremiumsReceived,A680)-INDEX(ExpensesPaid,A680)-INDEX(DeathBenefitsPaid,A680)</f>
        <v>-2.1132014795562126</v>
      </c>
      <c r="J680" s="26" cm="1">
        <f t="array" ref="J680">IF(A680=MaxT,INDEX(NetCF,A680),INDEX(NetCF,A680)+(INDEX(BEL,(A680+1))*INDEX(DiscountFactor,A680)))</f>
        <v>-220.62250304416986</v>
      </c>
      <c r="K680" s="26"/>
    </row>
    <row r="681" spans="1:11" x14ac:dyDescent="0.2">
      <c r="A681" s="9">
        <v>680</v>
      </c>
      <c r="B681" s="24">
        <f t="shared" si="10"/>
        <v>78</v>
      </c>
      <c r="C681" s="25" cm="1">
        <f t="array" ref="C681">IF(A681=1,1,INDEX(PolicyHoldersInforce,(A681-1))-INDEX(Deaths,(A681-1))-INDEX(Lapses,(A681-1)))</f>
        <v>1.8498202293076578E-3</v>
      </c>
      <c r="D681" s="25" cm="1">
        <f t="array" ref="D681">(INDEX(PolicyHoldersInforce,A681)-INDEX(Deaths,A681))*INDEX(LapseRateFactor,(DurationInforce+A681))</f>
        <v>1.6134970374298386E-5</v>
      </c>
      <c r="E681" s="25" cm="1">
        <f t="array" ref="E681">INDEX(PolicyHoldersInforce,A681)*INDEX(QxFactor,INDEX(Age,A681),QxIndex)</f>
        <v>4.0539903480830302E-6</v>
      </c>
      <c r="F681" s="26" cm="1">
        <f t="array" ref="F681">INDEX(Deaths,A681)*SumAssured</f>
        <v>2.0269951740415153</v>
      </c>
      <c r="G681" s="26" cm="1">
        <f t="array" ref="G681">INDEX(PolicyHoldersInforce,A681)*Premium</f>
        <v>8.2501982227121545E-2</v>
      </c>
      <c r="H681" s="26" cm="1">
        <f t="array" ref="H681">INDEX(PolicyHoldersInforce,A681)*INDEX(EscalatedExpense,A681)</f>
        <v>0.14623815568198559</v>
      </c>
      <c r="I681" s="26" cm="1">
        <f t="array" ref="I681">INDEX(PremiumsReceived,A681)-INDEX(ExpensesPaid,A681)-INDEX(DeathBenefitsPaid,A681)</f>
        <v>-2.0907313474963791</v>
      </c>
      <c r="J681" s="26" cm="1">
        <f t="array" ref="J681">IF(A681=MaxT,INDEX(NetCF,A681),INDEX(NetCF,A681)+(INDEX(BEL,(A681+1))*INDEX(DiscountFactor,A681)))</f>
        <v>-219.5729066389772</v>
      </c>
      <c r="K681" s="26"/>
    </row>
    <row r="682" spans="1:11" x14ac:dyDescent="0.2">
      <c r="A682" s="9">
        <v>681</v>
      </c>
      <c r="B682" s="24">
        <f t="shared" si="10"/>
        <v>78</v>
      </c>
      <c r="C682" s="25" cm="1">
        <f t="array" ref="C682">IF(A682=1,1,INDEX(PolicyHoldersInforce,(A682-1))-INDEX(Deaths,(A682-1))-INDEX(Lapses,(A682-1)))</f>
        <v>1.8296312685852764E-3</v>
      </c>
      <c r="D682" s="25" cm="1">
        <f t="array" ref="D682">(INDEX(PolicyHoldersInforce,A682)-INDEX(Deaths,A682))*INDEX(LapseRateFactor,(DurationInforce+A682))</f>
        <v>1.5958873109287169E-5</v>
      </c>
      <c r="E682" s="25" cm="1">
        <f t="array" ref="E682">INDEX(PolicyHoldersInforce,A682)*INDEX(QxFactor,INDEX(Age,A682),QxIndex)</f>
        <v>4.0097450475886171E-6</v>
      </c>
      <c r="F682" s="26" cm="1">
        <f t="array" ref="F682">INDEX(Deaths,A682)*SumAssured</f>
        <v>2.0048725237943086</v>
      </c>
      <c r="G682" s="26" cm="1">
        <f t="array" ref="G682">INDEX(PolicyHoldersInforce,A682)*Premium</f>
        <v>8.1601554578903335E-2</v>
      </c>
      <c r="H682" s="26" cm="1">
        <f t="array" ref="H682">INDEX(PolicyHoldersInforce,A682)*INDEX(EscalatedExpense,A682)</f>
        <v>0.14523140051630556</v>
      </c>
      <c r="I682" s="26" cm="1">
        <f t="array" ref="I682">INDEX(PremiumsReceived,A682)-INDEX(ExpensesPaid,A682)-INDEX(DeathBenefitsPaid,A682)</f>
        <v>-2.0685023697317106</v>
      </c>
      <c r="J682" s="26" cm="1">
        <f t="array" ref="J682">IF(A682=MaxT,INDEX(NetCF,A682),INDEX(NetCF,A682)+(INDEX(BEL,(A682+1))*INDEX(DiscountFactor,A682)))</f>
        <v>-218.54078077677289</v>
      </c>
      <c r="K682" s="26"/>
    </row>
    <row r="683" spans="1:11" x14ac:dyDescent="0.2">
      <c r="A683" s="9">
        <v>682</v>
      </c>
      <c r="B683" s="24">
        <f t="shared" si="10"/>
        <v>78</v>
      </c>
      <c r="C683" s="25" cm="1">
        <f t="array" ref="C683">IF(A683=1,1,INDEX(PolicyHoldersInforce,(A683-1))-INDEX(Deaths,(A683-1))-INDEX(Lapses,(A683-1)))</f>
        <v>1.8096626504284007E-3</v>
      </c>
      <c r="D683" s="25" cm="1">
        <f t="array" ref="D683">(INDEX(PolicyHoldersInforce,A683)-INDEX(Deaths,A683))*INDEX(LapseRateFactor,(DurationInforce+A683))</f>
        <v>1.5784697771991039E-5</v>
      </c>
      <c r="E683" s="25" cm="1">
        <f t="array" ref="E683">INDEX(PolicyHoldersInforce,A683)*INDEX(QxFactor,INDEX(Age,A683),QxIndex)</f>
        <v>3.965982640847705E-6</v>
      </c>
      <c r="F683" s="26" cm="1">
        <f t="array" ref="F683">INDEX(Deaths,A683)*SumAssured</f>
        <v>1.9829913204238525</v>
      </c>
      <c r="G683" s="26" cm="1">
        <f t="array" ref="G683">INDEX(PolicyHoldersInforce,A683)*Premium</f>
        <v>8.0710954209106678E-2</v>
      </c>
      <c r="H683" s="26" cm="1">
        <f t="array" ref="H683">INDEX(PolicyHoldersInforce,A683)*INDEX(EscalatedExpense,A683)</f>
        <v>0.14423157620912078</v>
      </c>
      <c r="I683" s="26" cm="1">
        <f t="array" ref="I683">INDEX(PremiumsReceived,A683)-INDEX(ExpensesPaid,A683)-INDEX(DeathBenefitsPaid,A683)</f>
        <v>-2.0465119424238667</v>
      </c>
      <c r="J683" s="26" cm="1">
        <f t="array" ref="J683">IF(A683=MaxT,INDEX(NetCF,A683),INDEX(NetCF,A683)+(INDEX(BEL,(A683+1))*INDEX(DiscountFactor,A683)))</f>
        <v>-217.52596816818249</v>
      </c>
      <c r="K683" s="26"/>
    </row>
    <row r="684" spans="1:11" x14ac:dyDescent="0.2">
      <c r="A684" s="9">
        <v>683</v>
      </c>
      <c r="B684" s="24">
        <f t="shared" si="10"/>
        <v>78</v>
      </c>
      <c r="C684" s="25" cm="1">
        <f t="array" ref="C684">IF(A684=1,1,INDEX(PolicyHoldersInforce,(A684-1))-INDEX(Deaths,(A684-1))-INDEX(Lapses,(A684-1)))</f>
        <v>1.7899119700155619E-3</v>
      </c>
      <c r="D684" s="25" cm="1">
        <f t="array" ref="D684">(INDEX(PolicyHoldersInforce,A684)-INDEX(Deaths,A684))*INDEX(LapseRateFactor,(DurationInforce+A684))</f>
        <v>1.5612423386467286E-5</v>
      </c>
      <c r="E684" s="25" cm="1">
        <f t="array" ref="E684">INDEX(PolicyHoldersInforce,A684)*INDEX(QxFactor,INDEX(Age,A684),QxIndex)</f>
        <v>3.9226978575519308E-6</v>
      </c>
      <c r="F684" s="26" cm="1">
        <f t="array" ref="F684">INDEX(Deaths,A684)*SumAssured</f>
        <v>1.9613489287759653</v>
      </c>
      <c r="G684" s="26" cm="1">
        <f t="array" ref="G684">INDEX(PolicyHoldersInforce,A684)*Premium</f>
        <v>7.983007386269407E-2</v>
      </c>
      <c r="H684" s="26" cm="1">
        <f t="array" ref="H684">INDEX(PolicyHoldersInforce,A684)*INDEX(EscalatedExpense,A684)</f>
        <v>0.14323863504595089</v>
      </c>
      <c r="I684" s="26" cm="1">
        <f t="array" ref="I684">INDEX(PremiumsReceived,A684)-INDEX(ExpensesPaid,A684)-INDEX(DeathBenefitsPaid,A684)</f>
        <v>-2.0247574899592222</v>
      </c>
      <c r="J684" s="26" cm="1">
        <f t="array" ref="J684">IF(A684=MaxT,INDEX(NetCF,A684),INDEX(NetCF,A684)+(INDEX(BEL,(A684+1))*INDEX(DiscountFactor,A684)))</f>
        <v>-216.52831337473012</v>
      </c>
      <c r="K684" s="26"/>
    </row>
    <row r="685" spans="1:11" x14ac:dyDescent="0.2">
      <c r="A685" s="9">
        <v>684</v>
      </c>
      <c r="B685" s="24">
        <f t="shared" si="10"/>
        <v>79</v>
      </c>
      <c r="C685" s="25" cm="1">
        <f t="array" ref="C685">IF(A685=1,1,INDEX(PolicyHoldersInforce,(A685-1))-INDEX(Deaths,(A685-1))-INDEX(Lapses,(A685-1)))</f>
        <v>1.7703768487715428E-3</v>
      </c>
      <c r="D685" s="25" cm="1">
        <f t="array" ref="D685">(INDEX(PolicyHoldersInforce,A685)-INDEX(Deaths,A685))*INDEX(LapseRateFactor,(DurationInforce+A685))</f>
        <v>1.5437863845833215E-5</v>
      </c>
      <c r="E685" s="25" cm="1">
        <f t="array" ref="E685">INDEX(PolicyHoldersInforce,A685)*INDEX(QxFactor,INDEX(Age,A685),QxIndex)</f>
        <v>4.3563834545969895E-6</v>
      </c>
      <c r="F685" s="26" cm="1">
        <f t="array" ref="F685">INDEX(Deaths,A685)*SumAssured</f>
        <v>2.1781917272984948</v>
      </c>
      <c r="G685" s="26" cm="1">
        <f t="array" ref="G685">INDEX(PolicyHoldersInforce,A685)*Premium</f>
        <v>7.8958807455210805E-2</v>
      </c>
      <c r="H685" s="26" cm="1">
        <f t="array" ref="H685">INDEX(PolicyHoldersInforce,A685)*INDEX(EscalatedExpense,A685)</f>
        <v>0.1422525296407989</v>
      </c>
      <c r="I685" s="26" cm="1">
        <f t="array" ref="I685">INDEX(PremiumsReceived,A685)-INDEX(ExpensesPaid,A685)-INDEX(DeathBenefitsPaid,A685)</f>
        <v>-2.2414854494840828</v>
      </c>
      <c r="J685" s="26" cm="1">
        <f t="array" ref="J685">IF(A685=MaxT,INDEX(NetCF,A685),INDEX(NetCF,A685)+(INDEX(BEL,(A685+1))*INDEX(DiscountFactor,A685)))</f>
        <v>-215.54766278948591</v>
      </c>
      <c r="K685" s="26"/>
    </row>
    <row r="686" spans="1:11" x14ac:dyDescent="0.2">
      <c r="A686" s="9">
        <v>685</v>
      </c>
      <c r="B686" s="24">
        <f t="shared" si="10"/>
        <v>79</v>
      </c>
      <c r="C686" s="25" cm="1">
        <f t="array" ref="C686">IF(A686=1,1,INDEX(PolicyHoldersInforce,(A686-1))-INDEX(Deaths,(A686-1))-INDEX(Lapses,(A686-1)))</f>
        <v>1.7505826014711126E-3</v>
      </c>
      <c r="D686" s="25" cm="1">
        <f t="array" ref="D686">(INDEX(PolicyHoldersInforce,A686)-INDEX(Deaths,A686))*INDEX(LapseRateFactor,(DurationInforce+A686))</f>
        <v>1.5265256022269076E-5</v>
      </c>
      <c r="E686" s="25" cm="1">
        <f t="array" ref="E686">INDEX(PolicyHoldersInforce,A686)*INDEX(QxFactor,INDEX(Age,A686),QxIndex)</f>
        <v>4.307675558594152E-6</v>
      </c>
      <c r="F686" s="26" cm="1">
        <f t="array" ref="F686">INDEX(Deaths,A686)*SumAssured</f>
        <v>2.153837779297076</v>
      </c>
      <c r="G686" s="26" cm="1">
        <f t="array" ref="G686">INDEX(PolicyHoldersInforce,A686)*Premium</f>
        <v>7.8075984025611625E-2</v>
      </c>
      <c r="H686" s="26" cm="1">
        <f t="array" ref="H686">INDEX(PolicyHoldersInforce,A686)*INDEX(EscalatedExpense,A686)</f>
        <v>0.1412351056512095</v>
      </c>
      <c r="I686" s="26" cm="1">
        <f t="array" ref="I686">INDEX(PremiumsReceived,A686)-INDEX(ExpensesPaid,A686)-INDEX(DeathBenefitsPaid,A686)</f>
        <v>-2.2169969009226738</v>
      </c>
      <c r="J686" s="26" cm="1">
        <f t="array" ref="J686">IF(A686=MaxT,INDEX(NetCF,A686),INDEX(NetCF,A686)+(INDEX(BEL,(A686+1))*INDEX(DiscountFactor,A686)))</f>
        <v>-214.34445594410431</v>
      </c>
      <c r="K686" s="26"/>
    </row>
    <row r="687" spans="1:11" x14ac:dyDescent="0.2">
      <c r="A687" s="9">
        <v>686</v>
      </c>
      <c r="B687" s="24">
        <f t="shared" si="10"/>
        <v>79</v>
      </c>
      <c r="C687" s="25" cm="1">
        <f t="array" ref="C687">IF(A687=1,1,INDEX(PolicyHoldersInforce,(A687-1))-INDEX(Deaths,(A687-1))-INDEX(Lapses,(A687-1)))</f>
        <v>1.7310096698902493E-3</v>
      </c>
      <c r="D687" s="25" cm="1">
        <f t="array" ref="D687">(INDEX(PolicyHoldersInforce,A687)-INDEX(Deaths,A687))*INDEX(LapseRateFactor,(DurationInforce+A687))</f>
        <v>1.5094578093997E-5</v>
      </c>
      <c r="E687" s="25" cm="1">
        <f t="array" ref="E687">INDEX(PolicyHoldersInforce,A687)*INDEX(QxFactor,INDEX(Age,A687),QxIndex)</f>
        <v>4.259512256325486E-6</v>
      </c>
      <c r="F687" s="26" cm="1">
        <f t="array" ref="F687">INDEX(Deaths,A687)*SumAssured</f>
        <v>2.1297561281627431</v>
      </c>
      <c r="G687" s="26" cm="1">
        <f t="array" ref="G687">INDEX(PolicyHoldersInforce,A687)*Premium</f>
        <v>7.7203031277105122E-2</v>
      </c>
      <c r="H687" s="26" cm="1">
        <f t="array" ref="H687">INDEX(PolicyHoldersInforce,A687)*INDEX(EscalatedExpense,A687)</f>
        <v>0.1402249585204379</v>
      </c>
      <c r="I687" s="26" cm="1">
        <f t="array" ref="I687">INDEX(PremiumsReceived,A687)-INDEX(ExpensesPaid,A687)-INDEX(DeathBenefitsPaid,A687)</f>
        <v>-2.1927780554060758</v>
      </c>
      <c r="J687" s="26" cm="1">
        <f t="array" ref="J687">IF(A687=MaxT,INDEX(NetCF,A687),INDEX(NetCF,A687)+(INDEX(BEL,(A687+1))*INDEX(DiscountFactor,A687)))</f>
        <v>-213.16000017637205</v>
      </c>
      <c r="K687" s="26"/>
    </row>
    <row r="688" spans="1:11" x14ac:dyDescent="0.2">
      <c r="A688" s="9">
        <v>687</v>
      </c>
      <c r="B688" s="24">
        <f t="shared" si="10"/>
        <v>79</v>
      </c>
      <c r="C688" s="25" cm="1">
        <f t="array" ref="C688">IF(A688=1,1,INDEX(PolicyHoldersInforce,(A688-1))-INDEX(Deaths,(A688-1))-INDEX(Lapses,(A688-1)))</f>
        <v>1.711655579539927E-3</v>
      </c>
      <c r="D688" s="25" cm="1">
        <f t="array" ref="D688">(INDEX(PolicyHoldersInforce,A688)-INDEX(Deaths,A688))*INDEX(LapseRateFactor,(DurationInforce+A688))</f>
        <v>1.4925808483224267E-5</v>
      </c>
      <c r="E688" s="25" cm="1">
        <f t="array" ref="E688">INDEX(PolicyHoldersInforce,A688)*INDEX(QxFactor,INDEX(Age,A688),QxIndex)</f>
        <v>4.2118874587918855E-6</v>
      </c>
      <c r="F688" s="26" cm="1">
        <f t="array" ref="F688">INDEX(Deaths,A688)*SumAssured</f>
        <v>2.1059437293959427</v>
      </c>
      <c r="G688" s="26" cm="1">
        <f t="array" ref="G688">INDEX(PolicyHoldersInforce,A688)*Premium</f>
        <v>7.6339838847480745E-2</v>
      </c>
      <c r="H688" s="26" cm="1">
        <f t="array" ref="H688">INDEX(PolicyHoldersInforce,A688)*INDEX(EscalatedExpense,A688)</f>
        <v>0.13922203620265494</v>
      </c>
      <c r="I688" s="26" cm="1">
        <f t="array" ref="I688">INDEX(PremiumsReceived,A688)-INDEX(ExpensesPaid,A688)-INDEX(DeathBenefitsPaid,A688)</f>
        <v>-2.1688259267511167</v>
      </c>
      <c r="J688" s="26" cm="1">
        <f t="array" ref="J688">IF(A688=MaxT,INDEX(NetCF,A688),INDEX(NetCF,A688)+(INDEX(BEL,(A688+1))*INDEX(DiscountFactor,A688)))</f>
        <v>-211.99411574226974</v>
      </c>
      <c r="K688" s="26"/>
    </row>
    <row r="689" spans="1:11" x14ac:dyDescent="0.2">
      <c r="A689" s="9">
        <v>688</v>
      </c>
      <c r="B689" s="24">
        <f t="shared" si="10"/>
        <v>79</v>
      </c>
      <c r="C689" s="25" cm="1">
        <f t="array" ref="C689">IF(A689=1,1,INDEX(PolicyHoldersInforce,(A689-1))-INDEX(Deaths,(A689-1))-INDEX(Lapses,(A689-1)))</f>
        <v>1.6925178835979109E-3</v>
      </c>
      <c r="D689" s="25" cm="1">
        <f t="array" ref="D689">(INDEX(PolicyHoldersInforce,A689)-INDEX(Deaths,A689))*INDEX(LapseRateFactor,(DurationInforce+A689))</f>
        <v>1.4758925853415359E-5</v>
      </c>
      <c r="E689" s="25" cm="1">
        <f t="array" ref="E689">INDEX(PolicyHoldersInforce,A689)*INDEX(QxFactor,INDEX(Age,A689),QxIndex)</f>
        <v>4.1647951450741831E-6</v>
      </c>
      <c r="F689" s="26" cm="1">
        <f t="array" ref="F689">INDEX(Deaths,A689)*SumAssured</f>
        <v>2.0823975725370913</v>
      </c>
      <c r="G689" s="26" cm="1">
        <f t="array" ref="G689">INDEX(PolicyHoldersInforce,A689)*Premium</f>
        <v>7.5486297608466826E-2</v>
      </c>
      <c r="H689" s="26" cm="1">
        <f t="array" ref="H689">INDEX(PolicyHoldersInforce,A689)*INDEX(EscalatedExpense,A689)</f>
        <v>0.13822628702427692</v>
      </c>
      <c r="I689" s="26" cm="1">
        <f t="array" ref="I689">INDEX(PremiumsReceived,A689)-INDEX(ExpensesPaid,A689)-INDEX(DeathBenefitsPaid,A689)</f>
        <v>-2.1451375619529016</v>
      </c>
      <c r="J689" s="26" cm="1">
        <f t="array" ref="J689">IF(A689=MaxT,INDEX(NetCF,A689),INDEX(NetCF,A689)+(INDEX(BEL,(A689+1))*INDEX(DiscountFactor,A689)))</f>
        <v>-210.84662502358341</v>
      </c>
      <c r="K689" s="26"/>
    </row>
    <row r="690" spans="1:11" x14ac:dyDescent="0.2">
      <c r="A690" s="9">
        <v>689</v>
      </c>
      <c r="B690" s="24">
        <f t="shared" si="10"/>
        <v>79</v>
      </c>
      <c r="C690" s="25" cm="1">
        <f t="array" ref="C690">IF(A690=1,1,INDEX(PolicyHoldersInforce,(A690-1))-INDEX(Deaths,(A690-1))-INDEX(Lapses,(A690-1)))</f>
        <v>1.6735941625994214E-3</v>
      </c>
      <c r="D690" s="25" cm="1">
        <f t="array" ref="D690">(INDEX(PolicyHoldersInforce,A690)-INDEX(Deaths,A690))*INDEX(LapseRateFactor,(DurationInforce+A690))</f>
        <v>1.4593909106594516E-5</v>
      </c>
      <c r="E690" s="25" cm="1">
        <f t="array" ref="E690">INDEX(PolicyHoldersInforce,A690)*INDEX(QxFactor,INDEX(Age,A690),QxIndex)</f>
        <v>4.1182293615719674E-6</v>
      </c>
      <c r="F690" s="26" cm="1">
        <f t="array" ref="F690">INDEX(Deaths,A690)*SumAssured</f>
        <v>2.0591146807859837</v>
      </c>
      <c r="G690" s="26" cm="1">
        <f t="array" ref="G690">INDEX(PolicyHoldersInforce,A690)*Premium</f>
        <v>7.4642299651934196E-2</v>
      </c>
      <c r="H690" s="26" cm="1">
        <f t="array" ref="H690">INDEX(PolicyHoldersInforce,A690)*INDEX(EscalatedExpense,A690)</f>
        <v>0.13723765968130136</v>
      </c>
      <c r="I690" s="26" cm="1">
        <f t="array" ref="I690">INDEX(PremiumsReceived,A690)-INDEX(ExpensesPaid,A690)-INDEX(DeathBenefitsPaid,A690)</f>
        <v>-2.1217100408153509</v>
      </c>
      <c r="J690" s="26" cm="1">
        <f t="array" ref="J690">IF(A690=MaxT,INDEX(NetCF,A690),INDEX(NetCF,A690)+(INDEX(BEL,(A690+1))*INDEX(DiscountFactor,A690)))</f>
        <v>-209.7173525049123</v>
      </c>
      <c r="K690" s="26"/>
    </row>
    <row r="691" spans="1:11" x14ac:dyDescent="0.2">
      <c r="A691" s="9">
        <v>690</v>
      </c>
      <c r="B691" s="24">
        <f t="shared" si="10"/>
        <v>79</v>
      </c>
      <c r="C691" s="25" cm="1">
        <f t="array" ref="C691">IF(A691=1,1,INDEX(PolicyHoldersInforce,(A691-1))-INDEX(Deaths,(A691-1))-INDEX(Lapses,(A691-1)))</f>
        <v>1.6548820241312548E-3</v>
      </c>
      <c r="D691" s="25" cm="1">
        <f t="array" ref="D691">(INDEX(PolicyHoldersInforce,A691)-INDEX(Deaths,A691))*INDEX(LapseRateFactor,(DurationInforce+A691))</f>
        <v>1.4430737380678431E-5</v>
      </c>
      <c r="E691" s="25" cm="1">
        <f t="array" ref="E691">INDEX(PolicyHoldersInforce,A691)*INDEX(QxFactor,INDEX(Age,A691),QxIndex)</f>
        <v>4.0721842212509039E-6</v>
      </c>
      <c r="F691" s="26" cm="1">
        <f t="array" ref="F691">INDEX(Deaths,A691)*SumAssured</f>
        <v>2.0360921106254519</v>
      </c>
      <c r="G691" s="26" cm="1">
        <f t="array" ref="G691">INDEX(PolicyHoldersInforce,A691)*Premium</f>
        <v>7.3807738276253962E-2</v>
      </c>
      <c r="H691" s="26" cm="1">
        <f t="array" ref="H691">INDEX(PolicyHoldersInforce,A691)*INDEX(EscalatedExpense,A691)</f>
        <v>0.13625610323666443</v>
      </c>
      <c r="I691" s="26" cm="1">
        <f t="array" ref="I691">INDEX(PremiumsReceived,A691)-INDEX(ExpensesPaid,A691)-INDEX(DeathBenefitsPaid,A691)</f>
        <v>-2.0985404755858625</v>
      </c>
      <c r="J691" s="26" cm="1">
        <f t="array" ref="J691">IF(A691=MaxT,INDEX(NetCF,A691),INDEX(NetCF,A691)+(INDEX(BEL,(A691+1))*INDEX(DiscountFactor,A691)))</f>
        <v>-208.60612475093583</v>
      </c>
      <c r="K691" s="26"/>
    </row>
    <row r="692" spans="1:11" x14ac:dyDescent="0.2">
      <c r="A692" s="9">
        <v>691</v>
      </c>
      <c r="B692" s="24">
        <f t="shared" si="10"/>
        <v>79</v>
      </c>
      <c r="C692" s="25" cm="1">
        <f t="array" ref="C692">IF(A692=1,1,INDEX(PolicyHoldersInforce,(A692-1))-INDEX(Deaths,(A692-1))-INDEX(Lapses,(A692-1)))</f>
        <v>1.6363791025293256E-3</v>
      </c>
      <c r="D692" s="25" cm="1">
        <f t="array" ref="D692">(INDEX(PolicyHoldersInforce,A692)-INDEX(Deaths,A692))*INDEX(LapseRateFactor,(DurationInforce+A692))</f>
        <v>1.4269390046838793E-5</v>
      </c>
      <c r="E692" s="25" cm="1">
        <f t="array" ref="E692">INDEX(PolicyHoldersInforce,A692)*INDEX(QxFactor,INDEX(Age,A692),QxIndex)</f>
        <v>4.0266539028984688E-6</v>
      </c>
      <c r="F692" s="26" cm="1">
        <f t="array" ref="F692">INDEX(Deaths,A692)*SumAssured</f>
        <v>2.0133269514492342</v>
      </c>
      <c r="G692" s="26" cm="1">
        <f t="array" ref="G692">INDEX(PolicyHoldersInforce,A692)*Premium</f>
        <v>7.298250797280792E-2</v>
      </c>
      <c r="H692" s="26" cm="1">
        <f t="array" ref="H692">INDEX(PolicyHoldersInforce,A692)*INDEX(EscalatedExpense,A692)</f>
        <v>0.13528156711761638</v>
      </c>
      <c r="I692" s="26" cm="1">
        <f t="array" ref="I692">INDEX(PremiumsReceived,A692)-INDEX(ExpensesPaid,A692)-INDEX(DeathBenefitsPaid,A692)</f>
        <v>-2.0756260105940427</v>
      </c>
      <c r="J692" s="26" cm="1">
        <f t="array" ref="J692">IF(A692=MaxT,INDEX(NetCF,A692),INDEX(NetCF,A692)+(INDEX(BEL,(A692+1))*INDEX(DiscountFactor,A692)))</f>
        <v>-207.5127703839371</v>
      </c>
      <c r="K692" s="26"/>
    </row>
    <row r="693" spans="1:11" x14ac:dyDescent="0.2">
      <c r="A693" s="9">
        <v>692</v>
      </c>
      <c r="B693" s="24">
        <f t="shared" si="10"/>
        <v>79</v>
      </c>
      <c r="C693" s="25" cm="1">
        <f t="array" ref="C693">IF(A693=1,1,INDEX(PolicyHoldersInforce,(A693-1))-INDEX(Deaths,(A693-1))-INDEX(Lapses,(A693-1)))</f>
        <v>1.6180830585795884E-3</v>
      </c>
      <c r="D693" s="25" cm="1">
        <f t="array" ref="D693">(INDEX(PolicyHoldersInforce,A693)-INDEX(Deaths,A693))*INDEX(LapseRateFactor,(DurationInforce+A693))</f>
        <v>1.4109846706894298E-5</v>
      </c>
      <c r="E693" s="25" cm="1">
        <f t="array" ref="E693">INDEX(PolicyHoldersInforce,A693)*INDEX(QxFactor,INDEX(Age,A693),QxIndex)</f>
        <v>3.9816326503880095E-6</v>
      </c>
      <c r="F693" s="26" cm="1">
        <f t="array" ref="F693">INDEX(Deaths,A693)*SumAssured</f>
        <v>1.9908163251940048</v>
      </c>
      <c r="G693" s="26" cm="1">
        <f t="array" ref="G693">INDEX(PolicyHoldersInforce,A693)*Premium</f>
        <v>7.2166504412649643E-2</v>
      </c>
      <c r="H693" s="26" cm="1">
        <f t="array" ref="H693">INDEX(PolicyHoldersInforce,A693)*INDEX(EscalatedExpense,A693)</f>
        <v>0.13431400111311559</v>
      </c>
      <c r="I693" s="26" cm="1">
        <f t="array" ref="I693">INDEX(PremiumsReceived,A693)-INDEX(ExpensesPaid,A693)-INDEX(DeathBenefitsPaid,A693)</f>
        <v>-2.0529638218944708</v>
      </c>
      <c r="J693" s="26" cm="1">
        <f t="array" ref="J693">IF(A693=MaxT,INDEX(NetCF,A693),INDEX(NetCF,A693)+(INDEX(BEL,(A693+1))*INDEX(DiscountFactor,A693)))</f>
        <v>-206.43712006157998</v>
      </c>
      <c r="K693" s="26"/>
    </row>
    <row r="694" spans="1:11" x14ac:dyDescent="0.2">
      <c r="A694" s="9">
        <v>693</v>
      </c>
      <c r="B694" s="24">
        <f t="shared" si="10"/>
        <v>79</v>
      </c>
      <c r="C694" s="25" cm="1">
        <f t="array" ref="C694">IF(A694=1,1,INDEX(PolicyHoldersInforce,(A694-1))-INDEX(Deaths,(A694-1))-INDEX(Lapses,(A694-1)))</f>
        <v>1.5999915792223062E-3</v>
      </c>
      <c r="D694" s="25" cm="1">
        <f t="array" ref="D694">(INDEX(PolicyHoldersInforce,A694)-INDEX(Deaths,A694))*INDEX(LapseRateFactor,(DurationInforce+A694))</f>
        <v>1.3952087190731832E-5</v>
      </c>
      <c r="E694" s="25" cm="1">
        <f t="array" ref="E694">INDEX(PolicyHoldersInforce,A694)*INDEX(QxFactor,INDEX(Age,A694),QxIndex)</f>
        <v>3.9371147719510336E-6</v>
      </c>
      <c r="F694" s="26" cm="1">
        <f t="array" ref="F694">INDEX(Deaths,A694)*SumAssured</f>
        <v>1.9685573859755168</v>
      </c>
      <c r="G694" s="26" cm="1">
        <f t="array" ref="G694">INDEX(PolicyHoldersInforce,A694)*Premium</f>
        <v>7.1359624433314867E-2</v>
      </c>
      <c r="H694" s="26" cm="1">
        <f t="array" ref="H694">INDEX(PolicyHoldersInforce,A694)*INDEX(EscalatedExpense,A694)</f>
        <v>0.13335335537124193</v>
      </c>
      <c r="I694" s="26" cm="1">
        <f t="array" ref="I694">INDEX(PremiumsReceived,A694)-INDEX(ExpensesPaid,A694)-INDEX(DeathBenefitsPaid,A694)</f>
        <v>-2.0305511169134438</v>
      </c>
      <c r="J694" s="26" cm="1">
        <f t="array" ref="J694">IF(A694=MaxT,INDEX(NetCF,A694),INDEX(NetCF,A694)+(INDEX(BEL,(A694+1))*INDEX(DiscountFactor,A694)))</f>
        <v>-205.37900645493713</v>
      </c>
      <c r="K694" s="26"/>
    </row>
    <row r="695" spans="1:11" x14ac:dyDescent="0.2">
      <c r="A695" s="9">
        <v>694</v>
      </c>
      <c r="B695" s="24">
        <f t="shared" si="10"/>
        <v>79</v>
      </c>
      <c r="C695" s="25" cm="1">
        <f t="array" ref="C695">IF(A695=1,1,INDEX(PolicyHoldersInforce,(A695-1))-INDEX(Deaths,(A695-1))-INDEX(Lapses,(A695-1)))</f>
        <v>1.5821023772596232E-3</v>
      </c>
      <c r="D695" s="25" cm="1">
        <f t="array" ref="D695">(INDEX(PolicyHoldersInforce,A695)-INDEX(Deaths,A695))*INDEX(LapseRateFactor,(DurationInforce+A695))</f>
        <v>1.3796091553756494E-5</v>
      </c>
      <c r="E695" s="25" cm="1">
        <f t="array" ref="E695">INDEX(PolicyHoldersInforce,A695)*INDEX(QxFactor,INDEX(Age,A695),QxIndex)</f>
        <v>3.8930946394576313E-6</v>
      </c>
      <c r="F695" s="26" cm="1">
        <f t="array" ref="F695">INDEX(Deaths,A695)*SumAssured</f>
        <v>1.9465473197288157</v>
      </c>
      <c r="G695" s="26" cm="1">
        <f t="array" ref="G695">INDEX(PolicyHoldersInforce,A695)*Premium</f>
        <v>7.0561766025779196E-2</v>
      </c>
      <c r="H695" s="26" cm="1">
        <f t="array" ref="H695">INDEX(PolicyHoldersInforce,A695)*INDEX(EscalatedExpense,A695)</f>
        <v>0.13239958039662814</v>
      </c>
      <c r="I695" s="26" cm="1">
        <f t="array" ref="I695">INDEX(PremiumsReceived,A695)-INDEX(ExpensesPaid,A695)-INDEX(DeathBenefitsPaid,A695)</f>
        <v>-2.0083851340996648</v>
      </c>
      <c r="J695" s="26" cm="1">
        <f t="array" ref="J695">IF(A695=MaxT,INDEX(NetCF,A695),INDEX(NetCF,A695)+(INDEX(BEL,(A695+1))*INDEX(DiscountFactor,A695)))</f>
        <v>-204.33826422676592</v>
      </c>
      <c r="K695" s="26"/>
    </row>
    <row r="696" spans="1:11" x14ac:dyDescent="0.2">
      <c r="A696" s="9">
        <v>695</v>
      </c>
      <c r="B696" s="24">
        <f t="shared" si="10"/>
        <v>79</v>
      </c>
      <c r="C696" s="25" cm="1">
        <f t="array" ref="C696">IF(A696=1,1,INDEX(PolicyHoldersInforce,(A696-1))-INDEX(Deaths,(A696-1))-INDEX(Lapses,(A696-1)))</f>
        <v>1.5644131910664092E-3</v>
      </c>
      <c r="D696" s="25" cm="1">
        <f t="array" ref="D696">(INDEX(PolicyHoldersInforce,A696)-INDEX(Deaths,A696))*INDEX(LapseRateFactor,(DurationInforce+A696))</f>
        <v>1.3641840074370099E-5</v>
      </c>
      <c r="E696" s="25" cm="1">
        <f t="array" ref="E696">INDEX(PolicyHoldersInforce,A696)*INDEX(QxFactor,INDEX(Age,A696),QxIndex)</f>
        <v>3.8495666877049435E-6</v>
      </c>
      <c r="F696" s="26" cm="1">
        <f t="array" ref="F696">INDEX(Deaths,A696)*SumAssured</f>
        <v>1.9247833438524717</v>
      </c>
      <c r="G696" s="26" cm="1">
        <f t="array" ref="G696">INDEX(PolicyHoldersInforce,A696)*Premium</f>
        <v>6.9772828321561856E-2</v>
      </c>
      <c r="H696" s="26" cm="1">
        <f t="array" ref="H696">INDEX(PolicyHoldersInforce,A696)*INDEX(EscalatedExpense,A696)</f>
        <v>0.13145262704790939</v>
      </c>
      <c r="I696" s="26" cm="1">
        <f t="array" ref="I696">INDEX(PremiumsReceived,A696)-INDEX(ExpensesPaid,A696)-INDEX(DeathBenefitsPaid,A696)</f>
        <v>-1.9864631425788193</v>
      </c>
      <c r="J696" s="26" cm="1">
        <f t="array" ref="J696">IF(A696=MaxT,INDEX(NetCF,A696),INDEX(NetCF,A696)+(INDEX(BEL,(A696+1))*INDEX(DiscountFactor,A696)))</f>
        <v>-203.31473001002956</v>
      </c>
      <c r="K696" s="26"/>
    </row>
    <row r="697" spans="1:11" x14ac:dyDescent="0.2">
      <c r="A697" s="9">
        <v>696</v>
      </c>
      <c r="B697" s="24">
        <f t="shared" si="10"/>
        <v>80</v>
      </c>
      <c r="C697" s="25" cm="1">
        <f t="array" ref="C697">IF(A697=1,1,INDEX(PolicyHoldersInforce,(A697-1))-INDEX(Deaths,(A697-1))-INDEX(Lapses,(A697-1)))</f>
        <v>1.5469217843043341E-3</v>
      </c>
      <c r="D697" s="25" cm="1">
        <f t="array" ref="D697">(INDEX(PolicyHoldersInforce,A697)-INDEX(Deaths,A697))*INDEX(LapseRateFactor,(DurationInforce+A697))</f>
        <v>1.3485223501889846E-5</v>
      </c>
      <c r="E697" s="25" cm="1">
        <f t="array" ref="E697">INDEX(PolicyHoldersInforce,A697)*INDEX(QxFactor,INDEX(Age,A697),QxIndex)</f>
        <v>4.2743739154675135E-6</v>
      </c>
      <c r="F697" s="26" cm="1">
        <f t="array" ref="F697">INDEX(Deaths,A697)*SumAssured</f>
        <v>2.1371869577337566</v>
      </c>
      <c r="G697" s="26" cm="1">
        <f t="array" ref="G697">INDEX(PolicyHoldersInforce,A697)*Premium</f>
        <v>6.8992711579973304E-2</v>
      </c>
      <c r="H697" s="26" cm="1">
        <f t="array" ref="H697">INDEX(PolicyHoldersInforce,A697)*INDEX(EscalatedExpense,A697)</f>
        <v>0.13051244653519181</v>
      </c>
      <c r="I697" s="26" cm="1">
        <f t="array" ref="I697">INDEX(PremiumsReceived,A697)-INDEX(ExpensesPaid,A697)-INDEX(DeathBenefitsPaid,A697)</f>
        <v>-2.1987066926889751</v>
      </c>
      <c r="J697" s="26" cm="1">
        <f t="array" ref="J697">IF(A697=MaxT,INDEX(NetCF,A697),INDEX(NetCF,A697)+(INDEX(BEL,(A697+1))*INDEX(DiscountFactor,A697)))</f>
        <v>-202.30824238666094</v>
      </c>
      <c r="K697" s="26"/>
    </row>
    <row r="698" spans="1:11" x14ac:dyDescent="0.2">
      <c r="A698" s="9">
        <v>697</v>
      </c>
      <c r="B698" s="24">
        <f t="shared" si="10"/>
        <v>80</v>
      </c>
      <c r="C698" s="25" cm="1">
        <f t="array" ref="C698">IF(A698=1,1,INDEX(PolicyHoldersInforce,(A698-1))-INDEX(Deaths,(A698-1))-INDEX(Lapses,(A698-1)))</f>
        <v>1.5291621868869767E-3</v>
      </c>
      <c r="D698" s="25" cm="1">
        <f t="array" ref="D698">(INDEX(PolicyHoldersInforce,A698)-INDEX(Deaths,A698))*INDEX(LapseRateFactor,(DurationInforce+A698))</f>
        <v>1.3330404982358586E-5</v>
      </c>
      <c r="E698" s="25" cm="1">
        <f t="array" ref="E698">INDEX(PolicyHoldersInforce,A698)*INDEX(QxFactor,INDEX(Age,A698),QxIndex)</f>
        <v>4.2253015184528871E-6</v>
      </c>
      <c r="F698" s="26" cm="1">
        <f t="array" ref="F698">INDEX(Deaths,A698)*SumAssured</f>
        <v>2.1126507592264434</v>
      </c>
      <c r="G698" s="26" cm="1">
        <f t="array" ref="G698">INDEX(PolicyHoldersInforce,A698)*Premium</f>
        <v>6.8200633535159164E-2</v>
      </c>
      <c r="H698" s="26" cm="1">
        <f t="array" ref="H698">INDEX(PolicyHoldersInforce,A698)*INDEX(EscalatedExpense,A698)</f>
        <v>0.12953970408673668</v>
      </c>
      <c r="I698" s="26" cm="1">
        <f t="array" ref="I698">INDEX(PremiumsReceived,A698)-INDEX(ExpensesPaid,A698)-INDEX(DeathBenefitsPaid,A698)</f>
        <v>-2.1739898297780211</v>
      </c>
      <c r="J698" s="26" cm="1">
        <f t="array" ref="J698">IF(A698=MaxT,INDEX(NetCF,A698),INDEX(NetCF,A698)+(INDEX(BEL,(A698+1))*INDEX(DiscountFactor,A698)))</f>
        <v>-201.08357897756969</v>
      </c>
      <c r="K698" s="26"/>
    </row>
    <row r="699" spans="1:11" x14ac:dyDescent="0.2">
      <c r="A699" s="9">
        <v>698</v>
      </c>
      <c r="B699" s="24">
        <f t="shared" si="10"/>
        <v>80</v>
      </c>
      <c r="C699" s="25" cm="1">
        <f t="array" ref="C699">IF(A699=1,1,INDEX(PolicyHoldersInforce,(A699-1))-INDEX(Deaths,(A699-1))-INDEX(Lapses,(A699-1)))</f>
        <v>1.5116064803861653E-3</v>
      </c>
      <c r="D699" s="25" cm="1">
        <f t="array" ref="D699">(INDEX(PolicyHoldersInforce,A699)-INDEX(Deaths,A699))*INDEX(LapseRateFactor,(DurationInforce+A699))</f>
        <v>1.3177363873041291E-5</v>
      </c>
      <c r="E699" s="25" cm="1">
        <f t="array" ref="E699">INDEX(PolicyHoldersInforce,A699)*INDEX(QxFactor,INDEX(Age,A699),QxIndex)</f>
        <v>4.1767925022272103E-6</v>
      </c>
      <c r="F699" s="26" cm="1">
        <f t="array" ref="F699">INDEX(Deaths,A699)*SumAssured</f>
        <v>2.0883962511136054</v>
      </c>
      <c r="G699" s="26" cm="1">
        <f t="array" ref="G699">INDEX(PolicyHoldersInforce,A699)*Premium</f>
        <v>6.7417649025222973E-2</v>
      </c>
      <c r="H699" s="26" cm="1">
        <f t="array" ref="H699">INDEX(PolicyHoldersInforce,A699)*INDEX(EscalatedExpense,A699)</f>
        <v>0.12857421173508232</v>
      </c>
      <c r="I699" s="26" cm="1">
        <f t="array" ref="I699">INDEX(PremiumsReceived,A699)-INDEX(ExpensesPaid,A699)-INDEX(DeathBenefitsPaid,A699)</f>
        <v>-2.1495528138234645</v>
      </c>
      <c r="J699" s="26" cm="1">
        <f t="array" ref="J699">IF(A699=MaxT,INDEX(NetCF,A699),INDEX(NetCF,A699)+(INDEX(BEL,(A699+1))*INDEX(DiscountFactor,A699)))</f>
        <v>-199.87779163090016</v>
      </c>
      <c r="K699" s="26"/>
    </row>
    <row r="700" spans="1:11" x14ac:dyDescent="0.2">
      <c r="A700" s="9">
        <v>699</v>
      </c>
      <c r="B700" s="24">
        <f t="shared" si="10"/>
        <v>80</v>
      </c>
      <c r="C700" s="25" cm="1">
        <f t="array" ref="C700">IF(A700=1,1,INDEX(PolicyHoldersInforce,(A700-1))-INDEX(Deaths,(A700-1))-INDEX(Lapses,(A700-1)))</f>
        <v>1.4942523240108966E-3</v>
      </c>
      <c r="D700" s="25" cm="1">
        <f t="array" ref="D700">(INDEX(PolicyHoldersInforce,A700)-INDEX(Deaths,A700))*INDEX(LapseRateFactor,(DurationInforce+A700))</f>
        <v>1.3026079768194009E-5</v>
      </c>
      <c r="E700" s="25" cm="1">
        <f t="array" ref="E700">INDEX(PolicyHoldersInforce,A700)*INDEX(QxFactor,INDEX(Age,A700),QxIndex)</f>
        <v>4.1288403988383817E-6</v>
      </c>
      <c r="F700" s="26" cm="1">
        <f t="array" ref="F700">INDEX(Deaths,A700)*SumAssured</f>
        <v>2.0644201994191911</v>
      </c>
      <c r="G700" s="26" cm="1">
        <f t="array" ref="G700">INDEX(PolicyHoldersInforce,A700)*Premium</f>
        <v>6.6643653650885995E-2</v>
      </c>
      <c r="H700" s="26" cm="1">
        <f t="array" ref="H700">INDEX(PolicyHoldersInforce,A700)*INDEX(EscalatedExpense,A700)</f>
        <v>0.12761591544341316</v>
      </c>
      <c r="I700" s="26" cm="1">
        <f t="array" ref="I700">INDEX(PremiumsReceived,A700)-INDEX(ExpensesPaid,A700)-INDEX(DeathBenefitsPaid,A700)</f>
        <v>-2.1253924612117183</v>
      </c>
      <c r="J700" s="26" cm="1">
        <f t="array" ref="J700">IF(A700=MaxT,INDEX(NetCF,A700),INDEX(NetCF,A700)+(INDEX(BEL,(A700+1))*INDEX(DiscountFactor,A700)))</f>
        <v>-198.69069101771504</v>
      </c>
      <c r="K700" s="26"/>
    </row>
    <row r="701" spans="1:11" x14ac:dyDescent="0.2">
      <c r="A701" s="9">
        <v>700</v>
      </c>
      <c r="B701" s="24">
        <f t="shared" si="10"/>
        <v>80</v>
      </c>
      <c r="C701" s="25" cm="1">
        <f t="array" ref="C701">IF(A701=1,1,INDEX(PolicyHoldersInforce,(A701-1))-INDEX(Deaths,(A701-1))-INDEX(Lapses,(A701-1)))</f>
        <v>1.4770974038438643E-3</v>
      </c>
      <c r="D701" s="25" cm="1">
        <f t="array" ref="D701">(INDEX(PolicyHoldersInforce,A701)-INDEX(Deaths,A701))*INDEX(LapseRateFactor,(DurationInforce+A701))</f>
        <v>1.2876532496343064E-5</v>
      </c>
      <c r="E701" s="25" cm="1">
        <f t="array" ref="E701">INDEX(PolicyHoldersInforce,A701)*INDEX(QxFactor,INDEX(Age,A701),QxIndex)</f>
        <v>4.0814388145903023E-6</v>
      </c>
      <c r="F701" s="26" cm="1">
        <f t="array" ref="F701">INDEX(Deaths,A701)*SumAssured</f>
        <v>2.0407194072951511</v>
      </c>
      <c r="G701" s="26" cm="1">
        <f t="array" ref="G701">INDEX(PolicyHoldersInforce,A701)*Premium</f>
        <v>6.5878544211436352E-2</v>
      </c>
      <c r="H701" s="26" cm="1">
        <f t="array" ref="H701">INDEX(PolicyHoldersInforce,A701)*INDEX(EscalatedExpense,A701)</f>
        <v>0.12666476157766468</v>
      </c>
      <c r="I701" s="26" cm="1">
        <f t="array" ref="I701">INDEX(PremiumsReceived,A701)-INDEX(ExpensesPaid,A701)-INDEX(DeathBenefitsPaid,A701)</f>
        <v>-2.1015056246613795</v>
      </c>
      <c r="J701" s="26" cm="1">
        <f t="array" ref="J701">IF(A701=MaxT,INDEX(NetCF,A701),INDEX(NetCF,A701)+(INDEX(BEL,(A701+1))*INDEX(DiscountFactor,A701)))</f>
        <v>-197.52209008661885</v>
      </c>
      <c r="K701" s="26"/>
    </row>
    <row r="702" spans="1:11" x14ac:dyDescent="0.2">
      <c r="A702" s="9">
        <v>701</v>
      </c>
      <c r="B702" s="24">
        <f t="shared" si="10"/>
        <v>80</v>
      </c>
      <c r="C702" s="25" cm="1">
        <f t="array" ref="C702">IF(A702=1,1,INDEX(PolicyHoldersInforce,(A702-1))-INDEX(Deaths,(A702-1))-INDEX(Lapses,(A702-1)))</f>
        <v>1.460139432532931E-3</v>
      </c>
      <c r="D702" s="25" cm="1">
        <f t="array" ref="D702">(INDEX(PolicyHoldersInforce,A702)-INDEX(Deaths,A702))*INDEX(LapseRateFactor,(DurationInforce+A702))</f>
        <v>1.2728702117595498E-5</v>
      </c>
      <c r="E702" s="25" cm="1">
        <f t="array" ref="E702">INDEX(PolicyHoldersInforce,A702)*INDEX(QxFactor,INDEX(Age,A702),QxIndex)</f>
        <v>4.0345814291903696E-6</v>
      </c>
      <c r="F702" s="26" cm="1">
        <f t="array" ref="F702">INDEX(Deaths,A702)*SumAssured</f>
        <v>2.0172907145951848</v>
      </c>
      <c r="G702" s="26" cm="1">
        <f t="array" ref="G702">INDEX(PolicyHoldersInforce,A702)*Premium</f>
        <v>6.5122218690968722E-2</v>
      </c>
      <c r="H702" s="26" cm="1">
        <f t="array" ref="H702">INDEX(PolicyHoldersInforce,A702)*INDEX(EscalatedExpense,A702)</f>
        <v>0.12572069690352045</v>
      </c>
      <c r="I702" s="26" cm="1">
        <f t="array" ref="I702">INDEX(PremiumsReceived,A702)-INDEX(ExpensesPaid,A702)-INDEX(DeathBenefitsPaid,A702)</f>
        <v>-2.0778891928077368</v>
      </c>
      <c r="J702" s="26" cm="1">
        <f t="array" ref="J702">IF(A702=MaxT,INDEX(NetCF,A702),INDEX(NetCF,A702)+(INDEX(BEL,(A702+1))*INDEX(DiscountFactor,A702)))</f>
        <v>-196.37180403833494</v>
      </c>
      <c r="K702" s="26"/>
    </row>
    <row r="703" spans="1:11" x14ac:dyDescent="0.2">
      <c r="A703" s="9">
        <v>702</v>
      </c>
      <c r="B703" s="24">
        <f t="shared" si="10"/>
        <v>80</v>
      </c>
      <c r="C703" s="25" cm="1">
        <f t="array" ref="C703">IF(A703=1,1,INDEX(PolicyHoldersInforce,(A703-1))-INDEX(Deaths,(A703-1))-INDEX(Lapses,(A703-1)))</f>
        <v>1.4433761489861452E-3</v>
      </c>
      <c r="D703" s="25" cm="1">
        <f t="array" ref="D703">(INDEX(PolicyHoldersInforce,A703)-INDEX(Deaths,A703))*INDEX(LapseRateFactor,(DurationInforce+A703))</f>
        <v>1.2582568920980375E-5</v>
      </c>
      <c r="E703" s="25" cm="1">
        <f t="array" ref="E703">INDEX(PolicyHoldersInforce,A703)*INDEX(QxFactor,INDEX(Age,A703),QxIndex)</f>
        <v>3.988261994906761E-6</v>
      </c>
      <c r="F703" s="26" cm="1">
        <f t="array" ref="F703">INDEX(Deaths,A703)*SumAssured</f>
        <v>1.9941309974533805</v>
      </c>
      <c r="G703" s="26" cm="1">
        <f t="array" ref="G703">INDEX(PolicyHoldersInforce,A703)*Premium</f>
        <v>6.4374576244782072E-2</v>
      </c>
      <c r="H703" s="26" cm="1">
        <f t="array" ref="H703">INDEX(PolicyHoldersInforce,A703)*INDEX(EscalatedExpense,A703)</f>
        <v>0.12478366858343286</v>
      </c>
      <c r="I703" s="26" cm="1">
        <f t="array" ref="I703">INDEX(PremiumsReceived,A703)-INDEX(ExpensesPaid,A703)-INDEX(DeathBenefitsPaid,A703)</f>
        <v>-2.0545400897920314</v>
      </c>
      <c r="J703" s="26" cm="1">
        <f t="array" ref="J703">IF(A703=MaxT,INDEX(NetCF,A703),INDEX(NetCF,A703)+(INDEX(BEL,(A703+1))*INDEX(DiscountFactor,A703)))</f>
        <v>-195.23965030057627</v>
      </c>
      <c r="K703" s="26"/>
    </row>
    <row r="704" spans="1:11" x14ac:dyDescent="0.2">
      <c r="A704" s="9">
        <v>703</v>
      </c>
      <c r="B704" s="24">
        <f t="shared" si="10"/>
        <v>80</v>
      </c>
      <c r="C704" s="25" cm="1">
        <f t="array" ref="C704">IF(A704=1,1,INDEX(PolicyHoldersInforce,(A704-1))-INDEX(Deaths,(A704-1))-INDEX(Lapses,(A704-1)))</f>
        <v>1.426805318070258E-3</v>
      </c>
      <c r="D704" s="25" cm="1">
        <f t="array" ref="D704">(INDEX(PolicyHoldersInforce,A704)-INDEX(Deaths,A704))*INDEX(LapseRateFactor,(DurationInforce+A704))</f>
        <v>1.2438113421820632E-5</v>
      </c>
      <c r="E704" s="25" cm="1">
        <f t="array" ref="E704">INDEX(PolicyHoldersInforce,A704)*INDEX(QxFactor,INDEX(Age,A704),QxIndex)</f>
        <v>3.9424743357353937E-6</v>
      </c>
      <c r="F704" s="26" cm="1">
        <f t="array" ref="F704">INDEX(Deaths,A704)*SumAssured</f>
        <v>1.9712371678676968</v>
      </c>
      <c r="G704" s="26" cm="1">
        <f t="array" ref="G704">INDEX(PolicyHoldersInforce,A704)*Premium</f>
        <v>6.3635517185933507E-2</v>
      </c>
      <c r="H704" s="26" cm="1">
        <f t="array" ref="H704">INDEX(PolicyHoldersInforce,A704)*INDEX(EscalatedExpense,A704)</f>
        <v>0.12385362417366615</v>
      </c>
      <c r="I704" s="26" cm="1">
        <f t="array" ref="I704">INDEX(PremiumsReceived,A704)-INDEX(ExpensesPaid,A704)-INDEX(DeathBenefitsPaid,A704)</f>
        <v>-2.0314552748554293</v>
      </c>
      <c r="J704" s="26" cm="1">
        <f t="array" ref="J704">IF(A704=MaxT,INDEX(NetCF,A704),INDEX(NetCF,A704)+(INDEX(BEL,(A704+1))*INDEX(DiscountFactor,A704)))</f>
        <v>-194.1254485032066</v>
      </c>
      <c r="K704" s="26"/>
    </row>
    <row r="705" spans="1:11" x14ac:dyDescent="0.2">
      <c r="A705" s="9">
        <v>704</v>
      </c>
      <c r="B705" s="24">
        <f t="shared" si="10"/>
        <v>80</v>
      </c>
      <c r="C705" s="25" cm="1">
        <f t="array" ref="C705">IF(A705=1,1,INDEX(PolicyHoldersInforce,(A705-1))-INDEX(Deaths,(A705-1))-INDEX(Lapses,(A705-1)))</f>
        <v>1.410424730312702E-3</v>
      </c>
      <c r="D705" s="25" cm="1">
        <f t="array" ref="D705">(INDEX(PolicyHoldersInforce,A705)-INDEX(Deaths,A705))*INDEX(LapseRateFactor,(DurationInforce+A705))</f>
        <v>1.2295316359135073E-5</v>
      </c>
      <c r="E705" s="25" cm="1">
        <f t="array" ref="E705">INDEX(PolicyHoldersInforce,A705)*INDEX(QxFactor,INDEX(Age,A705),QxIndex)</f>
        <v>3.8972123465764451E-6</v>
      </c>
      <c r="F705" s="26" cm="1">
        <f t="array" ref="F705">INDEX(Deaths,A705)*SumAssured</f>
        <v>1.9486061732882225</v>
      </c>
      <c r="G705" s="26" cm="1">
        <f t="array" ref="G705">INDEX(PolicyHoldersInforce,A705)*Premium</f>
        <v>6.2904942971946515E-2</v>
      </c>
      <c r="H705" s="26" cm="1">
        <f t="array" ref="H705">INDEX(PolicyHoldersInforce,A705)*INDEX(EscalatedExpense,A705)</f>
        <v>0.12293051162136091</v>
      </c>
      <c r="I705" s="26" cm="1">
        <f t="array" ref="I705">INDEX(PremiumsReceived,A705)-INDEX(ExpensesPaid,A705)-INDEX(DeathBenefitsPaid,A705)</f>
        <v>-2.0086317419376369</v>
      </c>
      <c r="J705" s="26" cm="1">
        <f t="array" ref="J705">IF(A705=MaxT,INDEX(NetCF,A705),INDEX(NetCF,A705)+(INDEX(BEL,(A705+1))*INDEX(DiscountFactor,A705)))</f>
        <v>-193.02902045368884</v>
      </c>
      <c r="K705" s="26"/>
    </row>
    <row r="706" spans="1:11" x14ac:dyDescent="0.2">
      <c r="A706" s="9">
        <v>705</v>
      </c>
      <c r="B706" s="24">
        <f t="shared" ref="B706:B769" si="11">FLOOR(AgeAtInception+((DurationInforce+A706)/12),1)</f>
        <v>80</v>
      </c>
      <c r="C706" s="25" cm="1">
        <f t="array" ref="C706">IF(A706=1,1,INDEX(PolicyHoldersInforce,(A706-1))-INDEX(Deaths,(A706-1))-INDEX(Lapses,(A706-1)))</f>
        <v>1.3942322016069905E-3</v>
      </c>
      <c r="D706" s="25" cm="1">
        <f t="array" ref="D706">(INDEX(PolicyHoldersInforce,A706)-INDEX(Deaths,A706))*INDEX(LapseRateFactor,(DurationInforce+A706))</f>
        <v>1.2154158693070213E-5</v>
      </c>
      <c r="E706" s="25" cm="1">
        <f t="array" ref="E706">INDEX(PolicyHoldersInforce,A706)*INDEX(QxFactor,INDEX(Age,A706),QxIndex)</f>
        <v>3.8524699924203312E-6</v>
      </c>
      <c r="F706" s="26" cm="1">
        <f t="array" ref="F706">INDEX(Deaths,A706)*SumAssured</f>
        <v>1.9262349962101655</v>
      </c>
      <c r="G706" s="26" cm="1">
        <f t="array" ref="G706">INDEX(PolicyHoldersInforce,A706)*Premium</f>
        <v>6.2182756191671774E-2</v>
      </c>
      <c r="H706" s="26" cm="1">
        <f t="array" ref="H706">INDEX(PolicyHoldersInforce,A706)*INDEX(EscalatedExpense,A706)</f>
        <v>0.12201427926162089</v>
      </c>
      <c r="I706" s="26" cm="1">
        <f t="array" ref="I706">INDEX(PremiumsReceived,A706)-INDEX(ExpensesPaid,A706)-INDEX(DeathBenefitsPaid,A706)</f>
        <v>-1.9860665192801146</v>
      </c>
      <c r="J706" s="26" cm="1">
        <f t="array" ref="J706">IF(A706=MaxT,INDEX(NetCF,A706),INDEX(NetCF,A706)+(INDEX(BEL,(A706+1))*INDEX(DiscountFactor,A706)))</f>
        <v>-191.95019011281713</v>
      </c>
      <c r="K706" s="26"/>
    </row>
    <row r="707" spans="1:11" x14ac:dyDescent="0.2">
      <c r="A707" s="9">
        <v>706</v>
      </c>
      <c r="B707" s="24">
        <f t="shared" si="11"/>
        <v>80</v>
      </c>
      <c r="C707" s="25" cm="1">
        <f t="array" ref="C707">IF(A707=1,1,INDEX(PolicyHoldersInforce,(A707-1))-INDEX(Deaths,(A707-1))-INDEX(Lapses,(A707-1)))</f>
        <v>1.3782255729214998E-3</v>
      </c>
      <c r="D707" s="25" cm="1">
        <f t="array" ref="D707">(INDEX(PolicyHoldersInforce,A707)-INDEX(Deaths,A707))*INDEX(LapseRateFactor,(DurationInforce+A707))</f>
        <v>1.2014621602361601E-5</v>
      </c>
      <c r="E707" s="25" cm="1">
        <f t="array" ref="E707">INDEX(PolicyHoldersInforce,A707)*INDEX(QxFactor,INDEX(Age,A707),QxIndex)</f>
        <v>3.8082413075430259E-6</v>
      </c>
      <c r="F707" s="26" cm="1">
        <f t="array" ref="F707">INDEX(Deaths,A707)*SumAssured</f>
        <v>1.904120653771513</v>
      </c>
      <c r="G707" s="26" cm="1">
        <f t="array" ref="G707">INDEX(PolicyHoldersInforce,A707)*Premium</f>
        <v>6.1468860552298894E-2</v>
      </c>
      <c r="H707" s="26" cm="1">
        <f t="array" ref="H707">INDEX(PolicyHoldersInforce,A707)*INDEX(EscalatedExpense,A707)</f>
        <v>0.12110487581462165</v>
      </c>
      <c r="I707" s="26" cm="1">
        <f t="array" ref="I707">INDEX(PremiumsReceived,A707)-INDEX(ExpensesPaid,A707)-INDEX(DeathBenefitsPaid,A707)</f>
        <v>-1.9637566690338357</v>
      </c>
      <c r="J707" s="26" cm="1">
        <f t="array" ref="J707">IF(A707=MaxT,INDEX(NetCF,A707),INDEX(NetCF,A707)+(INDEX(BEL,(A707+1))*INDEX(DiscountFactor,A707)))</f>
        <v>-190.88878357072963</v>
      </c>
      <c r="K707" s="26"/>
    </row>
    <row r="708" spans="1:11" x14ac:dyDescent="0.2">
      <c r="A708" s="9">
        <v>707</v>
      </c>
      <c r="B708" s="24">
        <f t="shared" si="11"/>
        <v>80</v>
      </c>
      <c r="C708" s="25" cm="1">
        <f t="array" ref="C708">IF(A708=1,1,INDEX(PolicyHoldersInforce,(A708-1))-INDEX(Deaths,(A708-1))-INDEX(Lapses,(A708-1)))</f>
        <v>1.3624027100115951E-3</v>
      </c>
      <c r="D708" s="25" cm="1">
        <f t="array" ref="D708">(INDEX(PolicyHoldersInforce,A708)-INDEX(Deaths,A708))*INDEX(LapseRateFactor,(DurationInforce+A708))</f>
        <v>1.1876686481824278E-5</v>
      </c>
      <c r="E708" s="25" cm="1">
        <f t="array" ref="E708">INDEX(PolicyHoldersInforce,A708)*INDEX(QxFactor,INDEX(Age,A708),QxIndex)</f>
        <v>3.7645203947106232E-6</v>
      </c>
      <c r="F708" s="26" cm="1">
        <f t="array" ref="F708">INDEX(Deaths,A708)*SumAssured</f>
        <v>1.8822601973553115</v>
      </c>
      <c r="G708" s="26" cm="1">
        <f t="array" ref="G708">INDEX(PolicyHoldersInforce,A708)*Premium</f>
        <v>6.0763160866517139E-2</v>
      </c>
      <c r="H708" s="26" cm="1">
        <f t="array" ref="H708">INDEX(PolicyHoldersInforce,A708)*INDEX(EscalatedExpense,A708)</f>
        <v>0.12020225038274013</v>
      </c>
      <c r="I708" s="26" cm="1">
        <f t="array" ref="I708">INDEX(PremiumsReceived,A708)-INDEX(ExpensesPaid,A708)-INDEX(DeathBenefitsPaid,A708)</f>
        <v>-1.9416992868715344</v>
      </c>
      <c r="J708" s="26" cm="1">
        <f t="array" ref="J708">IF(A708=MaxT,INDEX(NetCF,A708),INDEX(NetCF,A708)+(INDEX(BEL,(A708+1))*INDEX(DiscountFactor,A708)))</f>
        <v>-189.84462902319859</v>
      </c>
      <c r="K708" s="26"/>
    </row>
    <row r="709" spans="1:11" x14ac:dyDescent="0.2">
      <c r="A709" s="9">
        <v>708</v>
      </c>
      <c r="B709" s="24">
        <f t="shared" si="11"/>
        <v>81</v>
      </c>
      <c r="C709" s="25" cm="1">
        <f t="array" ref="C709">IF(A709=1,1,INDEX(PolicyHoldersInforce,(A709-1))-INDEX(Deaths,(A709-1))-INDEX(Lapses,(A709-1)))</f>
        <v>1.34676150313506E-3</v>
      </c>
      <c r="D709" s="25" cm="1">
        <f t="array" ref="D709">(INDEX(PolicyHoldersInforce,A709)-INDEX(Deaths,A709))*INDEX(LapseRateFactor,(DurationInforce+A709))</f>
        <v>1.1736334141425106E-5</v>
      </c>
      <c r="E709" s="25" cm="1">
        <f t="array" ref="E709">INDEX(PolicyHoldersInforce,A709)*INDEX(QxFactor,INDEX(Age,A709),QxIndex)</f>
        <v>4.1789743256109302E-6</v>
      </c>
      <c r="F709" s="26" cm="1">
        <f t="array" ref="F709">INDEX(Deaths,A709)*SumAssured</f>
        <v>2.0894871628054652</v>
      </c>
      <c r="G709" s="26" cm="1">
        <f t="array" ref="G709">INDEX(PolicyHoldersInforce,A709)*Premium</f>
        <v>6.0065563039823681E-2</v>
      </c>
      <c r="H709" s="26" cm="1">
        <f t="array" ref="H709">INDEX(PolicyHoldersInforce,A709)*INDEX(EscalatedExpense,A709)</f>
        <v>0.11930635244770624</v>
      </c>
      <c r="I709" s="26" cm="1">
        <f t="array" ref="I709">INDEX(PremiumsReceived,A709)-INDEX(ExpensesPaid,A709)-INDEX(DeathBenefitsPaid,A709)</f>
        <v>-2.1487279522133478</v>
      </c>
      <c r="J709" s="26" cm="1">
        <f t="array" ref="J709">IF(A709=MaxT,INDEX(NetCF,A709),INDEX(NetCF,A709)+(INDEX(BEL,(A709+1))*INDEX(DiscountFactor,A709)))</f>
        <v>-188.81755674819473</v>
      </c>
      <c r="K709" s="26"/>
    </row>
    <row r="710" spans="1:11" x14ac:dyDescent="0.2">
      <c r="A710" s="9">
        <v>709</v>
      </c>
      <c r="B710" s="24">
        <f t="shared" si="11"/>
        <v>81</v>
      </c>
      <c r="C710" s="25" cm="1">
        <f t="array" ref="C710">IF(A710=1,1,INDEX(PolicyHoldersInforce,(A710-1))-INDEX(Deaths,(A710-1))-INDEX(Lapses,(A710-1)))</f>
        <v>1.330846194668024E-3</v>
      </c>
      <c r="D710" s="25" cm="1">
        <f t="array" ref="D710">(INDEX(PolicyHoldersInforce,A710)-INDEX(Deaths,A710))*INDEX(LapseRateFactor,(DurationInforce+A710))</f>
        <v>1.1597640410056803E-5</v>
      </c>
      <c r="E710" s="25" cm="1">
        <f t="array" ref="E710">INDEX(PolicyHoldersInforce,A710)*INDEX(QxFactor,INDEX(Age,A710),QxIndex)</f>
        <v>4.1295894380023245E-6</v>
      </c>
      <c r="F710" s="26" cm="1">
        <f t="array" ref="F710">INDEX(Deaths,A710)*SumAssured</f>
        <v>2.0647947190011622</v>
      </c>
      <c r="G710" s="26" cm="1">
        <f t="array" ref="G710">INDEX(PolicyHoldersInforce,A710)*Premium</f>
        <v>5.935574028219387E-2</v>
      </c>
      <c r="H710" s="26" cm="1">
        <f t="array" ref="H710">INDEX(PolicyHoldersInforce,A710)*INDEX(EscalatedExpense,A710)</f>
        <v>0.11837677841281036</v>
      </c>
      <c r="I710" s="26" cm="1">
        <f t="array" ref="I710">INDEX(PremiumsReceived,A710)-INDEX(ExpensesPaid,A710)-INDEX(DeathBenefitsPaid,A710)</f>
        <v>-2.1238157571317786</v>
      </c>
      <c r="J710" s="26" cm="1">
        <f t="array" ref="J710">IF(A710=MaxT,INDEX(NetCF,A710),INDEX(NetCF,A710)+(INDEX(BEL,(A710+1))*INDEX(DiscountFactor,A710)))</f>
        <v>-187.57744875911919</v>
      </c>
      <c r="K710" s="26"/>
    </row>
    <row r="711" spans="1:11" x14ac:dyDescent="0.2">
      <c r="A711" s="9">
        <v>710</v>
      </c>
      <c r="B711" s="24">
        <f t="shared" si="11"/>
        <v>81</v>
      </c>
      <c r="C711" s="25" cm="1">
        <f t="array" ref="C711">IF(A711=1,1,INDEX(PolicyHoldersInforce,(A711-1))-INDEX(Deaths,(A711-1))-INDEX(Lapses,(A711-1)))</f>
        <v>1.3151189648199649E-3</v>
      </c>
      <c r="D711" s="25" cm="1">
        <f t="array" ref="D711">(INDEX(PolicyHoldersInforce,A711)-INDEX(Deaths,A711))*INDEX(LapseRateFactor,(DurationInforce+A711))</f>
        <v>1.1460585687163299E-5</v>
      </c>
      <c r="E711" s="25" cm="1">
        <f t="array" ref="E711">INDEX(PolicyHoldersInforce,A711)*INDEX(QxFactor,INDEX(Age,A711),QxIndex)</f>
        <v>4.080788154631048E-6</v>
      </c>
      <c r="F711" s="26" cm="1">
        <f t="array" ref="F711">INDEX(Deaths,A711)*SumAssured</f>
        <v>2.0403940773155238</v>
      </c>
      <c r="G711" s="26" cm="1">
        <f t="array" ref="G711">INDEX(PolicyHoldersInforce,A711)*Premium</f>
        <v>5.8654305830970435E-2</v>
      </c>
      <c r="H711" s="26" cm="1">
        <f t="array" ref="H711">INDEX(PolicyHoldersInforce,A711)*INDEX(EscalatedExpense,A711)</f>
        <v>0.11745444714302021</v>
      </c>
      <c r="I711" s="26" cm="1">
        <f t="array" ref="I711">INDEX(PremiumsReceived,A711)-INDEX(ExpensesPaid,A711)-INDEX(DeathBenefitsPaid,A711)</f>
        <v>-2.0991942186275736</v>
      </c>
      <c r="J711" s="26" cm="1">
        <f t="array" ref="J711">IF(A711=MaxT,INDEX(NetCF,A711),INDEX(NetCF,A711)+(INDEX(BEL,(A711+1))*INDEX(DiscountFactor,A711)))</f>
        <v>-186.35633793815117</v>
      </c>
      <c r="K711" s="26"/>
    </row>
    <row r="712" spans="1:11" x14ac:dyDescent="0.2">
      <c r="A712" s="9">
        <v>711</v>
      </c>
      <c r="B712" s="24">
        <f t="shared" si="11"/>
        <v>81</v>
      </c>
      <c r="C712" s="25" cm="1">
        <f t="array" ref="C712">IF(A712=1,1,INDEX(PolicyHoldersInforce,(A712-1))-INDEX(Deaths,(A712-1))-INDEX(Lapses,(A712-1)))</f>
        <v>1.2995775909781706E-3</v>
      </c>
      <c r="D712" s="25" cm="1">
        <f t="array" ref="D712">(INDEX(PolicyHoldersInforce,A712)-INDEX(Deaths,A712))*INDEX(LapseRateFactor,(DurationInforce+A712))</f>
        <v>1.1325150603817431E-5</v>
      </c>
      <c r="E712" s="25" cm="1">
        <f t="array" ref="E712">INDEX(PolicyHoldersInforce,A712)*INDEX(QxFactor,INDEX(Age,A712),QxIndex)</f>
        <v>4.0325635787737832E-6</v>
      </c>
      <c r="F712" s="26" cm="1">
        <f t="array" ref="F712">INDEX(Deaths,A712)*SumAssured</f>
        <v>2.0162817893868916</v>
      </c>
      <c r="G712" s="26" cm="1">
        <f t="array" ref="G712">INDEX(PolicyHoldersInforce,A712)*Premium</f>
        <v>5.7961160557626408E-2</v>
      </c>
      <c r="H712" s="26" cm="1">
        <f t="array" ref="H712">INDEX(PolicyHoldersInforce,A712)*INDEX(EscalatedExpense,A712)</f>
        <v>0.11653930220641645</v>
      </c>
      <c r="I712" s="26" cm="1">
        <f t="array" ref="I712">INDEX(PremiumsReceived,A712)-INDEX(ExpensesPaid,A712)-INDEX(DeathBenefitsPaid,A712)</f>
        <v>-2.0748599310356814</v>
      </c>
      <c r="J712" s="26" cm="1">
        <f t="array" ref="J712">IF(A712=MaxT,INDEX(NetCF,A712),INDEX(NetCF,A712)+(INDEX(BEL,(A712+1))*INDEX(DiscountFactor,A712)))</f>
        <v>-185.15402468360404</v>
      </c>
      <c r="K712" s="26"/>
    </row>
    <row r="713" spans="1:11" x14ac:dyDescent="0.2">
      <c r="A713" s="9">
        <v>712</v>
      </c>
      <c r="B713" s="24">
        <f t="shared" si="11"/>
        <v>81</v>
      </c>
      <c r="C713" s="25" cm="1">
        <f t="array" ref="C713">IF(A713=1,1,INDEX(PolicyHoldersInforce,(A713-1))-INDEX(Deaths,(A713-1))-INDEX(Lapses,(A713-1)))</f>
        <v>1.2842198767955794E-3</v>
      </c>
      <c r="D713" s="25" cm="1">
        <f t="array" ref="D713">(INDEX(PolicyHoldersInforce,A713)-INDEX(Deaths,A713))*INDEX(LapseRateFactor,(DurationInforce+A713))</f>
        <v>1.1191316019983684E-5</v>
      </c>
      <c r="E713" s="25" cm="1">
        <f t="array" ref="E713">INDEX(PolicyHoldersInforce,A713)*INDEX(QxFactor,INDEX(Age,A713),QxIndex)</f>
        <v>3.98490889520901E-6</v>
      </c>
      <c r="F713" s="26" cm="1">
        <f t="array" ref="F713">INDEX(Deaths,A713)*SumAssured</f>
        <v>1.992454447604505</v>
      </c>
      <c r="G713" s="26" cm="1">
        <f t="array" ref="G713">INDEX(PolicyHoldersInforce,A713)*Premium</f>
        <v>5.727620650508284E-2</v>
      </c>
      <c r="H713" s="26" cm="1">
        <f t="array" ref="H713">INDEX(PolicyHoldersInforce,A713)*INDEX(EscalatedExpense,A713)</f>
        <v>0.11563128761076925</v>
      </c>
      <c r="I713" s="26" cm="1">
        <f t="array" ref="I713">INDEX(PremiumsReceived,A713)-INDEX(ExpensesPaid,A713)-INDEX(DeathBenefitsPaid,A713)</f>
        <v>-2.0508095287101913</v>
      </c>
      <c r="J713" s="26" cm="1">
        <f t="array" ref="J713">IF(A713=MaxT,INDEX(NetCF,A713),INDEX(NetCF,A713)+(INDEX(BEL,(A713+1))*INDEX(DiscountFactor,A713)))</f>
        <v>-183.97031184446223</v>
      </c>
      <c r="K713" s="26"/>
    </row>
    <row r="714" spans="1:11" x14ac:dyDescent="0.2">
      <c r="A714" s="9">
        <v>713</v>
      </c>
      <c r="B714" s="24">
        <f t="shared" si="11"/>
        <v>81</v>
      </c>
      <c r="C714" s="25" cm="1">
        <f t="array" ref="C714">IF(A714=1,1,INDEX(PolicyHoldersInforce,(A714-1))-INDEX(Deaths,(A714-1))-INDEX(Lapses,(A714-1)))</f>
        <v>1.2690436518803868E-3</v>
      </c>
      <c r="D714" s="25" cm="1">
        <f t="array" ref="D714">(INDEX(PolicyHoldersInforce,A714)-INDEX(Deaths,A714))*INDEX(LapseRateFactor,(DurationInforce+A714))</f>
        <v>1.1059063021813256E-5</v>
      </c>
      <c r="E714" s="25" cm="1">
        <f t="array" ref="E714">INDEX(PolicyHoldersInforce,A714)*INDEX(QxFactor,INDEX(Age,A714),QxIndex)</f>
        <v>3.9378173692538562E-6</v>
      </c>
      <c r="F714" s="26" cm="1">
        <f t="array" ref="F714">INDEX(Deaths,A714)*SumAssured</f>
        <v>1.9689086846269281</v>
      </c>
      <c r="G714" s="26" cm="1">
        <f t="array" ref="G714">INDEX(PolicyHoldersInforce,A714)*Premium</f>
        <v>5.6599346873865253E-2</v>
      </c>
      <c r="H714" s="26" cm="1">
        <f t="array" ref="H714">INDEX(PolicyHoldersInforce,A714)*INDEX(EscalatedExpense,A714)</f>
        <v>0.11473034780011132</v>
      </c>
      <c r="I714" s="26" cm="1">
        <f t="array" ref="I714">INDEX(PremiumsReceived,A714)-INDEX(ExpensesPaid,A714)-INDEX(DeathBenefitsPaid,A714)</f>
        <v>-2.027039685553174</v>
      </c>
      <c r="J714" s="26" cm="1">
        <f t="array" ref="J714">IF(A714=MaxT,INDEX(NetCF,A714),INDEX(NetCF,A714)+(INDEX(BEL,(A714+1))*INDEX(DiscountFactor,A714)))</f>
        <v>-182.80500469209599</v>
      </c>
      <c r="K714" s="26"/>
    </row>
    <row r="715" spans="1:11" x14ac:dyDescent="0.2">
      <c r="A715" s="9">
        <v>714</v>
      </c>
      <c r="B715" s="24">
        <f t="shared" si="11"/>
        <v>81</v>
      </c>
      <c r="C715" s="25" cm="1">
        <f t="array" ref="C715">IF(A715=1,1,INDEX(PolicyHoldersInforce,(A715-1))-INDEX(Deaths,(A715-1))-INDEX(Lapses,(A715-1)))</f>
        <v>1.2540467714893195E-3</v>
      </c>
      <c r="D715" s="25" cm="1">
        <f t="array" ref="D715">(INDEX(PolicyHoldersInforce,A715)-INDEX(Deaths,A715))*INDEX(LapseRateFactor,(DurationInforce+A715))</f>
        <v>1.092837291897112E-5</v>
      </c>
      <c r="E715" s="25" cm="1">
        <f t="array" ref="E715">INDEX(PolicyHoldersInforce,A715)*INDEX(QxFactor,INDEX(Age,A715),QxIndex)</f>
        <v>3.8912823458123352E-6</v>
      </c>
      <c r="F715" s="26" cm="1">
        <f t="array" ref="F715">INDEX(Deaths,A715)*SumAssured</f>
        <v>1.9456411729061676</v>
      </c>
      <c r="G715" s="26" cm="1">
        <f t="array" ref="G715">INDEX(PolicyHoldersInforce,A715)*Premium</f>
        <v>5.5930486008423652E-2</v>
      </c>
      <c r="H715" s="26" cm="1">
        <f t="array" ref="H715">INDEX(PolicyHoldersInforce,A715)*INDEX(EscalatedExpense,A715)</f>
        <v>0.11383642765133899</v>
      </c>
      <c r="I715" s="26" cm="1">
        <f t="array" ref="I715">INDEX(PremiumsReceived,A715)-INDEX(ExpensesPaid,A715)-INDEX(DeathBenefitsPaid,A715)</f>
        <v>-2.0035471145490829</v>
      </c>
      <c r="J715" s="26" cm="1">
        <f t="array" ref="J715">IF(A715=MaxT,INDEX(NetCF,A715),INDEX(NetCF,A715)+(INDEX(BEL,(A715+1))*INDEX(DiscountFactor,A715)))</f>
        <v>-181.65791089231197</v>
      </c>
      <c r="K715" s="26"/>
    </row>
    <row r="716" spans="1:11" x14ac:dyDescent="0.2">
      <c r="A716" s="9">
        <v>715</v>
      </c>
      <c r="B716" s="24">
        <f t="shared" si="11"/>
        <v>81</v>
      </c>
      <c r="C716" s="25" cm="1">
        <f t="array" ref="C716">IF(A716=1,1,INDEX(PolicyHoldersInforce,(A716-1))-INDEX(Deaths,(A716-1))-INDEX(Lapses,(A716-1)))</f>
        <v>1.2392271162245359E-3</v>
      </c>
      <c r="D716" s="25" cm="1">
        <f t="array" ref="D716">(INDEX(PolicyHoldersInforce,A716)-INDEX(Deaths,A716))*INDEX(LapseRateFactor,(DurationInforce+A716))</f>
        <v>1.0799227241994647E-5</v>
      </c>
      <c r="E716" s="25" cm="1">
        <f t="array" ref="E716">INDEX(PolicyHoldersInforce,A716)*INDEX(QxFactor,INDEX(Age,A716),QxIndex)</f>
        <v>3.8452972484348341E-6</v>
      </c>
      <c r="F716" s="26" cm="1">
        <f t="array" ref="F716">INDEX(Deaths,A716)*SumAssured</f>
        <v>1.922648624217417</v>
      </c>
      <c r="G716" s="26" cm="1">
        <f t="array" ref="G716">INDEX(PolicyHoldersInforce,A716)*Premium</f>
        <v>5.5269529383614305E-2</v>
      </c>
      <c r="H716" s="26" cm="1">
        <f t="array" ref="H716">INDEX(PolicyHoldersInforce,A716)*INDEX(EscalatedExpense,A716)</f>
        <v>0.1129494724708397</v>
      </c>
      <c r="I716" s="26" cm="1">
        <f t="array" ref="I716">INDEX(PremiumsReceived,A716)-INDEX(ExpensesPaid,A716)-INDEX(DeathBenefitsPaid,A716)</f>
        <v>-1.9803285673046425</v>
      </c>
      <c r="J716" s="26" cm="1">
        <f t="array" ref="J716">IF(A716=MaxT,INDEX(NetCF,A716),INDEX(NetCF,A716)+(INDEX(BEL,(A716+1))*INDEX(DiscountFactor,A716)))</f>
        <v>-180.52884047773568</v>
      </c>
      <c r="K716" s="26"/>
    </row>
    <row r="717" spans="1:11" x14ac:dyDescent="0.2">
      <c r="A717" s="9">
        <v>716</v>
      </c>
      <c r="B717" s="24">
        <f t="shared" si="11"/>
        <v>81</v>
      </c>
      <c r="C717" s="25" cm="1">
        <f t="array" ref="C717">IF(A717=1,1,INDEX(PolicyHoldersInforce,(A717-1))-INDEX(Deaths,(A717-1))-INDEX(Lapses,(A717-1)))</f>
        <v>1.2245825917341065E-3</v>
      </c>
      <c r="D717" s="25" cm="1">
        <f t="array" ref="D717">(INDEX(PolicyHoldersInforce,A717)-INDEX(Deaths,A717))*INDEX(LapseRateFactor,(DurationInforce+A717))</f>
        <v>1.0671607739683458E-5</v>
      </c>
      <c r="E717" s="25" cm="1">
        <f t="array" ref="E717">INDEX(PolicyHoldersInforce,A717)*INDEX(QxFactor,INDEX(Age,A717),QxIndex)</f>
        <v>3.7998555783887104E-6</v>
      </c>
      <c r="F717" s="26" cm="1">
        <f t="array" ref="F717">INDEX(Deaths,A717)*SumAssured</f>
        <v>1.8999277891943551</v>
      </c>
      <c r="G717" s="26" cm="1">
        <f t="array" ref="G717">INDEX(PolicyHoldersInforce,A717)*Premium</f>
        <v>5.4616383591341147E-2</v>
      </c>
      <c r="H717" s="26" cm="1">
        <f t="array" ref="H717">INDEX(PolicyHoldersInforce,A717)*INDEX(EscalatedExpense,A717)</f>
        <v>0.11206942799114548</v>
      </c>
      <c r="I717" s="26" cm="1">
        <f t="array" ref="I717">INDEX(PremiumsReceived,A717)-INDEX(ExpensesPaid,A717)-INDEX(DeathBenefitsPaid,A717)</f>
        <v>-1.9573808335941594</v>
      </c>
      <c r="J717" s="26" cm="1">
        <f t="array" ref="J717">IF(A717=MaxT,INDEX(NetCF,A717),INDEX(NetCF,A717)+(INDEX(BEL,(A717+1))*INDEX(DiscountFactor,A717)))</f>
        <v>-179.41760582052183</v>
      </c>
      <c r="K717" s="26"/>
    </row>
    <row r="718" spans="1:11" x14ac:dyDescent="0.2">
      <c r="A718" s="9">
        <v>717</v>
      </c>
      <c r="B718" s="24">
        <f t="shared" si="11"/>
        <v>81</v>
      </c>
      <c r="C718" s="25" cm="1">
        <f t="array" ref="C718">IF(A718=1,1,INDEX(PolicyHoldersInforce,(A718-1))-INDEX(Deaths,(A718-1))-INDEX(Lapses,(A718-1)))</f>
        <v>1.2101111284160341E-3</v>
      </c>
      <c r="D718" s="25" cm="1">
        <f t="array" ref="D718">(INDEX(PolicyHoldersInforce,A718)-INDEX(Deaths,A718))*INDEX(LapseRateFactor,(DurationInforce+A718))</f>
        <v>1.0545496376520119E-5</v>
      </c>
      <c r="E718" s="25" cm="1">
        <f t="array" ref="E718">INDEX(PolicyHoldersInforce,A718)*INDEX(QxFactor,INDEX(Age,A718),QxIndex)</f>
        <v>3.7549509137398724E-6</v>
      </c>
      <c r="F718" s="26" cm="1">
        <f t="array" ref="F718">INDEX(Deaths,A718)*SumAssured</f>
        <v>1.8774754568699363</v>
      </c>
      <c r="G718" s="26" cm="1">
        <f t="array" ref="G718">INDEX(PolicyHoldersInforce,A718)*Premium</f>
        <v>5.3970956327355123E-2</v>
      </c>
      <c r="H718" s="26" cm="1">
        <f t="array" ref="H718">INDEX(PolicyHoldersInforce,A718)*INDEX(EscalatedExpense,A718)</f>
        <v>0.11119624036761261</v>
      </c>
      <c r="I718" s="26" cm="1">
        <f t="array" ref="I718">INDEX(PremiumsReceived,A718)-INDEX(ExpensesPaid,A718)-INDEX(DeathBenefitsPaid,A718)</f>
        <v>-1.9347007409101937</v>
      </c>
      <c r="J718" s="26" cm="1">
        <f t="array" ref="J718">IF(A718=MaxT,INDEX(NetCF,A718),INDEX(NetCF,A718)+(INDEX(BEL,(A718+1))*INDEX(DiscountFactor,A718)))</f>
        <v>-178.32402160538871</v>
      </c>
      <c r="K718" s="26"/>
    </row>
    <row r="719" spans="1:11" x14ac:dyDescent="0.2">
      <c r="A719" s="9">
        <v>718</v>
      </c>
      <c r="B719" s="24">
        <f t="shared" si="11"/>
        <v>81</v>
      </c>
      <c r="C719" s="25" cm="1">
        <f t="array" ref="C719">IF(A719=1,1,INDEX(PolicyHoldersInforce,(A719-1))-INDEX(Deaths,(A719-1))-INDEX(Lapses,(A719-1)))</f>
        <v>1.1958106811257741E-3</v>
      </c>
      <c r="D719" s="25" cm="1">
        <f t="array" ref="D719">(INDEX(PolicyHoldersInforce,A719)-INDEX(Deaths,A719))*INDEX(LapseRateFactor,(DurationInforce+A719))</f>
        <v>1.0420875330121307E-5</v>
      </c>
      <c r="E719" s="25" cm="1">
        <f t="array" ref="E719">INDEX(PolicyHoldersInforce,A719)*INDEX(QxFactor,INDEX(Age,A719),QxIndex)</f>
        <v>3.7105769084452202E-6</v>
      </c>
      <c r="F719" s="26" cm="1">
        <f t="array" ref="F719">INDEX(Deaths,A719)*SumAssured</f>
        <v>1.85528845422261</v>
      </c>
      <c r="G719" s="26" cm="1">
        <f t="array" ref="G719">INDEX(PolicyHoldersInforce,A719)*Premium</f>
        <v>5.3333156378209526E-2</v>
      </c>
      <c r="H719" s="26" cm="1">
        <f t="array" ref="H719">INDEX(PolicyHoldersInforce,A719)*INDEX(EscalatedExpense,A719)</f>
        <v>0.11032985617512753</v>
      </c>
      <c r="I719" s="26" cm="1">
        <f t="array" ref="I719">INDEX(PremiumsReceived,A719)-INDEX(ExpensesPaid,A719)-INDEX(DeathBenefitsPaid,A719)</f>
        <v>-1.912285154019528</v>
      </c>
      <c r="J719" s="26" cm="1">
        <f t="array" ref="J719">IF(A719=MaxT,INDEX(NetCF,A719),INDEX(NetCF,A719)+(INDEX(BEL,(A719+1))*INDEX(DiscountFactor,A719)))</f>
        <v>-177.2479048029729</v>
      </c>
      <c r="K719" s="26"/>
    </row>
    <row r="720" spans="1:11" x14ac:dyDescent="0.2">
      <c r="A720" s="9">
        <v>719</v>
      </c>
      <c r="B720" s="24">
        <f t="shared" si="11"/>
        <v>81</v>
      </c>
      <c r="C720" s="25" cm="1">
        <f t="array" ref="C720">IF(A720=1,1,INDEX(PolicyHoldersInforce,(A720-1))-INDEX(Deaths,(A720-1))-INDEX(Lapses,(A720-1)))</f>
        <v>1.1816792288872077E-3</v>
      </c>
      <c r="D720" s="25" cm="1">
        <f t="array" ref="D720">(INDEX(PolicyHoldersInforce,A720)-INDEX(Deaths,A720))*INDEX(LapseRateFactor,(DurationInforce+A720))</f>
        <v>1.0297726988719114E-5</v>
      </c>
      <c r="E720" s="25" cm="1">
        <f t="array" ref="E720">INDEX(PolicyHoldersInforce,A720)*INDEX(QxFactor,INDEX(Age,A720),QxIndex)</f>
        <v>3.6667272914558015E-6</v>
      </c>
      <c r="F720" s="26" cm="1">
        <f t="array" ref="F720">INDEX(Deaths,A720)*SumAssured</f>
        <v>1.8333636457279008</v>
      </c>
      <c r="G720" s="26" cm="1">
        <f t="array" ref="G720">INDEX(PolicyHoldersInforce,A720)*Premium</f>
        <v>5.2702893608369467E-2</v>
      </c>
      <c r="H720" s="26" cm="1">
        <f t="array" ref="H720">INDEX(PolicyHoldersInforce,A720)*INDEX(EscalatedExpense,A720)</f>
        <v>0.1094702224048375</v>
      </c>
      <c r="I720" s="26" cm="1">
        <f t="array" ref="I720">INDEX(PremiumsReceived,A720)-INDEX(ExpensesPaid,A720)-INDEX(DeathBenefitsPaid,A720)</f>
        <v>-1.8901309745243688</v>
      </c>
      <c r="J720" s="26" cm="1">
        <f t="array" ref="J720">IF(A720=MaxT,INDEX(NetCF,A720),INDEX(NetCF,A720)+(INDEX(BEL,(A720+1))*INDEX(DiscountFactor,A720)))</f>
        <v>-176.18907464350042</v>
      </c>
      <c r="K720" s="26"/>
    </row>
    <row r="721" spans="1:11" x14ac:dyDescent="0.2">
      <c r="A721" s="9">
        <v>720</v>
      </c>
      <c r="B721" s="24">
        <f t="shared" si="11"/>
        <v>82</v>
      </c>
      <c r="C721" s="25" cm="1">
        <f t="array" ref="C721">IF(A721=1,1,INDEX(PolicyHoldersInforce,(A721-1))-INDEX(Deaths,(A721-1))-INDEX(Lapses,(A721-1)))</f>
        <v>1.1677147746070328E-3</v>
      </c>
      <c r="D721" s="25" cm="1">
        <f t="array" ref="D721">(INDEX(PolicyHoldersInforce,A721)-INDEX(Deaths,A721))*INDEX(LapseRateFactor,(DurationInforce+A721))</f>
        <v>1.0172136315463922E-5</v>
      </c>
      <c r="E721" s="25" cm="1">
        <f t="array" ref="E721">INDEX(PolicyHoldersInforce,A721)*INDEX(QxFactor,INDEX(Age,A721),QxIndex)</f>
        <v>4.0692671392583405E-6</v>
      </c>
      <c r="F721" s="26" cm="1">
        <f t="array" ref="F721">INDEX(Deaths,A721)*SumAssured</f>
        <v>2.0346335696291704</v>
      </c>
      <c r="G721" s="26" cm="1">
        <f t="array" ref="G721">INDEX(PolicyHoldersInforce,A721)*Premium</f>
        <v>5.2080078947473664E-2</v>
      </c>
      <c r="H721" s="26" cm="1">
        <f t="array" ref="H721">INDEX(PolicyHoldersInforce,A721)*INDEX(EscalatedExpense,A721)</f>
        <v>0.10861728646090778</v>
      </c>
      <c r="I721" s="26" cm="1">
        <f t="array" ref="I721">INDEX(PremiumsReceived,A721)-INDEX(ExpensesPaid,A721)-INDEX(DeathBenefitsPaid,A721)</f>
        <v>-2.0911707771426045</v>
      </c>
      <c r="J721" s="26" cm="1">
        <f t="array" ref="J721">IF(A721=MaxT,INDEX(NetCF,A721),INDEX(NetCF,A721)+(INDEX(BEL,(A721+1))*INDEX(DiscountFactor,A721)))</f>
        <v>-175.14735259077068</v>
      </c>
      <c r="K721" s="26"/>
    </row>
    <row r="722" spans="1:11" x14ac:dyDescent="0.2">
      <c r="A722" s="9">
        <v>721</v>
      </c>
      <c r="B722" s="24">
        <f t="shared" si="11"/>
        <v>82</v>
      </c>
      <c r="C722" s="25" cm="1">
        <f t="array" ref="C722">IF(A722=1,1,INDEX(PolicyHoldersInforce,(A722-1))-INDEX(Deaths,(A722-1))-INDEX(Lapses,(A722-1)))</f>
        <v>1.1534733711523106E-3</v>
      </c>
      <c r="D722" s="25" cm="1">
        <f t="array" ref="D722">(INDEX(PolicyHoldersInforce,A722)-INDEX(Deaths,A722))*INDEX(LapseRateFactor,(DurationInforce+A722))</f>
        <v>1.0048077341119179E-5</v>
      </c>
      <c r="E722" s="25" cm="1">
        <f t="array" ref="E722">INDEX(PolicyHoldersInforce,A722)*INDEX(QxFactor,INDEX(Age,A722),QxIndex)</f>
        <v>4.0196385173076384E-6</v>
      </c>
      <c r="F722" s="26" cm="1">
        <f t="array" ref="F722">INDEX(Deaths,A722)*SumAssured</f>
        <v>2.0098192586538191</v>
      </c>
      <c r="G722" s="26" cm="1">
        <f t="array" ref="G722">INDEX(PolicyHoldersInforce,A722)*Premium</f>
        <v>5.1444912353393053E-2</v>
      </c>
      <c r="H722" s="26" cm="1">
        <f t="array" ref="H722">INDEX(PolicyHoldersInforce,A722)*INDEX(EscalatedExpense,A722)</f>
        <v>0.10772971761837348</v>
      </c>
      <c r="I722" s="26" cm="1">
        <f t="array" ref="I722">INDEX(PremiumsReceived,A722)-INDEX(ExpensesPaid,A722)-INDEX(DeathBenefitsPaid,A722)</f>
        <v>-2.0661040639187993</v>
      </c>
      <c r="J722" s="26" cm="1">
        <f t="array" ref="J722">IF(A722=MaxT,INDEX(NetCF,A722),INDEX(NetCF,A722)+(INDEX(BEL,(A722+1))*INDEX(DiscountFactor,A722)))</f>
        <v>-173.89854152925113</v>
      </c>
      <c r="K722" s="26"/>
    </row>
    <row r="723" spans="1:11" x14ac:dyDescent="0.2">
      <c r="A723" s="9">
        <v>722</v>
      </c>
      <c r="B723" s="24">
        <f t="shared" si="11"/>
        <v>82</v>
      </c>
      <c r="C723" s="25" cm="1">
        <f t="array" ref="C723">IF(A723=1,1,INDEX(PolicyHoldersInforce,(A723-1))-INDEX(Deaths,(A723-1))-INDEX(Lapses,(A723-1)))</f>
        <v>1.1394056552938838E-3</v>
      </c>
      <c r="D723" s="25" cm="1">
        <f t="array" ref="D723">(INDEX(PolicyHoldersInforce,A723)-INDEX(Deaths,A723))*INDEX(LapseRateFactor,(DurationInforce+A723))</f>
        <v>9.925531385145222E-6</v>
      </c>
      <c r="E723" s="25" cm="1">
        <f t="array" ref="E723">INDEX(PolicyHoldersInforce,A723)*INDEX(QxFactor,INDEX(Age,A723),QxIndex)</f>
        <v>3.9706151640779221E-6</v>
      </c>
      <c r="F723" s="26" cm="1">
        <f t="array" ref="F723">INDEX(Deaths,A723)*SumAssured</f>
        <v>1.985307582038961</v>
      </c>
      <c r="G723" s="26" cm="1">
        <f t="array" ref="G723">INDEX(PolicyHoldersInforce,A723)*Premium</f>
        <v>5.0817492226107222E-2</v>
      </c>
      <c r="H723" s="26" cm="1">
        <f t="array" ref="H723">INDEX(PolicyHoldersInforce,A723)*INDEX(EscalatedExpense,A723)</f>
        <v>0.1068494015665869</v>
      </c>
      <c r="I723" s="26" cm="1">
        <f t="array" ref="I723">INDEX(PremiumsReceived,A723)-INDEX(ExpensesPaid,A723)-INDEX(DeathBenefitsPaid,A723)</f>
        <v>-2.0413394913794405</v>
      </c>
      <c r="J723" s="26" cm="1">
        <f t="array" ref="J723">IF(A723=MaxT,INDEX(NetCF,A723),INDEX(NetCF,A723)+(INDEX(BEL,(A723+1))*INDEX(DiscountFactor,A723)))</f>
        <v>-172.66884054346099</v>
      </c>
      <c r="K723" s="26"/>
    </row>
    <row r="724" spans="1:11" x14ac:dyDescent="0.2">
      <c r="A724" s="9">
        <v>723</v>
      </c>
      <c r="B724" s="24">
        <f t="shared" si="11"/>
        <v>82</v>
      </c>
      <c r="C724" s="25" cm="1">
        <f t="array" ref="C724">IF(A724=1,1,INDEX(PolicyHoldersInforce,(A724-1))-INDEX(Deaths,(A724-1))-INDEX(Lapses,(A724-1)))</f>
        <v>1.1255095087446608E-3</v>
      </c>
      <c r="D724" s="25" cm="1">
        <f t="array" ref="D724">(INDEX(PolicyHoldersInforce,A724)-INDEX(Deaths,A724))*INDEX(LapseRateFactor,(DurationInforce+A724))</f>
        <v>9.8044799948295256E-6</v>
      </c>
      <c r="E724" s="25" cm="1">
        <f t="array" ref="E724">INDEX(PolicyHoldersInforce,A724)*INDEX(QxFactor,INDEX(Age,A724),QxIndex)</f>
        <v>3.92218969773568E-6</v>
      </c>
      <c r="F724" s="26" cm="1">
        <f t="array" ref="F724">INDEX(Deaths,A724)*SumAssured</f>
        <v>1.9610948488678399</v>
      </c>
      <c r="G724" s="26" cm="1">
        <f t="array" ref="G724">INDEX(PolicyHoldersInforce,A724)*Premium</f>
        <v>5.0197724090011872E-2</v>
      </c>
      <c r="H724" s="26" cm="1">
        <f t="array" ref="H724">INDEX(PolicyHoldersInforce,A724)*INDEX(EscalatedExpense,A724)</f>
        <v>0.10597627903918838</v>
      </c>
      <c r="I724" s="26" cm="1">
        <f t="array" ref="I724">INDEX(PremiumsReceived,A724)-INDEX(ExpensesPaid,A724)-INDEX(DeathBenefitsPaid,A724)</f>
        <v>-2.0168734038170166</v>
      </c>
      <c r="J724" s="26" cm="1">
        <f t="array" ref="J724">IF(A724=MaxT,INDEX(NetCF,A724),INDEX(NetCF,A724)+(INDEX(BEL,(A724+1))*INDEX(DiscountFactor,A724)))</f>
        <v>-171.45803904129068</v>
      </c>
      <c r="K724" s="26"/>
    </row>
    <row r="725" spans="1:11" x14ac:dyDescent="0.2">
      <c r="A725" s="9">
        <v>724</v>
      </c>
      <c r="B725" s="24">
        <f t="shared" si="11"/>
        <v>82</v>
      </c>
      <c r="C725" s="25" cm="1">
        <f t="array" ref="C725">IF(A725=1,1,INDEX(PolicyHoldersInforce,(A725-1))-INDEX(Deaths,(A725-1))-INDEX(Lapses,(A725-1)))</f>
        <v>1.1117828390520956E-3</v>
      </c>
      <c r="D725" s="25" cm="1">
        <f t="array" ref="D725">(INDEX(PolicyHoldersInforce,A725)-INDEX(Deaths,A725))*INDEX(LapseRateFactor,(DurationInforce+A725))</f>
        <v>9.6849049425081162E-6</v>
      </c>
      <c r="E725" s="25" cm="1">
        <f t="array" ref="E725">INDEX(PolicyHoldersInforce,A725)*INDEX(QxFactor,INDEX(Age,A725),QxIndex)</f>
        <v>3.8743548264759528E-6</v>
      </c>
      <c r="F725" s="26" cm="1">
        <f t="array" ref="F725">INDEX(Deaths,A725)*SumAssured</f>
        <v>1.9371774132379764</v>
      </c>
      <c r="G725" s="26" cm="1">
        <f t="array" ref="G725">INDEX(PolicyHoldersInforce,A725)*Premium</f>
        <v>4.9585514621723462E-2</v>
      </c>
      <c r="H725" s="26" cm="1">
        <f t="array" ref="H725">INDEX(PolicyHoldersInforce,A725)*INDEX(EscalatedExpense,A725)</f>
        <v>0.10511029125411575</v>
      </c>
      <c r="I725" s="26" cm="1">
        <f t="array" ref="I725">INDEX(PremiumsReceived,A725)-INDEX(ExpensesPaid,A725)-INDEX(DeathBenefitsPaid,A725)</f>
        <v>-1.9927021898703687</v>
      </c>
      <c r="J725" s="26" cm="1">
        <f t="array" ref="J725">IF(A725=MaxT,INDEX(NetCF,A725),INDEX(NetCF,A725)+(INDEX(BEL,(A725+1))*INDEX(DiscountFactor,A725)))</f>
        <v>-170.26592907906473</v>
      </c>
      <c r="K725" s="26"/>
    </row>
    <row r="726" spans="1:11" x14ac:dyDescent="0.2">
      <c r="A726" s="9">
        <v>725</v>
      </c>
      <c r="B726" s="24">
        <f t="shared" si="11"/>
        <v>82</v>
      </c>
      <c r="C726" s="25" cm="1">
        <f t="array" ref="C726">IF(A726=1,1,INDEX(PolicyHoldersInforce,(A726-1))-INDEX(Deaths,(A726-1))-INDEX(Lapses,(A726-1)))</f>
        <v>1.0982235792831114E-3</v>
      </c>
      <c r="D726" s="25" cm="1">
        <f t="array" ref="D726">(INDEX(PolicyHoldersInforce,A726)-INDEX(Deaths,A726))*INDEX(LapseRateFactor,(DurationInforce+A726))</f>
        <v>9.5667882228208887E-6</v>
      </c>
      <c r="E726" s="25" cm="1">
        <f t="array" ref="E726">INDEX(PolicyHoldersInforce,A726)*INDEX(QxFactor,INDEX(Age,A726),QxIndex)</f>
        <v>3.8271033474243471E-6</v>
      </c>
      <c r="F726" s="26" cm="1">
        <f t="array" ref="F726">INDEX(Deaths,A726)*SumAssured</f>
        <v>1.9135516737121736</v>
      </c>
      <c r="G726" s="26" cm="1">
        <f t="array" ref="G726">INDEX(PolicyHoldersInforce,A726)*Premium</f>
        <v>4.8980771636026772E-2</v>
      </c>
      <c r="H726" s="26" cm="1">
        <f t="array" ref="H726">INDEX(PolicyHoldersInforce,A726)*INDEX(EscalatedExpense,A726)</f>
        <v>0.10425137990964564</v>
      </c>
      <c r="I726" s="26" cm="1">
        <f t="array" ref="I726">INDEX(PremiumsReceived,A726)-INDEX(ExpensesPaid,A726)-INDEX(DeathBenefitsPaid,A726)</f>
        <v>-1.9688222819857926</v>
      </c>
      <c r="J726" s="26" cm="1">
        <f t="array" ref="J726">IF(A726=MaxT,INDEX(NetCF,A726),INDEX(NetCF,A726)+(INDEX(BEL,(A726+1))*INDEX(DiscountFactor,A726)))</f>
        <v>-169.09230532987098</v>
      </c>
      <c r="K726" s="26"/>
    </row>
    <row r="727" spans="1:11" x14ac:dyDescent="0.2">
      <c r="A727" s="9">
        <v>726</v>
      </c>
      <c r="B727" s="24">
        <f t="shared" si="11"/>
        <v>82</v>
      </c>
      <c r="C727" s="25" cm="1">
        <f t="array" ref="C727">IF(A727=1,1,INDEX(PolicyHoldersInforce,(A727-1))-INDEX(Deaths,(A727-1))-INDEX(Lapses,(A727-1)))</f>
        <v>1.0848296877128661E-3</v>
      </c>
      <c r="D727" s="25" cm="1">
        <f t="array" ref="D727">(INDEX(PolicyHoldersInforce,A727)-INDEX(Deaths,A727))*INDEX(LapseRateFactor,(DurationInforce+A727))</f>
        <v>9.4501120500004081E-6</v>
      </c>
      <c r="E727" s="25" cm="1">
        <f t="array" ref="E727">INDEX(PolicyHoldersInforce,A727)*INDEX(QxFactor,INDEX(Age,A727),QxIndex)</f>
        <v>3.7804281455524423E-6</v>
      </c>
      <c r="F727" s="26" cm="1">
        <f t="array" ref="F727">INDEX(Deaths,A727)*SumAssured</f>
        <v>1.8902140727762211</v>
      </c>
      <c r="G727" s="26" cm="1">
        <f t="array" ref="G727">INDEX(PolicyHoldersInforce,A727)*Premium</f>
        <v>4.8383404071993825E-2</v>
      </c>
      <c r="H727" s="26" cm="1">
        <f t="array" ref="H727">INDEX(PolicyHoldersInforce,A727)*INDEX(EscalatedExpense,A727)</f>
        <v>0.10339948718046856</v>
      </c>
      <c r="I727" s="26" cm="1">
        <f t="array" ref="I727">INDEX(PremiumsReceived,A727)-INDEX(ExpensesPaid,A727)-INDEX(DeathBenefitsPaid,A727)</f>
        <v>-1.9452301558846958</v>
      </c>
      <c r="J727" s="26" cm="1">
        <f t="array" ref="J727">IF(A727=MaxT,INDEX(NetCF,A727),INDEX(NetCF,A727)+(INDEX(BEL,(A727+1))*INDEX(DiscountFactor,A727)))</f>
        <v>-167.93696505227703</v>
      </c>
      <c r="K727" s="26"/>
    </row>
    <row r="728" spans="1:11" x14ac:dyDescent="0.2">
      <c r="A728" s="9">
        <v>727</v>
      </c>
      <c r="B728" s="24">
        <f t="shared" si="11"/>
        <v>82</v>
      </c>
      <c r="C728" s="25" cm="1">
        <f t="array" ref="C728">IF(A728=1,1,INDEX(PolicyHoldersInforce,(A728-1))-INDEX(Deaths,(A728-1))-INDEX(Lapses,(A728-1)))</f>
        <v>1.0715991475173132E-3</v>
      </c>
      <c r="D728" s="25" cm="1">
        <f t="array" ref="D728">(INDEX(PolicyHoldersInforce,A728)-INDEX(Deaths,A728))*INDEX(LapseRateFactor,(DurationInforce+A728))</f>
        <v>9.3348588551937568E-6</v>
      </c>
      <c r="E728" s="25" cm="1">
        <f t="array" ref="E728">INDEX(PolicyHoldersInforce,A728)*INDEX(QxFactor,INDEX(Age,A728),QxIndex)</f>
        <v>3.7343221926064256E-6</v>
      </c>
      <c r="F728" s="26" cm="1">
        <f t="array" ref="F728">INDEX(Deaths,A728)*SumAssured</f>
        <v>1.8671610963032128</v>
      </c>
      <c r="G728" s="26" cm="1">
        <f t="array" ref="G728">INDEX(PolicyHoldersInforce,A728)*Premium</f>
        <v>4.779332197927217E-2</v>
      </c>
      <c r="H728" s="26" cm="1">
        <f t="array" ref="H728">INDEX(PolicyHoldersInforce,A728)*INDEX(EscalatedExpense,A728)</f>
        <v>0.10255455571379619</v>
      </c>
      <c r="I728" s="26" cm="1">
        <f t="array" ref="I728">INDEX(PremiumsReceived,A728)-INDEX(ExpensesPaid,A728)-INDEX(DeathBenefitsPaid,A728)</f>
        <v>-1.9219223300377368</v>
      </c>
      <c r="J728" s="26" cm="1">
        <f t="array" ref="J728">IF(A728=MaxT,INDEX(NetCF,A728),INDEX(NetCF,A728)+(INDEX(BEL,(A728+1))*INDEX(DiscountFactor,A728)))</f>
        <v>-166.79970805942955</v>
      </c>
      <c r="K728" s="26"/>
    </row>
    <row r="729" spans="1:11" x14ac:dyDescent="0.2">
      <c r="A729" s="9">
        <v>728</v>
      </c>
      <c r="B729" s="24">
        <f t="shared" si="11"/>
        <v>82</v>
      </c>
      <c r="C729" s="25" cm="1">
        <f t="array" ref="C729">IF(A729=1,1,INDEX(PolicyHoldersInforce,(A729-1))-INDEX(Deaths,(A729-1))-INDEX(Lapses,(A729-1)))</f>
        <v>1.058529966469513E-3</v>
      </c>
      <c r="D729" s="25" cm="1">
        <f t="array" ref="D729">(INDEX(PolicyHoldersInforce,A729)-INDEX(Deaths,A729))*INDEX(LapseRateFactor,(DurationInforce+A729))</f>
        <v>9.221011283817058E-6</v>
      </c>
      <c r="E729" s="25" cm="1">
        <f t="array" ref="E729">INDEX(PolicyHoldersInforce,A729)*INDEX(QxFactor,INDEX(Age,A729),QxIndex)</f>
        <v>3.6887785460487908E-6</v>
      </c>
      <c r="F729" s="26" cm="1">
        <f t="array" ref="F729">INDEX(Deaths,A729)*SumAssured</f>
        <v>1.8443892730243954</v>
      </c>
      <c r="G729" s="26" cm="1">
        <f t="array" ref="G729">INDEX(PolicyHoldersInforce,A729)*Premium</f>
        <v>4.7210436504540286E-2</v>
      </c>
      <c r="H729" s="26" cm="1">
        <f t="array" ref="H729">INDEX(PolicyHoldersInforce,A729)*INDEX(EscalatedExpense,A729)</f>
        <v>0.10171652862549982</v>
      </c>
      <c r="I729" s="26" cm="1">
        <f t="array" ref="I729">INDEX(PremiumsReceived,A729)-INDEX(ExpensesPaid,A729)-INDEX(DeathBenefitsPaid,A729)</f>
        <v>-1.8988953651453548</v>
      </c>
      <c r="J729" s="26" cm="1">
        <f t="array" ref="J729">IF(A729=MaxT,INDEX(NetCF,A729),INDEX(NetCF,A729)+(INDEX(BEL,(A729+1))*INDEX(DiscountFactor,A729)))</f>
        <v>-165.68033668853141</v>
      </c>
      <c r="K729" s="26"/>
    </row>
    <row r="730" spans="1:11" x14ac:dyDescent="0.2">
      <c r="A730" s="9">
        <v>729</v>
      </c>
      <c r="B730" s="24">
        <f t="shared" si="11"/>
        <v>82</v>
      </c>
      <c r="C730" s="25" cm="1">
        <f t="array" ref="C730">IF(A730=1,1,INDEX(PolicyHoldersInforce,(A730-1))-INDEX(Deaths,(A730-1))-INDEX(Lapses,(A730-1)))</f>
        <v>1.0456201766396473E-3</v>
      </c>
      <c r="D730" s="25" cm="1">
        <f t="array" ref="D730">(INDEX(PolicyHoldersInforce,A730)-INDEX(Deaths,A730))*INDEX(LapseRateFactor,(DurationInforce+A730))</f>
        <v>9.1085521929422536E-6</v>
      </c>
      <c r="E730" s="25" cm="1">
        <f t="array" ref="E730">INDEX(PolicyHoldersInforce,A730)*INDEX(QxFactor,INDEX(Age,A730),QxIndex)</f>
        <v>3.6437903480129451E-6</v>
      </c>
      <c r="F730" s="26" cm="1">
        <f t="array" ref="F730">INDEX(Deaths,A730)*SumAssured</f>
        <v>1.8218951740064726</v>
      </c>
      <c r="G730" s="26" cm="1">
        <f t="array" ref="G730">INDEX(PolicyHoldersInforce,A730)*Premium</f>
        <v>4.6634659878128273E-2</v>
      </c>
      <c r="H730" s="26" cm="1">
        <f t="array" ref="H730">INDEX(PolicyHoldersInforce,A730)*INDEX(EscalatedExpense,A730)</f>
        <v>0.1008853494962807</v>
      </c>
      <c r="I730" s="26" cm="1">
        <f t="array" ref="I730">INDEX(PremiumsReceived,A730)-INDEX(ExpensesPaid,A730)-INDEX(DeathBenefitsPaid,A730)</f>
        <v>-1.8761458636246251</v>
      </c>
      <c r="J730" s="26" cm="1">
        <f t="array" ref="J730">IF(A730=MaxT,INDEX(NetCF,A730),INDEX(NetCF,A730)+(INDEX(BEL,(A730+1))*INDEX(DiscountFactor,A730)))</f>
        <v>-164.57865577069239</v>
      </c>
      <c r="K730" s="26"/>
    </row>
    <row r="731" spans="1:11" x14ac:dyDescent="0.2">
      <c r="A731" s="9">
        <v>730</v>
      </c>
      <c r="B731" s="24">
        <f t="shared" si="11"/>
        <v>82</v>
      </c>
      <c r="C731" s="25" cm="1">
        <f t="array" ref="C731">IF(A731=1,1,INDEX(PolicyHoldersInforce,(A731-1))-INDEX(Deaths,(A731-1))-INDEX(Lapses,(A731-1)))</f>
        <v>1.0328678340986921E-3</v>
      </c>
      <c r="D731" s="25" cm="1">
        <f t="array" ref="D731">(INDEX(PolicyHoldersInforce,A731)-INDEX(Deaths,A731))*INDEX(LapseRateFactor,(DurationInforce+A731))</f>
        <v>8.997464648715761E-6</v>
      </c>
      <c r="E731" s="25" cm="1">
        <f t="array" ref="E731">INDEX(PolicyHoldersInforce,A731)*INDEX(QxFactor,INDEX(Age,A731),QxIndex)</f>
        <v>3.5993508242705666E-6</v>
      </c>
      <c r="F731" s="26" cm="1">
        <f t="array" ref="F731">INDEX(Deaths,A731)*SumAssured</f>
        <v>1.7996754121352834</v>
      </c>
      <c r="G731" s="26" cm="1">
        <f t="array" ref="G731">INDEX(PolicyHoldersInforce,A731)*Premium</f>
        <v>4.6065905400801667E-2</v>
      </c>
      <c r="H731" s="26" cm="1">
        <f t="array" ref="H731">INDEX(PolicyHoldersInforce,A731)*INDEX(EscalatedExpense,A731)</f>
        <v>0.10006096236787193</v>
      </c>
      <c r="I731" s="26" cm="1">
        <f t="array" ref="I731">INDEX(PremiumsReceived,A731)-INDEX(ExpensesPaid,A731)-INDEX(DeathBenefitsPaid,A731)</f>
        <v>-1.8536704691023536</v>
      </c>
      <c r="J731" s="26" cm="1">
        <f t="array" ref="J731">IF(A731=MaxT,INDEX(NetCF,A731),INDEX(NetCF,A731)+(INDEX(BEL,(A731+1))*INDEX(DiscountFactor,A731)))</f>
        <v>-163.49447260114866</v>
      </c>
      <c r="K731" s="26"/>
    </row>
    <row r="732" spans="1:11" x14ac:dyDescent="0.2">
      <c r="A732" s="9">
        <v>731</v>
      </c>
      <c r="B732" s="24">
        <f t="shared" si="11"/>
        <v>82</v>
      </c>
      <c r="C732" s="25" cm="1">
        <f t="array" ref="C732">IF(A732=1,1,INDEX(PolicyHoldersInforce,(A732-1))-INDEX(Deaths,(A732-1))-INDEX(Lapses,(A732-1)))</f>
        <v>1.0202710186257057E-3</v>
      </c>
      <c r="D732" s="25" cm="1">
        <f t="array" ref="D732">(INDEX(PolicyHoldersInforce,A732)-INDEX(Deaths,A732))*INDEX(LapseRateFactor,(DurationInforce+A732))</f>
        <v>8.8877319238086178E-6</v>
      </c>
      <c r="E732" s="25" cm="1">
        <f t="array" ref="E732">INDEX(PolicyHoldersInforce,A732)*INDEX(QxFactor,INDEX(Age,A732),QxIndex)</f>
        <v>3.5554532832115572E-6</v>
      </c>
      <c r="F732" s="26" cm="1">
        <f t="array" ref="F732">INDEX(Deaths,A732)*SumAssured</f>
        <v>1.7777266416057786</v>
      </c>
      <c r="G732" s="26" cm="1">
        <f t="array" ref="G732">INDEX(PolicyHoldersInforce,A732)*Premium</f>
        <v>4.5504087430706476E-2</v>
      </c>
      <c r="H732" s="26" cm="1">
        <f t="array" ref="H732">INDEX(PolicyHoldersInforce,A732)*INDEX(EscalatedExpense,A732)</f>
        <v>9.9243311739270909E-2</v>
      </c>
      <c r="I732" s="26" cm="1">
        <f t="array" ref="I732">INDEX(PremiumsReceived,A732)-INDEX(ExpensesPaid,A732)-INDEX(DeathBenefitsPaid,A732)</f>
        <v>-1.831465865914343</v>
      </c>
      <c r="J732" s="26" cm="1">
        <f t="array" ref="J732">IF(A732=MaxT,INDEX(NetCF,A732),INDEX(NetCF,A732)+(INDEX(BEL,(A732+1))*INDEX(DiscountFactor,A732)))</f>
        <v>-162.42759690984664</v>
      </c>
      <c r="K732" s="26"/>
    </row>
    <row r="733" spans="1:11" x14ac:dyDescent="0.2">
      <c r="A733" s="9">
        <v>732</v>
      </c>
      <c r="B733" s="24">
        <f t="shared" si="11"/>
        <v>83</v>
      </c>
      <c r="C733" s="25" cm="1">
        <f t="array" ref="C733">IF(A733=1,1,INDEX(PolicyHoldersInforce,(A733-1))-INDEX(Deaths,(A733-1))-INDEX(Lapses,(A733-1)))</f>
        <v>1.0078278334186856E-3</v>
      </c>
      <c r="D733" s="25" cm="1">
        <f t="array" ref="D733">(INDEX(PolicyHoldersInforce,A733)-INDEX(Deaths,A733))*INDEX(LapseRateFactor,(DurationInforce+A733))</f>
        <v>8.7755579434655902E-6</v>
      </c>
      <c r="E733" s="25" cm="1">
        <f t="array" ref="E733">INDEX(PolicyHoldersInforce,A733)*INDEX(QxFactor,INDEX(Age,A733),QxIndex)</f>
        <v>3.9444543773627182E-6</v>
      </c>
      <c r="F733" s="26" cm="1">
        <f t="array" ref="F733">INDEX(Deaths,A733)*SumAssured</f>
        <v>1.9722271886813592</v>
      </c>
      <c r="G733" s="26" cm="1">
        <f t="array" ref="G733">INDEX(PolicyHoldersInforce,A733)*Premium</f>
        <v>4.4949121370473383E-2</v>
      </c>
      <c r="H733" s="26" cm="1">
        <f t="array" ref="H733">INDEX(PolicyHoldersInforce,A733)*INDEX(EscalatedExpense,A733)</f>
        <v>9.8432342563002817E-2</v>
      </c>
      <c r="I733" s="26" cm="1">
        <f t="array" ref="I733">INDEX(PremiumsReceived,A733)-INDEX(ExpensesPaid,A733)-INDEX(DeathBenefitsPaid,A733)</f>
        <v>-2.0257104098738887</v>
      </c>
      <c r="J733" s="26" cm="1">
        <f t="array" ref="J733">IF(A733=MaxT,INDEX(NetCF,A733),INDEX(NetCF,A733)+(INDEX(BEL,(A733+1))*INDEX(DiscountFactor,A733)))</f>
        <v>-161.37784083238711</v>
      </c>
      <c r="K733" s="26"/>
    </row>
    <row r="734" spans="1:11" x14ac:dyDescent="0.2">
      <c r="A734" s="9">
        <v>733</v>
      </c>
      <c r="B734" s="24">
        <f t="shared" si="11"/>
        <v>83</v>
      </c>
      <c r="C734" s="25" cm="1">
        <f t="array" ref="C734">IF(A734=1,1,INDEX(PolicyHoldersInforce,(A734-1))-INDEX(Deaths,(A734-1))-INDEX(Lapses,(A734-1)))</f>
        <v>9.9510782109785731E-4</v>
      </c>
      <c r="D734" s="25" cm="1">
        <f t="array" ref="D734">(INDEX(PolicyHoldersInforce,A734)-INDEX(Deaths,A734))*INDEX(LapseRateFactor,(DurationInforce+A734))</f>
        <v>8.6647997351073445E-6</v>
      </c>
      <c r="E734" s="25" cm="1">
        <f t="array" ref="E734">INDEX(PolicyHoldersInforce,A734)*INDEX(QxFactor,INDEX(Age,A734),QxIndex)</f>
        <v>3.8946705684468608E-6</v>
      </c>
      <c r="F734" s="26" cm="1">
        <f t="array" ref="F734">INDEX(Deaths,A734)*SumAssured</f>
        <v>1.9473352842234304</v>
      </c>
      <c r="G734" s="26" cm="1">
        <f t="array" ref="G734">INDEX(PolicyHoldersInforce,A734)*Premium</f>
        <v>4.4381808820964437E-2</v>
      </c>
      <c r="H734" s="26" cm="1">
        <f t="array" ref="H734">INDEX(PolicyHoldersInforce,A734)*INDEX(EscalatedExpense,A734)</f>
        <v>9.7585970868658292E-2</v>
      </c>
      <c r="I734" s="26" cm="1">
        <f t="array" ref="I734">INDEX(PremiumsReceived,A734)-INDEX(ExpensesPaid,A734)-INDEX(DeathBenefitsPaid,A734)</f>
        <v>-2.0005394462711243</v>
      </c>
      <c r="J734" s="26" cm="1">
        <f t="array" ref="J734">IF(A734=MaxT,INDEX(NetCF,A734),INDEX(NetCF,A734)+(INDEX(BEL,(A734+1))*INDEX(DiscountFactor,A734)))</f>
        <v>-160.12778497503996</v>
      </c>
      <c r="K734" s="26"/>
    </row>
    <row r="735" spans="1:11" x14ac:dyDescent="0.2">
      <c r="A735" s="9">
        <v>734</v>
      </c>
      <c r="B735" s="24">
        <f t="shared" si="11"/>
        <v>83</v>
      </c>
      <c r="C735" s="25" cm="1">
        <f t="array" ref="C735">IF(A735=1,1,INDEX(PolicyHoldersInforce,(A735-1))-INDEX(Deaths,(A735-1))-INDEX(Lapses,(A735-1)))</f>
        <v>9.8254835079430308E-4</v>
      </c>
      <c r="D735" s="25" cm="1">
        <f t="array" ref="D735">(INDEX(PolicyHoldersInforce,A735)-INDEX(Deaths,A735))*INDEX(LapseRateFactor,(DurationInforce+A735))</f>
        <v>8.5554394299704965E-6</v>
      </c>
      <c r="E735" s="25" cm="1">
        <f t="array" ref="E735">INDEX(PolicyHoldersInforce,A735)*INDEX(QxFactor,INDEX(Age,A735),QxIndex)</f>
        <v>3.8455150917141289E-6</v>
      </c>
      <c r="F735" s="26" cm="1">
        <f t="array" ref="F735">INDEX(Deaths,A735)*SumAssured</f>
        <v>1.9227575458570645</v>
      </c>
      <c r="G735" s="26" cm="1">
        <f t="array" ref="G735">INDEX(PolicyHoldersInforce,A735)*Premium</f>
        <v>4.3821656445425919E-2</v>
      </c>
      <c r="H735" s="26" cm="1">
        <f t="array" ref="H735">INDEX(PolicyHoldersInforce,A735)*INDEX(EscalatedExpense,A735)</f>
        <v>9.6746876711618801E-2</v>
      </c>
      <c r="I735" s="26" cm="1">
        <f t="array" ref="I735">INDEX(PremiumsReceived,A735)-INDEX(ExpensesPaid,A735)-INDEX(DeathBenefitsPaid,A735)</f>
        <v>-1.9756827661232574</v>
      </c>
      <c r="J735" s="26" cm="1">
        <f t="array" ref="J735">IF(A735=MaxT,INDEX(NetCF,A735),INDEX(NetCF,A735)+(INDEX(BEL,(A735+1))*INDEX(DiscountFactor,A735)))</f>
        <v>-158.89693789213854</v>
      </c>
      <c r="K735" s="26"/>
    </row>
    <row r="736" spans="1:11" x14ac:dyDescent="0.2">
      <c r="A736" s="9">
        <v>735</v>
      </c>
      <c r="B736" s="24">
        <f t="shared" si="11"/>
        <v>83</v>
      </c>
      <c r="C736" s="25" cm="1">
        <f t="array" ref="C736">IF(A736=1,1,INDEX(PolicyHoldersInforce,(A736-1))-INDEX(Deaths,(A736-1))-INDEX(Lapses,(A736-1)))</f>
        <v>9.7014739627261832E-4</v>
      </c>
      <c r="D736" s="25" cm="1">
        <f t="array" ref="D736">(INDEX(PolicyHoldersInforce,A736)-INDEX(Deaths,A736))*INDEX(LapseRateFactor,(DurationInforce+A736))</f>
        <v>8.4474593848171726E-6</v>
      </c>
      <c r="E736" s="25" cm="1">
        <f t="array" ref="E736">INDEX(PolicyHoldersInforce,A736)*INDEX(QxFactor,INDEX(Age,A736),QxIndex)</f>
        <v>3.7969800168486044E-6</v>
      </c>
      <c r="F736" s="26" cm="1">
        <f t="array" ref="F736">INDEX(Deaths,A736)*SumAssured</f>
        <v>1.8984900084243022</v>
      </c>
      <c r="G736" s="26" cm="1">
        <f t="array" ref="G736">INDEX(PolicyHoldersInforce,A736)*Premium</f>
        <v>4.3268573873758778E-2</v>
      </c>
      <c r="H736" s="26" cm="1">
        <f t="array" ref="H736">INDEX(PolicyHoldersInforce,A736)*INDEX(EscalatedExpense,A736)</f>
        <v>9.5914997515890721E-2</v>
      </c>
      <c r="I736" s="26" cm="1">
        <f t="array" ref="I736">INDEX(PremiumsReceived,A736)-INDEX(ExpensesPaid,A736)-INDEX(DeathBenefitsPaid,A736)</f>
        <v>-1.9511364320664342</v>
      </c>
      <c r="J736" s="26" cm="1">
        <f t="array" ref="J736">IF(A736=MaxT,INDEX(NetCF,A736),INDEX(NetCF,A736)+(INDEX(BEL,(A736+1))*INDEX(DiscountFactor,A736)))</f>
        <v>-157.68507727011826</v>
      </c>
      <c r="K736" s="26"/>
    </row>
    <row r="737" spans="1:11" x14ac:dyDescent="0.2">
      <c r="A737" s="9">
        <v>736</v>
      </c>
      <c r="B737" s="24">
        <f t="shared" si="11"/>
        <v>83</v>
      </c>
      <c r="C737" s="25" cm="1">
        <f t="array" ref="C737">IF(A737=1,1,INDEX(PolicyHoldersInforce,(A737-1))-INDEX(Deaths,(A737-1))-INDEX(Lapses,(A737-1)))</f>
        <v>9.5790295687095254E-4</v>
      </c>
      <c r="D737" s="25" cm="1">
        <f t="array" ref="D737">(INDEX(PolicyHoldersInforce,A737)-INDEX(Deaths,A737))*INDEX(LapseRateFactor,(DurationInforce+A737))</f>
        <v>8.3408421790886111E-6</v>
      </c>
      <c r="E737" s="25" cm="1">
        <f t="array" ref="E737">INDEX(PolicyHoldersInforce,A737)*INDEX(QxFactor,INDEX(Age,A737),QxIndex)</f>
        <v>3.7490575136245951E-6</v>
      </c>
      <c r="F737" s="26" cm="1">
        <f t="array" ref="F737">INDEX(Deaths,A737)*SumAssured</f>
        <v>1.8745287568122975</v>
      </c>
      <c r="G737" s="26" cm="1">
        <f t="array" ref="G737">INDEX(PolicyHoldersInforce,A737)*Premium</f>
        <v>4.2722471876444484E-2</v>
      </c>
      <c r="H737" s="26" cm="1">
        <f t="array" ref="H737">INDEX(PolicyHoldersInforce,A737)*INDEX(EscalatedExpense,A737)</f>
        <v>9.5090271243541802E-2</v>
      </c>
      <c r="I737" s="26" cm="1">
        <f t="array" ref="I737">INDEX(PremiumsReceived,A737)-INDEX(ExpensesPaid,A737)-INDEX(DeathBenefitsPaid,A737)</f>
        <v>-1.9268965561793947</v>
      </c>
      <c r="J737" s="26" cm="1">
        <f t="array" ref="J737">IF(A737=MaxT,INDEX(NetCF,A737),INDEX(NetCF,A737)+(INDEX(BEL,(A737+1))*INDEX(DiscountFactor,A737)))</f>
        <v>-156.4919836698212</v>
      </c>
      <c r="K737" s="26"/>
    </row>
    <row r="738" spans="1:11" x14ac:dyDescent="0.2">
      <c r="A738" s="9">
        <v>737</v>
      </c>
      <c r="B738" s="24">
        <f t="shared" si="11"/>
        <v>83</v>
      </c>
      <c r="C738" s="25" cm="1">
        <f t="array" ref="C738">IF(A738=1,1,INDEX(PolicyHoldersInforce,(A738-1))-INDEX(Deaths,(A738-1))-INDEX(Lapses,(A738-1)))</f>
        <v>9.4581305717823935E-4</v>
      </c>
      <c r="D738" s="25" cm="1">
        <f t="array" ref="D738">(INDEX(PolicyHoldersInforce,A738)-INDEX(Deaths,A738))*INDEX(LapseRateFactor,(DurationInforce+A738))</f>
        <v>8.2355706120946721E-6</v>
      </c>
      <c r="E738" s="25" cm="1">
        <f t="array" ref="E738">INDEX(PolicyHoldersInforce,A738)*INDEX(QxFactor,INDEX(Age,A738),QxIndex)</f>
        <v>3.7017398506433749E-6</v>
      </c>
      <c r="F738" s="26" cm="1">
        <f t="array" ref="F738">INDEX(Deaths,A738)*SumAssured</f>
        <v>1.8508699253216874</v>
      </c>
      <c r="G738" s="26" cm="1">
        <f t="array" ref="G738">INDEX(PolicyHoldersInforce,A738)*Premium</f>
        <v>4.2183262350149478E-2</v>
      </c>
      <c r="H738" s="26" cm="1">
        <f t="array" ref="H738">INDEX(PolicyHoldersInforce,A738)*INDEX(EscalatedExpense,A738)</f>
        <v>9.4272636390073328E-2</v>
      </c>
      <c r="I738" s="26" cm="1">
        <f t="array" ref="I738">INDEX(PremiumsReceived,A738)-INDEX(ExpensesPaid,A738)-INDEX(DeathBenefitsPaid,A738)</f>
        <v>-1.9029592993616111</v>
      </c>
      <c r="J738" s="26" cm="1">
        <f t="array" ref="J738">IF(A738=MaxT,INDEX(NetCF,A738),INDEX(NetCF,A738)+(INDEX(BEL,(A738+1))*INDEX(DiscountFactor,A738)))</f>
        <v>-155.3174404908041</v>
      </c>
      <c r="K738" s="26"/>
    </row>
    <row r="739" spans="1:11" x14ac:dyDescent="0.2">
      <c r="A739" s="9">
        <v>738</v>
      </c>
      <c r="B739" s="24">
        <f t="shared" si="11"/>
        <v>83</v>
      </c>
      <c r="C739" s="25" cm="1">
        <f t="array" ref="C739">IF(A739=1,1,INDEX(PolicyHoldersInforce,(A739-1))-INDEX(Deaths,(A739-1))-INDEX(Lapses,(A739-1)))</f>
        <v>9.3387574671550131E-4</v>
      </c>
      <c r="D739" s="25" cm="1">
        <f t="array" ref="D739">(INDEX(PolicyHoldersInforce,A739)-INDEX(Deaths,A739))*INDEX(LapseRateFactor,(DurationInforce+A739))</f>
        <v>8.1316277002388382E-6</v>
      </c>
      <c r="E739" s="25" cm="1">
        <f t="array" ref="E739">INDEX(PolicyHoldersInforce,A739)*INDEX(QxFactor,INDEX(Age,A739),QxIndex)</f>
        <v>3.6550193940858671E-6</v>
      </c>
      <c r="F739" s="26" cm="1">
        <f t="array" ref="F739">INDEX(Deaths,A739)*SumAssured</f>
        <v>1.8275096970429336</v>
      </c>
      <c r="G739" s="26" cm="1">
        <f t="array" ref="G739">INDEX(PolicyHoldersInforce,A739)*Premium</f>
        <v>4.1650858303511361E-2</v>
      </c>
      <c r="H739" s="26" cm="1">
        <f t="array" ref="H739">INDEX(PolicyHoldersInforce,A739)*INDEX(EscalatedExpense,A739)</f>
        <v>9.3462031979833785E-2</v>
      </c>
      <c r="I739" s="26" cm="1">
        <f t="array" ref="I739">INDEX(PremiumsReceived,A739)-INDEX(ExpensesPaid,A739)-INDEX(DeathBenefitsPaid,A739)</f>
        <v>-1.8793208707192561</v>
      </c>
      <c r="J739" s="26" cm="1">
        <f t="array" ref="J739">IF(A739=MaxT,INDEX(NetCF,A739),INDEX(NetCF,A739)+(INDEX(BEL,(A739+1))*INDEX(DiscountFactor,A739)))</f>
        <v>-154.16123393609772</v>
      </c>
      <c r="K739" s="26"/>
    </row>
    <row r="740" spans="1:11" x14ac:dyDescent="0.2">
      <c r="A740" s="9">
        <v>739</v>
      </c>
      <c r="B740" s="24">
        <f t="shared" si="11"/>
        <v>83</v>
      </c>
      <c r="C740" s="25" cm="1">
        <f t="array" ref="C740">IF(A740=1,1,INDEX(PolicyHoldersInforce,(A740-1))-INDEX(Deaths,(A740-1))-INDEX(Lapses,(A740-1)))</f>
        <v>9.2208909962117661E-4</v>
      </c>
      <c r="D740" s="25" cm="1">
        <f t="array" ref="D740">(INDEX(PolicyHoldersInforce,A740)-INDEX(Deaths,A740))*INDEX(LapseRateFactor,(DurationInforce+A740))</f>
        <v>8.0289966742782191E-6</v>
      </c>
      <c r="E740" s="25" cm="1">
        <f t="array" ref="E740">INDEX(PolicyHoldersInforce,A740)*INDEX(QxFactor,INDEX(Age,A740),QxIndex)</f>
        <v>3.6088886064810713E-6</v>
      </c>
      <c r="F740" s="26" cm="1">
        <f t="array" ref="F740">INDEX(Deaths,A740)*SumAssured</f>
        <v>1.8044443032405357</v>
      </c>
      <c r="G740" s="26" cm="1">
        <f t="array" ref="G740">INDEX(PolicyHoldersInforce,A740)*Premium</f>
        <v>4.1125173843104476E-2</v>
      </c>
      <c r="H740" s="26" cm="1">
        <f t="array" ref="H740">INDEX(PolicyHoldersInforce,A740)*INDEX(EscalatedExpense,A740)</f>
        <v>9.2658397561471692E-2</v>
      </c>
      <c r="I740" s="26" cm="1">
        <f t="array" ref="I740">INDEX(PremiumsReceived,A740)-INDEX(ExpensesPaid,A740)-INDEX(DeathBenefitsPaid,A740)</f>
        <v>-1.8559775269589029</v>
      </c>
      <c r="J740" s="26" cm="1">
        <f t="array" ref="J740">IF(A740=MaxT,INDEX(NetCF,A740),INDEX(NetCF,A740)+(INDEX(BEL,(A740+1))*INDEX(DiscountFactor,A740)))</f>
        <v>-153.02315297741137</v>
      </c>
      <c r="K740" s="26"/>
    </row>
    <row r="741" spans="1:11" x14ac:dyDescent="0.2">
      <c r="A741" s="9">
        <v>740</v>
      </c>
      <c r="B741" s="24">
        <f t="shared" si="11"/>
        <v>83</v>
      </c>
      <c r="C741" s="25" cm="1">
        <f t="array" ref="C741">IF(A741=1,1,INDEX(PolicyHoldersInforce,(A741-1))-INDEX(Deaths,(A741-1))-INDEX(Lapses,(A741-1)))</f>
        <v>9.1045121434041732E-4</v>
      </c>
      <c r="D741" s="25" cm="1">
        <f t="array" ref="D741">(INDEX(PolicyHoldersInforce,A741)-INDEX(Deaths,A741))*INDEX(LapseRateFactor,(DurationInforce+A741))</f>
        <v>7.927660976618159E-6</v>
      </c>
      <c r="E741" s="25" cm="1">
        <f t="array" ref="E741">INDEX(PolicyHoldersInforce,A741)*INDEX(QxFactor,INDEX(Age,A741),QxIndex)</f>
        <v>3.5633400454900341E-6</v>
      </c>
      <c r="F741" s="26" cm="1">
        <f t="array" ref="F741">INDEX(Deaths,A741)*SumAssured</f>
        <v>1.7816700227450171</v>
      </c>
      <c r="G741" s="26" cm="1">
        <f t="array" ref="G741">INDEX(PolicyHoldersInforce,A741)*Premium</f>
        <v>4.0606124159582611E-2</v>
      </c>
      <c r="H741" s="26" cm="1">
        <f t="array" ref="H741">INDEX(PolicyHoldersInforce,A741)*INDEX(EscalatedExpense,A741)</f>
        <v>9.1861673203427099E-2</v>
      </c>
      <c r="I741" s="26" cm="1">
        <f t="array" ref="I741">INDEX(PremiumsReceived,A741)-INDEX(ExpensesPaid,A741)-INDEX(DeathBenefitsPaid,A741)</f>
        <v>-1.8329255717888615</v>
      </c>
      <c r="J741" s="26" cm="1">
        <f t="array" ref="J741">IF(A741=MaxT,INDEX(NetCF,A741),INDEX(NetCF,A741)+(INDEX(BEL,(A741+1))*INDEX(DiscountFactor,A741)))</f>
        <v>-151.90298932077764</v>
      </c>
      <c r="K741" s="26"/>
    </row>
    <row r="742" spans="1:11" x14ac:dyDescent="0.2">
      <c r="A742" s="9">
        <v>741</v>
      </c>
      <c r="B742" s="24">
        <f t="shared" si="11"/>
        <v>83</v>
      </c>
      <c r="C742" s="25" cm="1">
        <f t="array" ref="C742">IF(A742=1,1,INDEX(PolicyHoldersInforce,(A742-1))-INDEX(Deaths,(A742-1))-INDEX(Lapses,(A742-1)))</f>
        <v>8.9896021331830906E-4</v>
      </c>
      <c r="D742" s="25" cm="1">
        <f t="array" ref="D742">(INDEX(PolicyHoldersInforce,A742)-INDEX(Deaths,A742))*INDEX(LapseRateFactor,(DurationInforce+A742))</f>
        <v>7.8276042586409721E-6</v>
      </c>
      <c r="E742" s="25" cm="1">
        <f t="array" ref="E742">INDEX(PolicyHoldersInforce,A742)*INDEX(QxFactor,INDEX(Age,A742),QxIndex)</f>
        <v>3.5183663627051645E-6</v>
      </c>
      <c r="F742" s="26" cm="1">
        <f t="array" ref="F742">INDEX(Deaths,A742)*SumAssured</f>
        <v>1.7591831813525822</v>
      </c>
      <c r="G742" s="26" cm="1">
        <f t="array" ref="G742">INDEX(PolicyHoldersInforce,A742)*Premium</f>
        <v>4.0093625513996582E-2</v>
      </c>
      <c r="H742" s="26" cm="1">
        <f t="array" ref="H742">INDEX(PolicyHoldersInforce,A742)*INDEX(EscalatedExpense,A742)</f>
        <v>9.1071799489462299E-2</v>
      </c>
      <c r="I742" s="26" cm="1">
        <f t="array" ref="I742">INDEX(PremiumsReceived,A742)-INDEX(ExpensesPaid,A742)-INDEX(DeathBenefitsPaid,A742)</f>
        <v>-1.810161355328048</v>
      </c>
      <c r="J742" s="26" cm="1">
        <f t="array" ref="J742">IF(A742=MaxT,INDEX(NetCF,A742),INDEX(NetCF,A742)+(INDEX(BEL,(A742+1))*INDEX(DiscountFactor,A742)))</f>
        <v>-150.80053737263125</v>
      </c>
      <c r="K742" s="26"/>
    </row>
    <row r="743" spans="1:11" x14ac:dyDescent="0.2">
      <c r="A743" s="9">
        <v>742</v>
      </c>
      <c r="B743" s="24">
        <f t="shared" si="11"/>
        <v>83</v>
      </c>
      <c r="C743" s="25" cm="1">
        <f t="array" ref="C743">IF(A743=1,1,INDEX(PolicyHoldersInforce,(A743-1))-INDEX(Deaths,(A743-1))-INDEX(Lapses,(A743-1)))</f>
        <v>8.876142426969629E-4</v>
      </c>
      <c r="D743" s="25" cm="1">
        <f t="array" ref="D743">(INDEX(PolicyHoldersInforce,A743)-INDEX(Deaths,A743))*INDEX(LapseRateFactor,(DurationInforce+A743))</f>
        <v>7.7288103780683977E-6</v>
      </c>
      <c r="E743" s="25" cm="1">
        <f t="array" ref="E743">INDEX(PolicyHoldersInforce,A743)*INDEX(QxFactor,INDEX(Age,A743),QxIndex)</f>
        <v>3.4739603024647093E-6</v>
      </c>
      <c r="F743" s="26" cm="1">
        <f t="array" ref="F743">INDEX(Deaths,A743)*SumAssured</f>
        <v>1.7369801512323546</v>
      </c>
      <c r="G743" s="26" cm="1">
        <f t="array" ref="G743">INDEX(PolicyHoldersInforce,A743)*Premium</f>
        <v>3.9587595224284546E-2</v>
      </c>
      <c r="H743" s="26" cm="1">
        <f t="array" ref="H743">INDEX(PolicyHoldersInforce,A743)*INDEX(EscalatedExpense,A743)</f>
        <v>9.0288717514230954E-2</v>
      </c>
      <c r="I743" s="26" cm="1">
        <f t="array" ref="I743">INDEX(PremiumsReceived,A743)-INDEX(ExpensesPaid,A743)-INDEX(DeathBenefitsPaid,A743)</f>
        <v>-1.7876812735223011</v>
      </c>
      <c r="J743" s="26" cm="1">
        <f t="array" ref="J743">IF(A743=MaxT,INDEX(NetCF,A743),INDEX(NetCF,A743)+(INDEX(BEL,(A743+1))*INDEX(DiscountFactor,A743)))</f>
        <v>-149.71559420631692</v>
      </c>
      <c r="K743" s="26"/>
    </row>
    <row r="744" spans="1:11" x14ac:dyDescent="0.2">
      <c r="A744" s="9">
        <v>743</v>
      </c>
      <c r="B744" s="24">
        <f t="shared" si="11"/>
        <v>83</v>
      </c>
      <c r="C744" s="25" cm="1">
        <f t="array" ref="C744">IF(A744=1,1,INDEX(PolicyHoldersInforce,(A744-1))-INDEX(Deaths,(A744-1))-INDEX(Lapses,(A744-1)))</f>
        <v>8.7641147201642975E-4</v>
      </c>
      <c r="D744" s="25" cm="1">
        <f t="array" ref="D744">(INDEX(PolicyHoldersInforce,A744)-INDEX(Deaths,A744))*INDEX(LapseRateFactor,(DurationInforce+A744))</f>
        <v>7.6312633963573512E-6</v>
      </c>
      <c r="E744" s="25" cm="1">
        <f t="array" ref="E744">INDEX(PolicyHoldersInforce,A744)*INDEX(QxFactor,INDEX(Age,A744),QxIndex)</f>
        <v>3.430114700682185E-6</v>
      </c>
      <c r="F744" s="26" cm="1">
        <f t="array" ref="F744">INDEX(Deaths,A744)*SumAssured</f>
        <v>1.7150573503410924</v>
      </c>
      <c r="G744" s="26" cm="1">
        <f t="array" ref="G744">INDEX(PolicyHoldersInforce,A744)*Premium</f>
        <v>3.9087951651932767E-2</v>
      </c>
      <c r="H744" s="26" cm="1">
        <f t="array" ref="H744">INDEX(PolicyHoldersInforce,A744)*INDEX(EscalatedExpense,A744)</f>
        <v>8.951236887888489E-2</v>
      </c>
      <c r="I744" s="26" cm="1">
        <f t="array" ref="I744">INDEX(PremiumsReceived,A744)-INDEX(ExpensesPaid,A744)-INDEX(DeathBenefitsPaid,A744)</f>
        <v>-1.7654817675680445</v>
      </c>
      <c r="J744" s="26" cm="1">
        <f t="array" ref="J744">IF(A744=MaxT,INDEX(NetCF,A744),INDEX(NetCF,A744)+(INDEX(BEL,(A744+1))*INDEX(DiscountFactor,A744)))</f>
        <v>-148.64795952902065</v>
      </c>
      <c r="K744" s="26"/>
    </row>
    <row r="745" spans="1:11" x14ac:dyDescent="0.2">
      <c r="A745" s="9">
        <v>744</v>
      </c>
      <c r="B745" s="24">
        <f t="shared" si="11"/>
        <v>84</v>
      </c>
      <c r="C745" s="25" cm="1">
        <f t="array" ref="C745">IF(A745=1,1,INDEX(PolicyHoldersInforce,(A745-1))-INDEX(Deaths,(A745-1))-INDEX(Lapses,(A745-1)))</f>
        <v>8.6535009391939014E-4</v>
      </c>
      <c r="D745" s="25" cm="1">
        <f t="array" ref="D745">(INDEX(PolicyHoldersInforce,A745)-INDEX(Deaths,A745))*INDEX(LapseRateFactor,(DurationInforce+A745))</f>
        <v>7.5313016024227159E-6</v>
      </c>
      <c r="E745" s="25" cm="1">
        <f t="array" ref="E745">INDEX(PolicyHoldersInforce,A745)*INDEX(QxFactor,INDEX(Age,A745),QxIndex)</f>
        <v>3.8039050700369146E-6</v>
      </c>
      <c r="F745" s="26" cm="1">
        <f t="array" ref="F745">INDEX(Deaths,A745)*SumAssured</f>
        <v>1.9019525350184574</v>
      </c>
      <c r="G745" s="26" cm="1">
        <f t="array" ref="G745">INDEX(PolicyHoldersInforce,A745)*Premium</f>
        <v>3.8594614188804804E-2</v>
      </c>
      <c r="H745" s="26" cm="1">
        <f t="array" ref="H745">INDEX(PolicyHoldersInforce,A745)*INDEX(EscalatedExpense,A745)</f>
        <v>8.8742695686719358E-2</v>
      </c>
      <c r="I745" s="26" cm="1">
        <f t="array" ref="I745">INDEX(PremiumsReceived,A745)-INDEX(ExpensesPaid,A745)-INDEX(DeathBenefitsPaid,A745)</f>
        <v>-1.9521006165163719</v>
      </c>
      <c r="J745" s="26" cm="1">
        <f t="array" ref="J745">IF(A745=MaxT,INDEX(NetCF,A745),INDEX(NetCF,A745)+(INDEX(BEL,(A745+1))*INDEX(DiscountFactor,A745)))</f>
        <v>-147.59743564911935</v>
      </c>
      <c r="K745" s="26"/>
    </row>
    <row r="746" spans="1:11" x14ac:dyDescent="0.2">
      <c r="A746" s="9">
        <v>745</v>
      </c>
      <c r="B746" s="24">
        <f t="shared" si="11"/>
        <v>84</v>
      </c>
      <c r="C746" s="25" cm="1">
        <f t="array" ref="C746">IF(A746=1,1,INDEX(PolicyHoldersInforce,(A746-1))-INDEX(Deaths,(A746-1))-INDEX(Lapses,(A746-1)))</f>
        <v>8.5401488724693049E-4</v>
      </c>
      <c r="D746" s="25" cm="1">
        <f t="array" ref="D746">(INDEX(PolicyHoldersInforce,A746)-INDEX(Deaths,A746))*INDEX(LapseRateFactor,(DurationInforce+A746))</f>
        <v>7.4326492063856039E-6</v>
      </c>
      <c r="E746" s="25" cm="1">
        <f t="array" ref="E746">INDEX(PolicyHoldersInforce,A746)*INDEX(QxFactor,INDEX(Age,A746),QxIndex)</f>
        <v>3.7540777799790919E-6</v>
      </c>
      <c r="F746" s="26" cm="1">
        <f t="array" ref="F746">INDEX(Deaths,A746)*SumAssured</f>
        <v>1.877038889989546</v>
      </c>
      <c r="G746" s="26" cm="1">
        <f t="array" ref="G746">INDEX(PolicyHoldersInforce,A746)*Premium</f>
        <v>3.8089063971213102E-2</v>
      </c>
      <c r="H746" s="26" cm="1">
        <f t="array" ref="H746">INDEX(PolicyHoldersInforce,A746)*INDEX(EscalatedExpense,A746)</f>
        <v>8.7937069379226712E-2</v>
      </c>
      <c r="I746" s="26" cm="1">
        <f t="array" ref="I746">INDEX(PremiumsReceived,A746)-INDEX(ExpensesPaid,A746)-INDEX(DeathBenefitsPaid,A746)</f>
        <v>-1.9268868953975598</v>
      </c>
      <c r="J746" s="26" cm="1">
        <f t="array" ref="J746">IF(A746=MaxT,INDEX(NetCF,A746),INDEX(NetCF,A746)+(INDEX(BEL,(A746+1))*INDEX(DiscountFactor,A746)))</f>
        <v>-146.3542710654805</v>
      </c>
      <c r="K746" s="26"/>
    </row>
    <row r="747" spans="1:11" x14ac:dyDescent="0.2">
      <c r="A747" s="9">
        <v>746</v>
      </c>
      <c r="B747" s="24">
        <f t="shared" si="11"/>
        <v>84</v>
      </c>
      <c r="C747" s="25" cm="1">
        <f t="array" ref="C747">IF(A747=1,1,INDEX(PolicyHoldersInforce,(A747-1))-INDEX(Deaths,(A747-1))-INDEX(Lapses,(A747-1)))</f>
        <v>8.4282816026056578E-4</v>
      </c>
      <c r="D747" s="25" cm="1">
        <f t="array" ref="D747">(INDEX(PolicyHoldersInforce,A747)-INDEX(Deaths,A747))*INDEX(LapseRateFactor,(DurationInforce+A747))</f>
        <v>7.3352890564644527E-6</v>
      </c>
      <c r="E747" s="25" cm="1">
        <f t="array" ref="E747">INDEX(PolicyHoldersInforce,A747)*INDEX(QxFactor,INDEX(Age,A747),QxIndex)</f>
        <v>3.704903176775645E-6</v>
      </c>
      <c r="F747" s="26" cm="1">
        <f t="array" ref="F747">INDEX(Deaths,A747)*SumAssured</f>
        <v>1.8524515883878225</v>
      </c>
      <c r="G747" s="26" cm="1">
        <f t="array" ref="G747">INDEX(PolicyHoldersInforce,A747)*Premium</f>
        <v>3.7590135947621235E-2</v>
      </c>
      <c r="H747" s="26" cm="1">
        <f t="array" ref="H747">INDEX(PolicyHoldersInforce,A747)*INDEX(EscalatedExpense,A747)</f>
        <v>8.7138756729971942E-2</v>
      </c>
      <c r="I747" s="26" cm="1">
        <f t="array" ref="I747">INDEX(PremiumsReceived,A747)-INDEX(ExpensesPaid,A747)-INDEX(DeathBenefitsPaid,A747)</f>
        <v>-1.9020002091701733</v>
      </c>
      <c r="J747" s="26" cm="1">
        <f t="array" ref="J747">IF(A747=MaxT,INDEX(NetCF,A747),INDEX(NetCF,A747)+(INDEX(BEL,(A747+1))*INDEX(DiscountFactor,A747)))</f>
        <v>-145.13039176555105</v>
      </c>
      <c r="K747" s="26"/>
    </row>
    <row r="748" spans="1:11" x14ac:dyDescent="0.2">
      <c r="A748" s="9">
        <v>747</v>
      </c>
      <c r="B748" s="24">
        <f t="shared" si="11"/>
        <v>84</v>
      </c>
      <c r="C748" s="25" cm="1">
        <f t="array" ref="C748">IF(A748=1,1,INDEX(PolicyHoldersInforce,(A748-1))-INDEX(Deaths,(A748-1))-INDEX(Lapses,(A748-1)))</f>
        <v>8.3178796802732568E-4</v>
      </c>
      <c r="D748" s="25" cm="1">
        <f t="array" ref="D748">(INDEX(PolicyHoldersInforce,A748)-INDEX(Deaths,A748))*INDEX(LapseRateFactor,(DurationInforce+A748))</f>
        <v>7.2392042255486068E-6</v>
      </c>
      <c r="E748" s="25" cm="1">
        <f t="array" ref="E748">INDEX(PolicyHoldersInforce,A748)*INDEX(QxFactor,INDEX(Age,A748),QxIndex)</f>
        <v>3.6563727108921846E-6</v>
      </c>
      <c r="F748" s="26" cm="1">
        <f t="array" ref="F748">INDEX(Deaths,A748)*SumAssured</f>
        <v>1.8281863554460922</v>
      </c>
      <c r="G748" s="26" cm="1">
        <f t="array" ref="G748">INDEX(PolicyHoldersInforce,A748)*Premium</f>
        <v>3.7097743374018728E-2</v>
      </c>
      <c r="H748" s="26" cm="1">
        <f t="array" ref="H748">INDEX(PolicyHoldersInforce,A748)*INDEX(EscalatedExpense,A748)</f>
        <v>8.6347691343907115E-2</v>
      </c>
      <c r="I748" s="26" cm="1">
        <f t="array" ref="I748">INDEX(PremiumsReceived,A748)-INDEX(ExpensesPaid,A748)-INDEX(DeathBenefitsPaid,A748)</f>
        <v>-1.8774363034159807</v>
      </c>
      <c r="J748" s="26" cm="1">
        <f t="array" ref="J748">IF(A748=MaxT,INDEX(NetCF,A748),INDEX(NetCF,A748)+(INDEX(BEL,(A748+1))*INDEX(DiscountFactor,A748)))</f>
        <v>-143.92556299467429</v>
      </c>
      <c r="K748" s="26"/>
    </row>
    <row r="749" spans="1:11" x14ac:dyDescent="0.2">
      <c r="A749" s="9">
        <v>748</v>
      </c>
      <c r="B749" s="24">
        <f t="shared" si="11"/>
        <v>84</v>
      </c>
      <c r="C749" s="25" cm="1">
        <f t="array" ref="C749">IF(A749=1,1,INDEX(PolicyHoldersInforce,(A749-1))-INDEX(Deaths,(A749-1))-INDEX(Lapses,(A749-1)))</f>
        <v>8.2089239109088487E-4</v>
      </c>
      <c r="D749" s="25" cm="1">
        <f t="array" ref="D749">(INDEX(PolicyHoldersInforce,A749)-INDEX(Deaths,A749))*INDEX(LapseRateFactor,(DurationInforce+A749))</f>
        <v>7.1443780082553546E-6</v>
      </c>
      <c r="E749" s="25" cm="1">
        <f t="array" ref="E749">INDEX(PolicyHoldersInforce,A749)*INDEX(QxFactor,INDEX(Age,A749),QxIndex)</f>
        <v>3.608477944784532E-6</v>
      </c>
      <c r="F749" s="26" cm="1">
        <f t="array" ref="F749">INDEX(Deaths,A749)*SumAssured</f>
        <v>1.804238972392266</v>
      </c>
      <c r="G749" s="26" cm="1">
        <f t="array" ref="G749">INDEX(PolicyHoldersInforce,A749)*Premium</f>
        <v>3.6611800642653465E-2</v>
      </c>
      <c r="H749" s="26" cm="1">
        <f t="array" ref="H749">INDEX(PolicyHoldersInforce,A749)*INDEX(EscalatedExpense,A749)</f>
        <v>8.5563807428734345E-2</v>
      </c>
      <c r="I749" s="26" cm="1">
        <f t="array" ref="I749">INDEX(PremiumsReceived,A749)-INDEX(ExpensesPaid,A749)-INDEX(DeathBenefitsPaid,A749)</f>
        <v>-1.853190979178347</v>
      </c>
      <c r="J749" s="26" cm="1">
        <f t="array" ref="J749">IF(A749=MaxT,INDEX(NetCF,A749),INDEX(NetCF,A749)+(INDEX(BEL,(A749+1))*INDEX(DiscountFactor,A749)))</f>
        <v>-142.73955313064027</v>
      </c>
      <c r="K749" s="26"/>
    </row>
    <row r="750" spans="1:11" x14ac:dyDescent="0.2">
      <c r="A750" s="9">
        <v>749</v>
      </c>
      <c r="B750" s="24">
        <f t="shared" si="11"/>
        <v>84</v>
      </c>
      <c r="C750" s="25" cm="1">
        <f t="array" ref="C750">IF(A750=1,1,INDEX(PolicyHoldersInforce,(A750-1))-INDEX(Deaths,(A750-1))-INDEX(Lapses,(A750-1)))</f>
        <v>8.1013953513784493E-4</v>
      </c>
      <c r="D750" s="25" cm="1">
        <f t="array" ref="D750">(INDEX(PolicyHoldersInforce,A750)-INDEX(Deaths,A750))*INDEX(LapseRateFactor,(DurationInforce+A750))</f>
        <v>7.0507939180255174E-6</v>
      </c>
      <c r="E750" s="25" cm="1">
        <f t="array" ref="E750">INDEX(PolicyHoldersInforce,A750)*INDEX(QxFactor,INDEX(Age,A750),QxIndex)</f>
        <v>3.5612105514317608E-6</v>
      </c>
      <c r="F750" s="26" cm="1">
        <f t="array" ref="F750">INDEX(Deaths,A750)*SumAssured</f>
        <v>1.7806052757158803</v>
      </c>
      <c r="G750" s="26" cm="1">
        <f t="array" ref="G750">INDEX(PolicyHoldersInforce,A750)*Premium</f>
        <v>3.6132223267147885E-2</v>
      </c>
      <c r="H750" s="26" cm="1">
        <f t="array" ref="H750">INDEX(PolicyHoldersInforce,A750)*INDEX(EscalatedExpense,A750)</f>
        <v>8.4787039789433083E-2</v>
      </c>
      <c r="I750" s="26" cm="1">
        <f t="array" ref="I750">INDEX(PremiumsReceived,A750)-INDEX(ExpensesPaid,A750)-INDEX(DeathBenefitsPaid,A750)</f>
        <v>-1.8292600922381654</v>
      </c>
      <c r="J750" s="26" cm="1">
        <f t="array" ref="J750">IF(A750=MaxT,INDEX(NetCF,A750),INDEX(NetCF,A750)+(INDEX(BEL,(A750+1))*INDEX(DiscountFactor,A750)))</f>
        <v>-141.5721336432014</v>
      </c>
      <c r="K750" s="26"/>
    </row>
    <row r="751" spans="1:11" x14ac:dyDescent="0.2">
      <c r="A751" s="9">
        <v>750</v>
      </c>
      <c r="B751" s="24">
        <f t="shared" si="11"/>
        <v>84</v>
      </c>
      <c r="C751" s="25" cm="1">
        <f t="array" ref="C751">IF(A751=1,1,INDEX(PolicyHoldersInforce,(A751-1))-INDEX(Deaths,(A751-1))-INDEX(Lapses,(A751-1)))</f>
        <v>7.9952753066838767E-4</v>
      </c>
      <c r="D751" s="25" cm="1">
        <f t="array" ref="D751">(INDEX(PolicyHoldersInforce,A751)-INDEX(Deaths,A751))*INDEX(LapseRateFactor,(DurationInforce+A751))</f>
        <v>6.9584356842570868E-6</v>
      </c>
      <c r="E751" s="25" cm="1">
        <f t="array" ref="E751">INDEX(PolicyHoldersInforce,A751)*INDEX(QxFactor,INDEX(Age,A751),QxIndex)</f>
        <v>3.5145623128884561E-6</v>
      </c>
      <c r="F751" s="26" cm="1">
        <f t="array" ref="F751">INDEX(Deaths,A751)*SumAssured</f>
        <v>1.7572811564442281</v>
      </c>
      <c r="G751" s="26" cm="1">
        <f t="array" ref="G751">INDEX(PolicyHoldersInforce,A751)*Premium</f>
        <v>3.5658927867810095E-2</v>
      </c>
      <c r="H751" s="26" cm="1">
        <f t="array" ref="H751">INDEX(PolicyHoldersInforce,A751)*INDEX(EscalatedExpense,A751)</f>
        <v>8.4017323822837761E-2</v>
      </c>
      <c r="I751" s="26" cm="1">
        <f t="array" ref="I751">INDEX(PremiumsReceived,A751)-INDEX(ExpensesPaid,A751)-INDEX(DeathBenefitsPaid,A751)</f>
        <v>-1.8056395523992559</v>
      </c>
      <c r="J751" s="26" cm="1">
        <f t="array" ref="J751">IF(A751=MaxT,INDEX(NetCF,A751),INDEX(NetCF,A751)+(INDEX(BEL,(A751+1))*INDEX(DiscountFactor,A751)))</f>
        <v>-140.42307905411889</v>
      </c>
      <c r="K751" s="26"/>
    </row>
    <row r="752" spans="1:11" x14ac:dyDescent="0.2">
      <c r="A752" s="9">
        <v>751</v>
      </c>
      <c r="B752" s="24">
        <f t="shared" si="11"/>
        <v>84</v>
      </c>
      <c r="C752" s="25" cm="1">
        <f t="array" ref="C752">IF(A752=1,1,INDEX(PolicyHoldersInforce,(A752-1))-INDEX(Deaths,(A752-1))-INDEX(Lapses,(A752-1)))</f>
        <v>7.8905453267124216E-4</v>
      </c>
      <c r="D752" s="25" cm="1">
        <f t="array" ref="D752">(INDEX(PolicyHoldersInforce,A752)-INDEX(Deaths,A752))*INDEX(LapseRateFactor,(DurationInforce+A752))</f>
        <v>6.8672872494764011E-6</v>
      </c>
      <c r="E752" s="25" cm="1">
        <f t="array" ref="E752">INDEX(PolicyHoldersInforce,A752)*INDEX(QxFactor,INDEX(Age,A752),QxIndex)</f>
        <v>3.4685251188559338E-6</v>
      </c>
      <c r="F752" s="26" cm="1">
        <f t="array" ref="F752">INDEX(Deaths,A752)*SumAssured</f>
        <v>1.7342625594279668</v>
      </c>
      <c r="G752" s="26" cm="1">
        <f t="array" ref="G752">INDEX(PolicyHoldersInforce,A752)*Premium</f>
        <v>3.51918321571374E-2</v>
      </c>
      <c r="H752" s="26" cm="1">
        <f t="array" ref="H752">INDEX(PolicyHoldersInforce,A752)*INDEX(EscalatedExpense,A752)</f>
        <v>8.3254595512265189E-2</v>
      </c>
      <c r="I752" s="26" cm="1">
        <f t="array" ref="I752">INDEX(PremiumsReceived,A752)-INDEX(ExpensesPaid,A752)-INDEX(DeathBenefitsPaid,A752)</f>
        <v>-1.7823253227830946</v>
      </c>
      <c r="J752" s="26" cm="1">
        <f t="array" ref="J752">IF(A752=MaxT,INDEX(NetCF,A752),INDEX(NetCF,A752)+(INDEX(BEL,(A752+1))*INDEX(DiscountFactor,A752)))</f>
        <v>-139.29216689773264</v>
      </c>
      <c r="K752" s="26"/>
    </row>
    <row r="753" spans="1:11" x14ac:dyDescent="0.2">
      <c r="A753" s="9">
        <v>752</v>
      </c>
      <c r="B753" s="24">
        <f t="shared" si="11"/>
        <v>84</v>
      </c>
      <c r="C753" s="25" cm="1">
        <f t="array" ref="C753">IF(A753=1,1,INDEX(PolicyHoldersInforce,(A753-1))-INDEX(Deaths,(A753-1))-INDEX(Lapses,(A753-1)))</f>
        <v>7.7871872030290984E-4</v>
      </c>
      <c r="D753" s="25" cm="1">
        <f t="array" ref="D753">(INDEX(PolicyHoldersInforce,A753)-INDEX(Deaths,A753))*INDEX(LapseRateFactor,(DurationInforce+A753))</f>
        <v>6.7773327665463819E-6</v>
      </c>
      <c r="E753" s="25" cm="1">
        <f t="array" ref="E753">INDEX(PolicyHoldersInforce,A753)*INDEX(QxFactor,INDEX(Age,A753),QxIndex)</f>
        <v>3.4230909652721797E-6</v>
      </c>
      <c r="F753" s="26" cm="1">
        <f t="array" ref="F753">INDEX(Deaths,A753)*SumAssured</f>
        <v>1.7115454826360899</v>
      </c>
      <c r="G753" s="26" cm="1">
        <f t="array" ref="G753">INDEX(PolicyHoldersInforce,A753)*Premium</f>
        <v>3.4730854925509778E-2</v>
      </c>
      <c r="H753" s="26" cm="1">
        <f t="array" ref="H753">INDEX(PolicyHoldersInforce,A753)*INDEX(EscalatedExpense,A753)</f>
        <v>8.2498791422189993E-2</v>
      </c>
      <c r="I753" s="26" cm="1">
        <f t="array" ref="I753">INDEX(PremiumsReceived,A753)-INDEX(ExpensesPaid,A753)-INDEX(DeathBenefitsPaid,A753)</f>
        <v>-1.7593134191327702</v>
      </c>
      <c r="J753" s="26" cm="1">
        <f t="array" ref="J753">IF(A753=MaxT,INDEX(NetCF,A753),INDEX(NetCF,A753)+(INDEX(BEL,(A753+1))*INDEX(DiscountFactor,A753)))</f>
        <v>-138.17917768204794</v>
      </c>
      <c r="K753" s="26"/>
    </row>
    <row r="754" spans="1:11" x14ac:dyDescent="0.2">
      <c r="A754" s="9">
        <v>753</v>
      </c>
      <c r="B754" s="24">
        <f t="shared" si="11"/>
        <v>84</v>
      </c>
      <c r="C754" s="25" cm="1">
        <f t="array" ref="C754">IF(A754=1,1,INDEX(PolicyHoldersInforce,(A754-1))-INDEX(Deaths,(A754-1))-INDEX(Lapses,(A754-1)))</f>
        <v>7.6851829657109119E-4</v>
      </c>
      <c r="D754" s="25" cm="1">
        <f t="array" ref="D754">(INDEX(PolicyHoldersInforce,A754)-INDEX(Deaths,A754))*INDEX(LapseRateFactor,(DurationInforce+A754))</f>
        <v>6.6885565959113405E-6</v>
      </c>
      <c r="E754" s="25" cm="1">
        <f t="array" ref="E754">INDEX(PolicyHoldersInforce,A754)*INDEX(QxFactor,INDEX(Age,A754),QxIndex)</f>
        <v>3.3782519529202561E-6</v>
      </c>
      <c r="F754" s="26" cm="1">
        <f t="array" ref="F754">INDEX(Deaths,A754)*SumAssured</f>
        <v>1.6891259764601281</v>
      </c>
      <c r="G754" s="26" cm="1">
        <f t="array" ref="G754">INDEX(PolicyHoldersInforce,A754)*Premium</f>
        <v>3.4275916027070669E-2</v>
      </c>
      <c r="H754" s="26" cm="1">
        <f t="array" ref="H754">INDEX(PolicyHoldersInforce,A754)*INDEX(EscalatedExpense,A754)</f>
        <v>8.1749848692968863E-2</v>
      </c>
      <c r="I754" s="26" cm="1">
        <f t="array" ref="I754">INDEX(PremiumsReceived,A754)-INDEX(ExpensesPaid,A754)-INDEX(DeathBenefitsPaid,A754)</f>
        <v>-1.7365999091260262</v>
      </c>
      <c r="J754" s="26" cm="1">
        <f t="array" ref="J754">IF(A754=MaxT,INDEX(NetCF,A754),INDEX(NetCF,A754)+(INDEX(BEL,(A754+1))*INDEX(DiscountFactor,A754)))</f>
        <v>-137.08389485033214</v>
      </c>
      <c r="K754" s="26"/>
    </row>
    <row r="755" spans="1:11" x14ac:dyDescent="0.2">
      <c r="A755" s="9">
        <v>754</v>
      </c>
      <c r="B755" s="24">
        <f t="shared" si="11"/>
        <v>84</v>
      </c>
      <c r="C755" s="25" cm="1">
        <f t="array" ref="C755">IF(A755=1,1,INDEX(PolicyHoldersInforce,(A755-1))-INDEX(Deaths,(A755-1))-INDEX(Lapses,(A755-1)))</f>
        <v>7.5845148802225959E-4</v>
      </c>
      <c r="D755" s="25" cm="1">
        <f t="array" ref="D755">(INDEX(PolicyHoldersInforce,A755)-INDEX(Deaths,A755))*INDEX(LapseRateFactor,(DurationInforce+A755))</f>
        <v>6.6009433028778738E-6</v>
      </c>
      <c r="E755" s="25" cm="1">
        <f t="array" ref="E755">INDEX(PolicyHoldersInforce,A755)*INDEX(QxFactor,INDEX(Age,A755),QxIndex)</f>
        <v>3.3340002860549396E-6</v>
      </c>
      <c r="F755" s="26" cm="1">
        <f t="array" ref="F755">INDEX(Deaths,A755)*SumAssured</f>
        <v>1.6670001430274697</v>
      </c>
      <c r="G755" s="26" cm="1">
        <f t="array" ref="G755">INDEX(PolicyHoldersInforce,A755)*Premium</f>
        <v>3.382693636579278E-2</v>
      </c>
      <c r="H755" s="26" cm="1">
        <f t="array" ref="H755">INDEX(PolicyHoldersInforce,A755)*INDEX(EscalatedExpense,A755)</f>
        <v>8.100770503561279E-2</v>
      </c>
      <c r="I755" s="26" cm="1">
        <f t="array" ref="I755">INDEX(PremiumsReceived,A755)-INDEX(ExpensesPaid,A755)-INDEX(DeathBenefitsPaid,A755)</f>
        <v>-1.7141809116972897</v>
      </c>
      <c r="J755" s="26" cm="1">
        <f t="array" ref="J755">IF(A755=MaxT,INDEX(NetCF,A755),INDEX(NetCF,A755)+(INDEX(BEL,(A755+1))*INDEX(DiscountFactor,A755)))</f>
        <v>-136.00610474321485</v>
      </c>
      <c r="K755" s="26"/>
    </row>
    <row r="756" spans="1:11" x14ac:dyDescent="0.2">
      <c r="A756" s="9">
        <v>755</v>
      </c>
      <c r="B756" s="24">
        <f t="shared" si="11"/>
        <v>84</v>
      </c>
      <c r="C756" s="25" cm="1">
        <f t="array" ref="C756">IF(A756=1,1,INDEX(PolicyHoldersInforce,(A756-1))-INDEX(Deaths,(A756-1))-INDEX(Lapses,(A756-1)))</f>
        <v>7.4851654443332672E-4</v>
      </c>
      <c r="D756" s="25" cm="1">
        <f t="array" ref="D756">(INDEX(PolicyHoldersInforce,A756)-INDEX(Deaths,A756))*INDEX(LapseRateFactor,(DurationInforce+A756))</f>
        <v>6.5144776549313683E-6</v>
      </c>
      <c r="E756" s="25" cm="1">
        <f t="array" ref="E756">INDEX(PolicyHoldersInforce,A756)*INDEX(QxFactor,INDEX(Age,A756),QxIndex)</f>
        <v>3.290328271047343E-6</v>
      </c>
      <c r="F756" s="26" cm="1">
        <f t="array" ref="F756">INDEX(Deaths,A756)*SumAssured</f>
        <v>1.6451641355236715</v>
      </c>
      <c r="G756" s="26" cm="1">
        <f t="array" ref="G756">INDEX(PolicyHoldersInforce,A756)*Premium</f>
        <v>3.3383837881726372E-2</v>
      </c>
      <c r="H756" s="26" cm="1">
        <f t="array" ref="H756">INDEX(PolicyHoldersInforce,A756)*INDEX(EscalatedExpense,A756)</f>
        <v>8.0272298726606059E-2</v>
      </c>
      <c r="I756" s="26" cm="1">
        <f t="array" ref="I756">INDEX(PremiumsReceived,A756)-INDEX(ExpensesPaid,A756)-INDEX(DeathBenefitsPaid,A756)</f>
        <v>-1.6920525963685511</v>
      </c>
      <c r="J756" s="26" cm="1">
        <f t="array" ref="J756">IF(A756=MaxT,INDEX(NetCF,A756),INDEX(NetCF,A756)+(INDEX(BEL,(A756+1))*INDEX(DiscountFactor,A756)))</f>
        <v>-134.94559656128465</v>
      </c>
      <c r="K756" s="26"/>
    </row>
    <row r="757" spans="1:11" x14ac:dyDescent="0.2">
      <c r="A757" s="9">
        <v>756</v>
      </c>
      <c r="B757" s="24">
        <f t="shared" si="11"/>
        <v>85</v>
      </c>
      <c r="C757" s="25" cm="1">
        <f t="array" ref="C757">IF(A757=1,1,INDEX(PolicyHoldersInforce,(A757-1))-INDEX(Deaths,(A757-1))-INDEX(Lapses,(A757-1)))</f>
        <v>7.3871173850734802E-4</v>
      </c>
      <c r="D757" s="25" cm="1">
        <f t="array" ref="D757">(INDEX(PolicyHoldersInforce,A757)-INDEX(Deaths,A757))*INDEX(LapseRateFactor,(DurationInforce+A757))</f>
        <v>6.4256480694590763E-6</v>
      </c>
      <c r="E757" s="25" cm="1">
        <f t="array" ref="E757">INDEX(PolicyHoldersInforce,A757)*INDEX(QxFactor,INDEX(Age,A757),QxIndex)</f>
        <v>3.6472174757087129E-6</v>
      </c>
      <c r="F757" s="26" cm="1">
        <f t="array" ref="F757">INDEX(Deaths,A757)*SumAssured</f>
        <v>1.8236087378543564</v>
      </c>
      <c r="G757" s="26" cm="1">
        <f t="array" ref="G757">INDEX(PolicyHoldersInforce,A757)*Premium</f>
        <v>3.2946543537427722E-2</v>
      </c>
      <c r="H757" s="26" cm="1">
        <f t="array" ref="H757">INDEX(PolicyHoldersInforce,A757)*INDEX(EscalatedExpense,A757)</f>
        <v>7.9543568602773174E-2</v>
      </c>
      <c r="I757" s="26" cm="1">
        <f t="array" ref="I757">INDEX(PremiumsReceived,A757)-INDEX(ExpensesPaid,A757)-INDEX(DeathBenefitsPaid,A757)</f>
        <v>-1.8702057629197018</v>
      </c>
      <c r="J757" s="26" cm="1">
        <f t="array" ref="J757">IF(A757=MaxT,INDEX(NetCF,A757),INDEX(NetCF,A757)+(INDEX(BEL,(A757+1))*INDEX(DiscountFactor,A757)))</f>
        <v>-133.9021623281765</v>
      </c>
      <c r="K757" s="26"/>
    </row>
    <row r="758" spans="1:11" x14ac:dyDescent="0.2">
      <c r="A758" s="9">
        <v>757</v>
      </c>
      <c r="B758" s="24">
        <f t="shared" si="11"/>
        <v>85</v>
      </c>
      <c r="C758" s="25" cm="1">
        <f t="array" ref="C758">IF(A758=1,1,INDEX(PolicyHoldersInforce,(A758-1))-INDEX(Deaths,(A758-1))-INDEX(Lapses,(A758-1)))</f>
        <v>7.2863887296218018E-4</v>
      </c>
      <c r="D758" s="25" cm="1">
        <f t="array" ref="D758">(INDEX(PolicyHoldersInforce,A758)-INDEX(Deaths,A758))*INDEX(LapseRateFactor,(DurationInforce+A758))</f>
        <v>6.3380297392359611E-6</v>
      </c>
      <c r="E758" s="25" cm="1">
        <f t="array" ref="E758">INDEX(PolicyHoldersInforce,A758)*INDEX(QxFactor,INDEX(Age,A758),QxIndex)</f>
        <v>3.5974850437846802E-6</v>
      </c>
      <c r="F758" s="26" cm="1">
        <f t="array" ref="F758">INDEX(Deaths,A758)*SumAssured</f>
        <v>1.7987425218923401</v>
      </c>
      <c r="G758" s="26" cm="1">
        <f t="array" ref="G758">INDEX(PolicyHoldersInforce,A758)*Premium</f>
        <v>3.2497293734113239E-2</v>
      </c>
      <c r="H758" s="26" cm="1">
        <f t="array" ref="H758">INDEX(PolicyHoldersInforce,A758)*INDEX(EscalatedExpense,A758)</f>
        <v>7.8778586281046684E-2</v>
      </c>
      <c r="I758" s="26" cm="1">
        <f t="array" ref="I758">INDEX(PremiumsReceived,A758)-INDEX(ExpensesPaid,A758)-INDEX(DeathBenefitsPaid,A758)</f>
        <v>-1.8450238144392734</v>
      </c>
      <c r="J758" s="26" cm="1">
        <f t="array" ref="J758">IF(A758=MaxT,INDEX(NetCF,A758),INDEX(NetCF,A758)+(INDEX(BEL,(A758+1))*INDEX(DiscountFactor,A758)))</f>
        <v>-132.67462879007937</v>
      </c>
      <c r="K758" s="26"/>
    </row>
    <row r="759" spans="1:11" x14ac:dyDescent="0.2">
      <c r="A759" s="9">
        <v>758</v>
      </c>
      <c r="B759" s="24">
        <f t="shared" si="11"/>
        <v>85</v>
      </c>
      <c r="C759" s="25" cm="1">
        <f t="array" ref="C759">IF(A759=1,1,INDEX(PolicyHoldersInforce,(A759-1))-INDEX(Deaths,(A759-1))-INDEX(Lapses,(A759-1)))</f>
        <v>7.1870335817915952E-4</v>
      </c>
      <c r="D759" s="25" cm="1">
        <f t="array" ref="D759">(INDEX(PolicyHoldersInforce,A759)-INDEX(Deaths,A759))*INDEX(LapseRateFactor,(DurationInforce+A759))</f>
        <v>6.2516061479260424E-6</v>
      </c>
      <c r="E759" s="25" cm="1">
        <f t="array" ref="E759">INDEX(PolicyHoldersInforce,A759)*INDEX(QxFactor,INDEX(Age,A759),QxIndex)</f>
        <v>3.5484307493179154E-6</v>
      </c>
      <c r="F759" s="26" cm="1">
        <f t="array" ref="F759">INDEX(Deaths,A759)*SumAssured</f>
        <v>1.7742153746589577</v>
      </c>
      <c r="G759" s="26" cm="1">
        <f t="array" ref="G759">INDEX(PolicyHoldersInforce,A759)*Premium</f>
        <v>3.2054169774790517E-2</v>
      </c>
      <c r="H759" s="26" cm="1">
        <f t="array" ref="H759">INDEX(PolicyHoldersInforce,A759)*INDEX(EscalatedExpense,A759)</f>
        <v>7.8020960908007003E-2</v>
      </c>
      <c r="I759" s="26" cm="1">
        <f t="array" ref="I759">INDEX(PremiumsReceived,A759)-INDEX(ExpensesPaid,A759)-INDEX(DeathBenefitsPaid,A759)</f>
        <v>-1.8201821657921742</v>
      </c>
      <c r="J759" s="26" cm="1">
        <f t="array" ref="J759">IF(A759=MaxT,INDEX(NetCF,A759),INDEX(NetCF,A759)+(INDEX(BEL,(A759+1))*INDEX(DiscountFactor,A759)))</f>
        <v>-131.46642469330286</v>
      </c>
      <c r="K759" s="26"/>
    </row>
    <row r="760" spans="1:11" x14ac:dyDescent="0.2">
      <c r="A760" s="9">
        <v>759</v>
      </c>
      <c r="B760" s="24">
        <f t="shared" si="11"/>
        <v>85</v>
      </c>
      <c r="C760" s="25" cm="1">
        <f t="array" ref="C760">IF(A760=1,1,INDEX(PolicyHoldersInforce,(A760-1))-INDEX(Deaths,(A760-1))-INDEX(Lapses,(A760-1)))</f>
        <v>7.0890332128191566E-4</v>
      </c>
      <c r="D760" s="25" cm="1">
        <f t="array" ref="D760">(INDEX(PolicyHoldersInforce,A760)-INDEX(Deaths,A760))*INDEX(LapseRateFactor,(DurationInforce+A760))</f>
        <v>6.1663610044054539E-6</v>
      </c>
      <c r="E760" s="25" cm="1">
        <f t="array" ref="E760">INDEX(PolicyHoldersInforce,A760)*INDEX(QxFactor,INDEX(Age,A760),QxIndex)</f>
        <v>3.5000453454167394E-6</v>
      </c>
      <c r="F760" s="26" cm="1">
        <f t="array" ref="F760">INDEX(Deaths,A760)*SumAssured</f>
        <v>1.7500226727083696</v>
      </c>
      <c r="G760" s="26" cm="1">
        <f t="array" ref="G760">INDEX(PolicyHoldersInforce,A760)*Premium</f>
        <v>3.1617088129173437E-2</v>
      </c>
      <c r="H760" s="26" cm="1">
        <f t="array" ref="H760">INDEX(PolicyHoldersInforce,A760)*INDEX(EscalatedExpense,A760)</f>
        <v>7.7270621730784708E-2</v>
      </c>
      <c r="I760" s="26" cm="1">
        <f t="array" ref="I760">INDEX(PremiumsReceived,A760)-INDEX(ExpensesPaid,A760)-INDEX(DeathBenefitsPaid,A760)</f>
        <v>-1.7956762063099809</v>
      </c>
      <c r="J760" s="26" cm="1">
        <f t="array" ref="J760">IF(A760=MaxT,INDEX(NetCF,A760),INDEX(NetCF,A760)+(INDEX(BEL,(A760+1))*INDEX(DiscountFactor,A760)))</f>
        <v>-130.27730216862005</v>
      </c>
      <c r="K760" s="26"/>
    </row>
    <row r="761" spans="1:11" x14ac:dyDescent="0.2">
      <c r="A761" s="9">
        <v>760</v>
      </c>
      <c r="B761" s="24">
        <f t="shared" si="11"/>
        <v>85</v>
      </c>
      <c r="C761" s="25" cm="1">
        <f t="array" ref="C761">IF(A761=1,1,INDEX(PolicyHoldersInforce,(A761-1))-INDEX(Deaths,(A761-1))-INDEX(Lapses,(A761-1)))</f>
        <v>6.9923691493209352E-4</v>
      </c>
      <c r="D761" s="25" cm="1">
        <f t="array" ref="D761">(INDEX(PolicyHoldersInforce,A761)-INDEX(Deaths,A761))*INDEX(LapseRateFactor,(DurationInforce+A761))</f>
        <v>6.0822782396915098E-6</v>
      </c>
      <c r="E761" s="25" cm="1">
        <f t="array" ref="E761">INDEX(PolicyHoldersInforce,A761)*INDEX(QxFactor,INDEX(Age,A761),QxIndex)</f>
        <v>3.4523197112774867E-6</v>
      </c>
      <c r="F761" s="26" cm="1">
        <f t="array" ref="F761">INDEX(Deaths,A761)*SumAssured</f>
        <v>1.7261598556387434</v>
      </c>
      <c r="G761" s="26" cm="1">
        <f t="array" ref="G761">INDEX(PolicyHoldersInforce,A761)*Premium</f>
        <v>3.1185966405971374E-2</v>
      </c>
      <c r="H761" s="26" cm="1">
        <f t="array" ref="H761">INDEX(PolicyHoldersInforce,A761)*INDEX(EscalatedExpense,A761)</f>
        <v>7.6527498676951883E-2</v>
      </c>
      <c r="I761" s="26" cm="1">
        <f t="array" ref="I761">INDEX(PremiumsReceived,A761)-INDEX(ExpensesPaid,A761)-INDEX(DeathBenefitsPaid,A761)</f>
        <v>-1.7715013879097239</v>
      </c>
      <c r="J761" s="26" cm="1">
        <f t="array" ref="J761">IF(A761=MaxT,INDEX(NetCF,A761),INDEX(NetCF,A761)+(INDEX(BEL,(A761+1))*INDEX(DiscountFactor,A761)))</f>
        <v>-129.1070167733991</v>
      </c>
      <c r="K761" s="26"/>
    </row>
    <row r="762" spans="1:11" x14ac:dyDescent="0.2">
      <c r="A762" s="9">
        <v>761</v>
      </c>
      <c r="B762" s="24">
        <f t="shared" si="11"/>
        <v>85</v>
      </c>
      <c r="C762" s="25" cm="1">
        <f t="array" ref="C762">IF(A762=1,1,INDEX(PolicyHoldersInforce,(A762-1))-INDEX(Deaths,(A762-1))-INDEX(Lapses,(A762-1)))</f>
        <v>6.8970231698112455E-4</v>
      </c>
      <c r="D762" s="25" cm="1">
        <f t="array" ref="D762">(INDEX(PolicyHoldersInforce,A762)-INDEX(Deaths,A762))*INDEX(LapseRateFactor,(DurationInforce+A762))</f>
        <v>5.9993420039136575E-6</v>
      </c>
      <c r="E762" s="25" cm="1">
        <f t="array" ref="E762">INDEX(PolicyHoldersInforce,A762)*INDEX(QxFactor,INDEX(Age,A762),QxIndex)</f>
        <v>3.4052448504652073E-6</v>
      </c>
      <c r="F762" s="26" cm="1">
        <f t="array" ref="F762">INDEX(Deaths,A762)*SumAssured</f>
        <v>1.7026224252326037</v>
      </c>
      <c r="G762" s="26" cm="1">
        <f t="array" ref="G762">INDEX(PolicyHoldersInforce,A762)*Premium</f>
        <v>3.0760723337358156E-2</v>
      </c>
      <c r="H762" s="26" cm="1">
        <f t="array" ref="H762">INDEX(PolicyHoldersInforce,A762)*INDEX(EscalatedExpense,A762)</f>
        <v>7.5791522347977328E-2</v>
      </c>
      <c r="I762" s="26" cm="1">
        <f t="array" ref="I762">INDEX(PremiumsReceived,A762)-INDEX(ExpensesPaid,A762)-INDEX(DeathBenefitsPaid,A762)</f>
        <v>-1.7476532242432228</v>
      </c>
      <c r="J762" s="26" cm="1">
        <f t="array" ref="J762">IF(A762=MaxT,INDEX(NetCF,A762),INDEX(NetCF,A762)+(INDEX(BEL,(A762+1))*INDEX(DiscountFactor,A762)))</f>
        <v>-127.95532744539226</v>
      </c>
      <c r="K762" s="26"/>
    </row>
    <row r="763" spans="1:11" x14ac:dyDescent="0.2">
      <c r="A763" s="9">
        <v>762</v>
      </c>
      <c r="B763" s="24">
        <f t="shared" si="11"/>
        <v>85</v>
      </c>
      <c r="C763" s="25" cm="1">
        <f t="array" ref="C763">IF(A763=1,1,INDEX(PolicyHoldersInforce,(A763-1))-INDEX(Deaths,(A763-1))-INDEX(Lapses,(A763-1)))</f>
        <v>6.8029773012674558E-4</v>
      </c>
      <c r="D763" s="25" cm="1">
        <f t="array" ref="D763">(INDEX(PolicyHoldersInforce,A763)-INDEX(Deaths,A763))*INDEX(LapseRateFactor,(DurationInforce+A763))</f>
        <v>5.9175366633257208E-6</v>
      </c>
      <c r="E763" s="25" cm="1">
        <f t="array" ref="E763">INDEX(PolicyHoldersInforce,A763)*INDEX(QxFactor,INDEX(Age,A763),QxIndex)</f>
        <v>3.3588118892178071E-6</v>
      </c>
      <c r="F763" s="26" cm="1">
        <f t="array" ref="F763">INDEX(Deaths,A763)*SumAssured</f>
        <v>1.6794059446089036</v>
      </c>
      <c r="G763" s="26" cm="1">
        <f t="array" ref="G763">INDEX(PolicyHoldersInforce,A763)*Premium</f>
        <v>3.0341278763652856E-2</v>
      </c>
      <c r="H763" s="26" cm="1">
        <f t="array" ref="H763">INDEX(PolicyHoldersInforce,A763)*INDEX(EscalatedExpense,A763)</f>
        <v>7.5062624012745841E-2</v>
      </c>
      <c r="I763" s="26" cm="1">
        <f t="array" ref="I763">INDEX(PremiumsReceived,A763)-INDEX(ExpensesPaid,A763)-INDEX(DeathBenefitsPaid,A763)</f>
        <v>-1.7241272898579965</v>
      </c>
      <c r="J763" s="26" cm="1">
        <f t="array" ref="J763">IF(A763=MaxT,INDEX(NetCF,A763),INDEX(NetCF,A763)+(INDEX(BEL,(A763+1))*INDEX(DiscountFactor,A763)))</f>
        <v>-126.82199645715482</v>
      </c>
      <c r="K763" s="26"/>
    </row>
    <row r="764" spans="1:11" x14ac:dyDescent="0.2">
      <c r="A764" s="9">
        <v>763</v>
      </c>
      <c r="B764" s="24">
        <f t="shared" si="11"/>
        <v>85</v>
      </c>
      <c r="C764" s="25" cm="1">
        <f t="array" ref="C764">IF(A764=1,1,INDEX(PolicyHoldersInforce,(A764-1))-INDEX(Deaths,(A764-1))-INDEX(Lapses,(A764-1)))</f>
        <v>6.7102138157420208E-4</v>
      </c>
      <c r="D764" s="25" cm="1">
        <f t="array" ref="D764">(INDEX(PolicyHoldersInforce,A764)-INDEX(Deaths,A764))*INDEX(LapseRateFactor,(DurationInforce+A764))</f>
        <v>5.8368467973588929E-6</v>
      </c>
      <c r="E764" s="25" cm="1">
        <f t="array" ref="E764">INDEX(PolicyHoldersInforce,A764)*INDEX(QxFactor,INDEX(Age,A764),QxIndex)</f>
        <v>3.3130120747733185E-6</v>
      </c>
      <c r="F764" s="26" cm="1">
        <f t="array" ref="F764">INDEX(Deaths,A764)*SumAssured</f>
        <v>1.6565060373866591</v>
      </c>
      <c r="G764" s="26" cm="1">
        <f t="array" ref="G764">INDEX(PolicyHoldersInforce,A764)*Premium</f>
        <v>2.9927553618209413E-2</v>
      </c>
      <c r="H764" s="26" cm="1">
        <f t="array" ref="H764">INDEX(PolicyHoldersInforce,A764)*INDEX(EscalatedExpense,A764)</f>
        <v>7.4340735601139671E-2</v>
      </c>
      <c r="I764" s="26" cm="1">
        <f t="array" ref="I764">INDEX(PremiumsReceived,A764)-INDEX(ExpensesPaid,A764)-INDEX(DeathBenefitsPaid,A764)</f>
        <v>-1.7009192193695895</v>
      </c>
      <c r="J764" s="26" cm="1">
        <f t="array" ref="J764">IF(A764=MaxT,INDEX(NetCF,A764),INDEX(NetCF,A764)+(INDEX(BEL,(A764+1))*INDEX(DiscountFactor,A764)))</f>
        <v>-125.70678937108531</v>
      </c>
      <c r="K764" s="26"/>
    </row>
    <row r="765" spans="1:11" x14ac:dyDescent="0.2">
      <c r="A765" s="9">
        <v>764</v>
      </c>
      <c r="B765" s="24">
        <f t="shared" si="11"/>
        <v>85</v>
      </c>
      <c r="C765" s="25" cm="1">
        <f t="array" ref="C765">IF(A765=1,1,INDEX(PolicyHoldersInforce,(A765-1))-INDEX(Deaths,(A765-1))-INDEX(Lapses,(A765-1)))</f>
        <v>6.6187152270206996E-4</v>
      </c>
      <c r="D765" s="25" cm="1">
        <f t="array" ref="D765">(INDEX(PolicyHoldersInforce,A765)-INDEX(Deaths,A765))*INDEX(LapseRateFactor,(DurationInforce+A765))</f>
        <v>5.7572571957149023E-6</v>
      </c>
      <c r="E765" s="25" cm="1">
        <f t="array" ref="E765">INDEX(PolicyHoldersInforce,A765)*INDEX(QxFactor,INDEX(Age,A765),QxIndex)</f>
        <v>3.2678367737199744E-6</v>
      </c>
      <c r="F765" s="26" cm="1">
        <f t="array" ref="F765">INDEX(Deaths,A765)*SumAssured</f>
        <v>1.6339183868599871</v>
      </c>
      <c r="G765" s="26" cm="1">
        <f t="array" ref="G765">INDEX(PolicyHoldersInforce,A765)*Premium</f>
        <v>2.9519469912512322E-2</v>
      </c>
      <c r="H765" s="26" cm="1">
        <f t="array" ref="H765">INDEX(PolicyHoldersInforce,A765)*INDEX(EscalatedExpense,A765)</f>
        <v>7.3625789697681424E-2</v>
      </c>
      <c r="I765" s="26" cm="1">
        <f t="array" ref="I765">INDEX(PremiumsReceived,A765)-INDEX(ExpensesPaid,A765)-INDEX(DeathBenefitsPaid,A765)</f>
        <v>-1.6780247066451563</v>
      </c>
      <c r="J765" s="26" cm="1">
        <f t="array" ref="J765">IF(A765=MaxT,INDEX(NetCF,A765),INDEX(NetCF,A765)+(INDEX(BEL,(A765+1))*INDEX(DiscountFactor,A765)))</f>
        <v>-124.60947499507856</v>
      </c>
      <c r="K765" s="26"/>
    </row>
    <row r="766" spans="1:11" x14ac:dyDescent="0.2">
      <c r="A766" s="9">
        <v>765</v>
      </c>
      <c r="B766" s="24">
        <f t="shared" si="11"/>
        <v>85</v>
      </c>
      <c r="C766" s="25" cm="1">
        <f t="array" ref="C766">IF(A766=1,1,INDEX(PolicyHoldersInforce,(A766-1))-INDEX(Deaths,(A766-1))-INDEX(Lapses,(A766-1)))</f>
        <v>6.5284642873263501E-4</v>
      </c>
      <c r="D766" s="25" cm="1">
        <f t="array" ref="D766">(INDEX(PolicyHoldersInforce,A766)-INDEX(Deaths,A766))*INDEX(LapseRateFactor,(DurationInforce+A766))</f>
        <v>5.6787528554988325E-6</v>
      </c>
      <c r="E766" s="25" cm="1">
        <f t="array" ref="E766">INDEX(PolicyHoldersInforce,A766)*INDEX(QxFactor,INDEX(Age,A766),QxIndex)</f>
        <v>3.2232774703687811E-6</v>
      </c>
      <c r="F766" s="26" cm="1">
        <f t="array" ref="F766">INDEX(Deaths,A766)*SumAssured</f>
        <v>1.6116387351843906</v>
      </c>
      <c r="G766" s="26" cm="1">
        <f t="array" ref="G766">INDEX(PolicyHoldersInforce,A766)*Premium</f>
        <v>2.9116950721475521E-2</v>
      </c>
      <c r="H766" s="26" cm="1">
        <f t="array" ref="H766">INDEX(PolicyHoldersInforce,A766)*INDEX(EscalatedExpense,A766)</f>
        <v>7.291771953523829E-2</v>
      </c>
      <c r="I766" s="26" cm="1">
        <f t="array" ref="I766">INDEX(PremiumsReceived,A766)-INDEX(ExpensesPaid,A766)-INDEX(DeathBenefitsPaid,A766)</f>
        <v>-1.6554395039981533</v>
      </c>
      <c r="J766" s="26" cm="1">
        <f t="array" ref="J766">IF(A766=MaxT,INDEX(NetCF,A766),INDEX(NetCF,A766)+(INDEX(BEL,(A766+1))*INDEX(DiscountFactor,A766)))</f>
        <v>-123.5298253387833</v>
      </c>
      <c r="K766" s="26"/>
    </row>
    <row r="767" spans="1:11" x14ac:dyDescent="0.2">
      <c r="A767" s="9">
        <v>766</v>
      </c>
      <c r="B767" s="24">
        <f t="shared" si="11"/>
        <v>85</v>
      </c>
      <c r="C767" s="25" cm="1">
        <f t="array" ref="C767">IF(A767=1,1,INDEX(PolicyHoldersInforce,(A767-1))-INDEX(Deaths,(A767-1))-INDEX(Lapses,(A767-1)))</f>
        <v>6.4394439840676746E-4</v>
      </c>
      <c r="D767" s="25" cm="1">
        <f t="array" ref="D767">(INDEX(PolicyHoldersInforce,A767)-INDEX(Deaths,A767))*INDEX(LapseRateFactor,(DurationInforce+A767))</f>
        <v>5.6013189783910184E-6</v>
      </c>
      <c r="E767" s="25" cm="1">
        <f t="array" ref="E767">INDEX(PolicyHoldersInforce,A767)*INDEX(QxFactor,INDEX(Age,A767),QxIndex)</f>
        <v>3.1793257651482875E-6</v>
      </c>
      <c r="F767" s="26" cm="1">
        <f t="array" ref="F767">INDEX(Deaths,A767)*SumAssured</f>
        <v>1.5896628825741437</v>
      </c>
      <c r="G767" s="26" cm="1">
        <f t="array" ref="G767">INDEX(PolicyHoldersInforce,A767)*Premium</f>
        <v>2.8719920168941829E-2</v>
      </c>
      <c r="H767" s="26" cm="1">
        <f t="array" ref="H767">INDEX(PolicyHoldersInforce,A767)*INDEX(EscalatedExpense,A767)</f>
        <v>7.2216458988787105E-2</v>
      </c>
      <c r="I767" s="26" cm="1">
        <f t="array" ref="I767">INDEX(PremiumsReceived,A767)-INDEX(ExpensesPaid,A767)-INDEX(DeathBenefitsPaid,A767)</f>
        <v>-1.6331594213939891</v>
      </c>
      <c r="J767" s="26" cm="1">
        <f t="array" ref="J767">IF(A767=MaxT,INDEX(NetCF,A767),INDEX(NetCF,A767)+(INDEX(BEL,(A767+1))*INDEX(DiscountFactor,A767)))</f>
        <v>-122.46761557045609</v>
      </c>
      <c r="K767" s="26"/>
    </row>
    <row r="768" spans="1:11" x14ac:dyDescent="0.2">
      <c r="A768" s="9">
        <v>767</v>
      </c>
      <c r="B768" s="24">
        <f t="shared" si="11"/>
        <v>85</v>
      </c>
      <c r="C768" s="25" cm="1">
        <f t="array" ref="C768">IF(A768=1,1,INDEX(PolicyHoldersInforce,(A768-1))-INDEX(Deaths,(A768-1))-INDEX(Lapses,(A768-1)))</f>
        <v>6.3516375366322808E-4</v>
      </c>
      <c r="D768" s="25" cm="1">
        <f t="array" ref="D768">(INDEX(PolicyHoldersInforce,A768)-INDEX(Deaths,A768))*INDEX(LapseRateFactor,(DurationInforce+A768))</f>
        <v>5.5249409678575246E-6</v>
      </c>
      <c r="E768" s="25" cm="1">
        <f t="array" ref="E768">INDEX(PolicyHoldersInforce,A768)*INDEX(QxFactor,INDEX(Age,A768),QxIndex)</f>
        <v>3.135973373021236E-6</v>
      </c>
      <c r="F768" s="26" cm="1">
        <f t="array" ref="F768">INDEX(Deaths,A768)*SumAssured</f>
        <v>1.567986686510618</v>
      </c>
      <c r="G768" s="26" cm="1">
        <f t="array" ref="G768">INDEX(PolicyHoldersInforce,A768)*Premium</f>
        <v>2.8328303413379972E-2</v>
      </c>
      <c r="H768" s="26" cm="1">
        <f t="array" ref="H768">INDEX(PolicyHoldersInforce,A768)*INDEX(EscalatedExpense,A768)</f>
        <v>7.1521942569238744E-2</v>
      </c>
      <c r="I768" s="26" cm="1">
        <f t="array" ref="I768">INDEX(PremiumsReceived,A768)-INDEX(ExpensesPaid,A768)-INDEX(DeathBenefitsPaid,A768)</f>
        <v>-1.6111803256664767</v>
      </c>
      <c r="J768" s="26" cm="1">
        <f t="array" ref="J768">IF(A768=MaxT,INDEX(NetCF,A768),INDEX(NetCF,A768)+(INDEX(BEL,(A768+1))*INDEX(DiscountFactor,A768)))</f>
        <v>-121.42262397440339</v>
      </c>
      <c r="K768" s="26"/>
    </row>
    <row r="769" spans="1:11" x14ac:dyDescent="0.2">
      <c r="A769" s="9">
        <v>768</v>
      </c>
      <c r="B769" s="24">
        <f t="shared" si="11"/>
        <v>86</v>
      </c>
      <c r="C769" s="25" cm="1">
        <f t="array" ref="C769">IF(A769=1,1,INDEX(PolicyHoldersInforce,(A769-1))-INDEX(Deaths,(A769-1))-INDEX(Lapses,(A769-1)))</f>
        <v>6.2650283932234939E-4</v>
      </c>
      <c r="D769" s="25" cm="1">
        <f t="array" ref="D769">(INDEX(PolicyHoldersInforce,A769)-INDEX(Deaths,A769))*INDEX(LapseRateFactor,(DurationInforce+A769))</f>
        <v>5.4462732055297742E-6</v>
      </c>
      <c r="E769" s="25" cm="1">
        <f t="array" ref="E769">INDEX(PolicyHoldersInforce,A769)*INDEX(QxFactor,INDEX(Age,A769),QxIndex)</f>
        <v>3.4742884345313532E-6</v>
      </c>
      <c r="F769" s="26" cm="1">
        <f t="array" ref="F769">INDEX(Deaths,A769)*SumAssured</f>
        <v>1.7371442172656766</v>
      </c>
      <c r="G769" s="26" cm="1">
        <f t="array" ref="G769">INDEX(PolicyHoldersInforce,A769)*Premium</f>
        <v>2.7942026633776783E-2</v>
      </c>
      <c r="H769" s="26" cm="1">
        <f t="array" ref="H769">INDEX(PolicyHoldersInforce,A769)*INDEX(EscalatedExpense,A769)</f>
        <v>7.0834105417322366E-2</v>
      </c>
      <c r="I769" s="26" cm="1">
        <f t="array" ref="I769">INDEX(PremiumsReceived,A769)-INDEX(ExpensesPaid,A769)-INDEX(DeathBenefitsPaid,A769)</f>
        <v>-1.7800362960492222</v>
      </c>
      <c r="J769" s="26" cm="1">
        <f t="array" ref="J769">IF(A769=MaxT,INDEX(NetCF,A769),INDEX(NetCF,A769)+(INDEX(BEL,(A769+1))*INDEX(DiscountFactor,A769)))</f>
        <v>-120.39463190900389</v>
      </c>
      <c r="K769" s="26"/>
    </row>
    <row r="770" spans="1:11" x14ac:dyDescent="0.2">
      <c r="A770" s="9">
        <v>769</v>
      </c>
      <c r="B770" s="24">
        <f t="shared" ref="B770:B833" si="12">FLOOR(AgeAtInception+((DurationInforce+A770)/12),1)</f>
        <v>86</v>
      </c>
      <c r="C770" s="25" cm="1">
        <f t="array" ref="C770">IF(A770=1,1,INDEX(PolicyHoldersInforce,(A770-1))-INDEX(Deaths,(A770-1))-INDEX(Lapses,(A770-1)))</f>
        <v>6.1758227768228828E-4</v>
      </c>
      <c r="D770" s="25" cm="1">
        <f t="array" ref="D770">(INDEX(PolicyHoldersInforce,A770)-INDEX(Deaths,A770))*INDEX(LapseRateFactor,(DurationInforce+A770))</f>
        <v>5.3687255668134165E-6</v>
      </c>
      <c r="E770" s="25" cm="1">
        <f t="array" ref="E770">INDEX(PolicyHoldersInforce,A770)*INDEX(QxFactor,INDEX(Age,A770),QxIndex)</f>
        <v>3.4248192187667269E-6</v>
      </c>
      <c r="F770" s="26" cm="1">
        <f t="array" ref="F770">INDEX(Deaths,A770)*SumAssured</f>
        <v>1.7124096093833634</v>
      </c>
      <c r="G770" s="26" cm="1">
        <f t="array" ref="G770">INDEX(PolicyHoldersInforce,A770)*Premium</f>
        <v>2.7544169584630056E-2</v>
      </c>
      <c r="H770" s="26" cm="1">
        <f t="array" ref="H770">INDEX(PolicyHoldersInforce,A770)*INDEX(EscalatedExpense,A770)</f>
        <v>7.0110000414557894E-2</v>
      </c>
      <c r="I770" s="26" cm="1">
        <f t="array" ref="I770">INDEX(PremiumsReceived,A770)-INDEX(ExpensesPaid,A770)-INDEX(DeathBenefitsPaid,A770)</f>
        <v>-1.7549754402132913</v>
      </c>
      <c r="J770" s="26" cm="1">
        <f t="array" ref="J770">IF(A770=MaxT,INDEX(NetCF,A770),INDEX(NetCF,A770)+(INDEX(BEL,(A770+1))*INDEX(DiscountFactor,A770)))</f>
        <v>-119.19195815488845</v>
      </c>
      <c r="K770" s="26"/>
    </row>
    <row r="771" spans="1:11" x14ac:dyDescent="0.2">
      <c r="A771" s="9">
        <v>770</v>
      </c>
      <c r="B771" s="24">
        <f t="shared" si="12"/>
        <v>86</v>
      </c>
      <c r="C771" s="25" cm="1">
        <f t="array" ref="C771">IF(A771=1,1,INDEX(PolicyHoldersInforce,(A771-1))-INDEX(Deaths,(A771-1))-INDEX(Lapses,(A771-1)))</f>
        <v>6.0878873289670814E-4</v>
      </c>
      <c r="D771" s="25" cm="1">
        <f t="array" ref="D771">(INDEX(PolicyHoldersInforce,A771)-INDEX(Deaths,A771))*INDEX(LapseRateFactor,(DurationInforce+A771))</f>
        <v>5.2922821026479021E-6</v>
      </c>
      <c r="E771" s="25" cm="1">
        <f t="array" ref="E771">INDEX(PolicyHoldersInforce,A771)*INDEX(QxFactor,INDEX(Age,A771),QxIndex)</f>
        <v>3.3760543784028426E-6</v>
      </c>
      <c r="F771" s="26" cm="1">
        <f t="array" ref="F771">INDEX(Deaths,A771)*SumAssured</f>
        <v>1.6880271892014214</v>
      </c>
      <c r="G771" s="26" cm="1">
        <f t="array" ref="G771">INDEX(PolicyHoldersInforce,A771)*Premium</f>
        <v>2.7151977487193182E-2</v>
      </c>
      <c r="H771" s="26" cm="1">
        <f t="array" ref="H771">INDEX(PolicyHoldersInforce,A771)*INDEX(EscalatedExpense,A771)</f>
        <v>6.9393297609533583E-2</v>
      </c>
      <c r="I771" s="26" cm="1">
        <f t="array" ref="I771">INDEX(PremiumsReceived,A771)-INDEX(ExpensesPaid,A771)-INDEX(DeathBenefitsPaid,A771)</f>
        <v>-1.7302685093237617</v>
      </c>
      <c r="J771" s="26" cm="1">
        <f t="array" ref="J771">IF(A771=MaxT,INDEX(NetCF,A771),INDEX(NetCF,A771)+(INDEX(BEL,(A771+1))*INDEX(DiscountFactor,A771)))</f>
        <v>-118.00861316628017</v>
      </c>
      <c r="K771" s="26"/>
    </row>
    <row r="772" spans="1:11" x14ac:dyDescent="0.2">
      <c r="A772" s="9">
        <v>771</v>
      </c>
      <c r="B772" s="24">
        <f t="shared" si="12"/>
        <v>86</v>
      </c>
      <c r="C772" s="25" cm="1">
        <f t="array" ref="C772">IF(A772=1,1,INDEX(PolicyHoldersInforce,(A772-1))-INDEX(Deaths,(A772-1))-INDEX(Lapses,(A772-1)))</f>
        <v>6.0012039641565735E-4</v>
      </c>
      <c r="D772" s="25" cm="1">
        <f t="array" ref="D772">(INDEX(PolicyHoldersInforce,A772)-INDEX(Deaths,A772))*INDEX(LapseRateFactor,(DurationInforce+A772))</f>
        <v>5.2169270910659467E-6</v>
      </c>
      <c r="E772" s="25" cm="1">
        <f t="array" ref="E772">INDEX(PolicyHoldersInforce,A772)*INDEX(QxFactor,INDEX(Age,A772),QxIndex)</f>
        <v>3.3279838840770454E-6</v>
      </c>
      <c r="F772" s="26" cm="1">
        <f t="array" ref="F772">INDEX(Deaths,A772)*SumAssured</f>
        <v>1.6639919420385227</v>
      </c>
      <c r="G772" s="26" cm="1">
        <f t="array" ref="G772">INDEX(PolicyHoldersInforce,A772)*Premium</f>
        <v>2.6765369680138318E-2</v>
      </c>
      <c r="H772" s="26" cm="1">
        <f t="array" ref="H772">INDEX(PolicyHoldersInforce,A772)*INDEX(EscalatedExpense,A772)</f>
        <v>6.8683921332931552E-2</v>
      </c>
      <c r="I772" s="26" cm="1">
        <f t="array" ref="I772">INDEX(PremiumsReceived,A772)-INDEX(ExpensesPaid,A772)-INDEX(DeathBenefitsPaid,A772)</f>
        <v>-1.7059104936913161</v>
      </c>
      <c r="J772" s="26" cm="1">
        <f t="array" ref="J772">IF(A772=MaxT,INDEX(NetCF,A772),INDEX(NetCF,A772)+(INDEX(BEL,(A772+1))*INDEX(DiscountFactor,A772)))</f>
        <v>-116.84433537922853</v>
      </c>
      <c r="K772" s="26"/>
    </row>
    <row r="773" spans="1:11" x14ac:dyDescent="0.2">
      <c r="A773" s="9">
        <v>772</v>
      </c>
      <c r="B773" s="24">
        <f t="shared" si="12"/>
        <v>86</v>
      </c>
      <c r="C773" s="25" cm="1">
        <f t="array" ref="C773">IF(A773=1,1,INDEX(PolicyHoldersInforce,(A773-1))-INDEX(Deaths,(A773-1))-INDEX(Lapses,(A773-1)))</f>
        <v>5.9157548544051428E-4</v>
      </c>
      <c r="D773" s="25" cm="1">
        <f t="array" ref="D773">(INDEX(PolicyHoldersInforce,A773)-INDEX(Deaths,A773))*INDEX(LapseRateFactor,(DurationInforce+A773))</f>
        <v>5.1426450339600347E-6</v>
      </c>
      <c r="E773" s="25" cm="1">
        <f t="array" ref="E773">INDEX(PolicyHoldersInforce,A773)*INDEX(QxFactor,INDEX(Age,A773),QxIndex)</f>
        <v>3.2805978492313761E-6</v>
      </c>
      <c r="F773" s="26" cm="1">
        <f t="array" ref="F773">INDEX(Deaths,A773)*SumAssured</f>
        <v>1.640298924615688</v>
      </c>
      <c r="G773" s="26" cm="1">
        <f t="array" ref="G773">INDEX(PolicyHoldersInforce,A773)*Premium</f>
        <v>2.6384266650646939E-2</v>
      </c>
      <c r="H773" s="26" cm="1">
        <f t="array" ref="H773">INDEX(PolicyHoldersInforce,A773)*INDEX(EscalatedExpense,A773)</f>
        <v>6.7981796688967491E-2</v>
      </c>
      <c r="I773" s="26" cm="1">
        <f t="array" ref="I773">INDEX(PremiumsReceived,A773)-INDEX(ExpensesPaid,A773)-INDEX(DeathBenefitsPaid,A773)</f>
        <v>-1.6818964546540085</v>
      </c>
      <c r="J773" s="26" cm="1">
        <f t="array" ref="J773">IF(A773=MaxT,INDEX(NetCF,A773),INDEX(NetCF,A773)+(INDEX(BEL,(A773+1))*INDEX(DiscountFactor,A773)))</f>
        <v>-115.69886699068151</v>
      </c>
      <c r="K773" s="26"/>
    </row>
    <row r="774" spans="1:11" x14ac:dyDescent="0.2">
      <c r="A774" s="9">
        <v>773</v>
      </c>
      <c r="B774" s="24">
        <f t="shared" si="12"/>
        <v>86</v>
      </c>
      <c r="C774" s="25" cm="1">
        <f t="array" ref="C774">IF(A774=1,1,INDEX(PolicyHoldersInforce,(A774-1))-INDEX(Deaths,(A774-1))-INDEX(Lapses,(A774-1)))</f>
        <v>5.8315224255732284E-4</v>
      </c>
      <c r="D774" s="25" cm="1">
        <f t="array" ref="D774">(INDEX(PolicyHoldersInforce,A774)-INDEX(Deaths,A774))*INDEX(LapseRateFactor,(DurationInforce+A774))</f>
        <v>5.06942065389495E-6</v>
      </c>
      <c r="E774" s="25" cm="1">
        <f t="array" ref="E774">INDEX(PolicyHoldersInforce,A774)*INDEX(QxFactor,INDEX(Age,A774),QxIndex)</f>
        <v>3.233886528079225E-6</v>
      </c>
      <c r="F774" s="26" cm="1">
        <f t="array" ref="F774">INDEX(Deaths,A774)*SumAssured</f>
        <v>1.6169432640396124</v>
      </c>
      <c r="G774" s="26" cm="1">
        <f t="array" ref="G774">INDEX(PolicyHoldersInforce,A774)*Premium</f>
        <v>2.6008590018056599E-2</v>
      </c>
      <c r="H774" s="26" cm="1">
        <f t="array" ref="H774">INDEX(PolicyHoldersInforce,A774)*INDEX(EscalatedExpense,A774)</f>
        <v>6.7286849547482833E-2</v>
      </c>
      <c r="I774" s="26" cm="1">
        <f t="array" ref="I774">INDEX(PremiumsReceived,A774)-INDEX(ExpensesPaid,A774)-INDEX(DeathBenefitsPaid,A774)</f>
        <v>-1.6582215235690387</v>
      </c>
      <c r="J774" s="26" cm="1">
        <f t="array" ref="J774">IF(A774=MaxT,INDEX(NetCF,A774),INDEX(NetCF,A774)+(INDEX(BEL,(A774+1))*INDEX(DiscountFactor,A774)))</f>
        <v>-114.57195390541884</v>
      </c>
      <c r="K774" s="26"/>
    </row>
    <row r="775" spans="1:11" x14ac:dyDescent="0.2">
      <c r="A775" s="9">
        <v>774</v>
      </c>
      <c r="B775" s="24">
        <f t="shared" si="12"/>
        <v>86</v>
      </c>
      <c r="C775" s="25" cm="1">
        <f t="array" ref="C775">IF(A775=1,1,INDEX(PolicyHoldersInforce,(A775-1))-INDEX(Deaths,(A775-1))-INDEX(Lapses,(A775-1)))</f>
        <v>5.7484893537534866E-4</v>
      </c>
      <c r="D775" s="25" cm="1">
        <f t="array" ref="D775">(INDEX(PolicyHoldersInforce,A775)-INDEX(Deaths,A775))*INDEX(LapseRateFactor,(DurationInforce+A775))</f>
        <v>4.9972388909656976E-6</v>
      </c>
      <c r="E775" s="25" cm="1">
        <f t="array" ref="E775">INDEX(PolicyHoldersInforce,A775)*INDEX(QxFactor,INDEX(Age,A775),QxIndex)</f>
        <v>3.1878403136009362E-6</v>
      </c>
      <c r="F775" s="26" cm="1">
        <f t="array" ref="F775">INDEX(Deaths,A775)*SumAssured</f>
        <v>1.5939201568004682</v>
      </c>
      <c r="G775" s="26" cm="1">
        <f t="array" ref="G775">INDEX(PolicyHoldersInforce,A775)*Premium</f>
        <v>2.563826251774055E-2</v>
      </c>
      <c r="H775" s="26" cm="1">
        <f t="array" ref="H775">INDEX(PolicyHoldersInforce,A775)*INDEX(EscalatedExpense,A775)</f>
        <v>6.6599006536118055E-2</v>
      </c>
      <c r="I775" s="26" cm="1">
        <f t="array" ref="I775">INDEX(PremiumsReceived,A775)-INDEX(ExpensesPaid,A775)-INDEX(DeathBenefitsPaid,A775)</f>
        <v>-1.6348809008188456</v>
      </c>
      <c r="J775" s="26" cm="1">
        <f t="array" ref="J775">IF(A775=MaxT,INDEX(NetCF,A775),INDEX(NetCF,A775)+(INDEX(BEL,(A775+1))*INDEX(DiscountFactor,A775)))</f>
        <v>-113.46334568374006</v>
      </c>
      <c r="K775" s="26"/>
    </row>
    <row r="776" spans="1:11" x14ac:dyDescent="0.2">
      <c r="A776" s="9">
        <v>775</v>
      </c>
      <c r="B776" s="24">
        <f t="shared" si="12"/>
        <v>86</v>
      </c>
      <c r="C776" s="25" cm="1">
        <f t="array" ref="C776">IF(A776=1,1,INDEX(PolicyHoldersInforce,(A776-1))-INDEX(Deaths,(A776-1))-INDEX(Lapses,(A776-1)))</f>
        <v>5.6666385617078208E-4</v>
      </c>
      <c r="D776" s="25" cm="1">
        <f t="array" ref="D776">(INDEX(PolicyHoldersInforce,A776)-INDEX(Deaths,A776))*INDEX(LapseRateFactor,(DurationInforce+A776))</f>
        <v>4.9260848997001715E-6</v>
      </c>
      <c r="E776" s="25" cm="1">
        <f t="array" ref="E776">INDEX(PolicyHoldersInforce,A776)*INDEX(QxFactor,INDEX(Age,A776),QxIndex)</f>
        <v>3.1424497355679494E-6</v>
      </c>
      <c r="F776" s="26" cm="1">
        <f t="array" ref="F776">INDEX(Deaths,A776)*SumAssured</f>
        <v>1.5712248677839746</v>
      </c>
      <c r="G776" s="26" cm="1">
        <f t="array" ref="G776">INDEX(PolicyHoldersInforce,A776)*Premium</f>
        <v>2.5273207985216883E-2</v>
      </c>
      <c r="H776" s="26" cm="1">
        <f t="array" ref="H776">INDEX(PolicyHoldersInforce,A776)*INDEX(EscalatedExpense,A776)</f>
        <v>6.5918195032565893E-2</v>
      </c>
      <c r="I776" s="26" cm="1">
        <f t="array" ref="I776">INDEX(PremiumsReceived,A776)-INDEX(ExpensesPaid,A776)-INDEX(DeathBenefitsPaid,A776)</f>
        <v>-1.6118698548313237</v>
      </c>
      <c r="J776" s="26" cm="1">
        <f t="array" ref="J776">IF(A776=MaxT,INDEX(NetCF,A776),INDEX(NetCF,A776)+(INDEX(BEL,(A776+1))*INDEX(DiscountFactor,A776)))</f>
        <v>-112.37279548989677</v>
      </c>
      <c r="K776" s="26"/>
    </row>
    <row r="777" spans="1:11" x14ac:dyDescent="0.2">
      <c r="A777" s="9">
        <v>776</v>
      </c>
      <c r="B777" s="24">
        <f t="shared" si="12"/>
        <v>86</v>
      </c>
      <c r="C777" s="25" cm="1">
        <f t="array" ref="C777">IF(A777=1,1,INDEX(PolicyHoldersInforce,(A777-1))-INDEX(Deaths,(A777-1))-INDEX(Lapses,(A777-1)))</f>
        <v>5.5859532153551398E-4</v>
      </c>
      <c r="D777" s="25" cm="1">
        <f t="array" ref="D777">(INDEX(PolicyHoldersInforce,A777)-INDEX(Deaths,A777))*INDEX(LapseRateFactor,(DurationInforce+A777))</f>
        <v>4.8559440460059083E-6</v>
      </c>
      <c r="E777" s="25" cm="1">
        <f t="array" ref="E777">INDEX(PolicyHoldersInforce,A777)*INDEX(QxFactor,INDEX(Age,A777),QxIndex)</f>
        <v>3.097705458595081E-6</v>
      </c>
      <c r="F777" s="26" cm="1">
        <f t="array" ref="F777">INDEX(Deaths,A777)*SumAssured</f>
        <v>1.5488527292975405</v>
      </c>
      <c r="G777" s="26" cm="1">
        <f t="array" ref="G777">INDEX(PolicyHoldersInforce,A777)*Premium</f>
        <v>2.4913351340483926E-2</v>
      </c>
      <c r="H777" s="26" cm="1">
        <f t="array" ref="H777">INDEX(PolicyHoldersInforce,A777)*INDEX(EscalatedExpense,A777)</f>
        <v>6.5244343156904236E-2</v>
      </c>
      <c r="I777" s="26" cm="1">
        <f t="array" ref="I777">INDEX(PremiumsReceived,A777)-INDEX(ExpensesPaid,A777)-INDEX(DeathBenefitsPaid,A777)</f>
        <v>-1.5891837211139608</v>
      </c>
      <c r="J777" s="26" cm="1">
        <f t="array" ref="J777">IF(A777=MaxT,INDEX(NetCF,A777),INDEX(NetCF,A777)+(INDEX(BEL,(A777+1))*INDEX(DiscountFactor,A777)))</f>
        <v>-111.30006004125833</v>
      </c>
      <c r="K777" s="26"/>
    </row>
    <row r="778" spans="1:11" x14ac:dyDescent="0.2">
      <c r="A778" s="9">
        <v>777</v>
      </c>
      <c r="B778" s="24">
        <f t="shared" si="12"/>
        <v>86</v>
      </c>
      <c r="C778" s="25" cm="1">
        <f t="array" ref="C778">IF(A778=1,1,INDEX(PolicyHoldersInforce,(A778-1))-INDEX(Deaths,(A778-1))-INDEX(Lapses,(A778-1)))</f>
        <v>5.5064167203091306E-4</v>
      </c>
      <c r="D778" s="25" cm="1">
        <f t="array" ref="D778">(INDEX(PolicyHoldersInforce,A778)-INDEX(Deaths,A778))*INDEX(LapseRateFactor,(DurationInforce+A778))</f>
        <v>4.7868019041603296E-6</v>
      </c>
      <c r="E778" s="25" cm="1">
        <f t="array" ref="E778">INDEX(PolicyHoldersInforce,A778)*INDEX(QxFactor,INDEX(Age,A778),QxIndex)</f>
        <v>3.0535982802205343E-6</v>
      </c>
      <c r="F778" s="26" cm="1">
        <f t="array" ref="F778">INDEX(Deaths,A778)*SumAssured</f>
        <v>1.5267991401102672</v>
      </c>
      <c r="G778" s="26" cm="1">
        <f t="array" ref="G778">INDEX(PolicyHoldersInforce,A778)*Premium</f>
        <v>2.4558618572578725E-2</v>
      </c>
      <c r="H778" s="26" cm="1">
        <f t="array" ref="H778">INDEX(PolicyHoldersInforce,A778)*INDEX(EscalatedExpense,A778)</f>
        <v>6.4577379764006904E-2</v>
      </c>
      <c r="I778" s="26" cm="1">
        <f t="array" ref="I778">INDEX(PremiumsReceived,A778)-INDEX(ExpensesPaid,A778)-INDEX(DeathBenefitsPaid,A778)</f>
        <v>-1.5668179013016954</v>
      </c>
      <c r="J778" s="26" cm="1">
        <f t="array" ref="J778">IF(A778=MaxT,INDEX(NetCF,A778),INDEX(NetCF,A778)+(INDEX(BEL,(A778+1))*INDEX(DiscountFactor,A778)))</f>
        <v>-110.24489955820079</v>
      </c>
      <c r="K778" s="26"/>
    </row>
    <row r="779" spans="1:11" x14ac:dyDescent="0.2">
      <c r="A779" s="9">
        <v>778</v>
      </c>
      <c r="B779" s="24">
        <f t="shared" si="12"/>
        <v>86</v>
      </c>
      <c r="C779" s="25" cm="1">
        <f t="array" ref="C779">IF(A779=1,1,INDEX(PolicyHoldersInforce,(A779-1))-INDEX(Deaths,(A779-1))-INDEX(Lapses,(A779-1)))</f>
        <v>5.4280127184653214E-4</v>
      </c>
      <c r="D779" s="25" cm="1">
        <f t="array" ref="D779">(INDEX(PolicyHoldersInforce,A779)-INDEX(Deaths,A779))*INDEX(LapseRateFactor,(DurationInforce+A779))</f>
        <v>4.7186442538438341E-6</v>
      </c>
      <c r="E779" s="25" cm="1">
        <f t="array" ref="E779">INDEX(PolicyHoldersInforce,A779)*INDEX(QxFactor,INDEX(Age,A779),QxIndex)</f>
        <v>3.0101191290132455E-6</v>
      </c>
      <c r="F779" s="26" cm="1">
        <f t="array" ref="F779">INDEX(Deaths,A779)*SumAssured</f>
        <v>1.5050595645066227</v>
      </c>
      <c r="G779" s="26" cm="1">
        <f t="array" ref="G779">INDEX(PolicyHoldersInforce,A779)*Premium</f>
        <v>2.4208936724355333E-2</v>
      </c>
      <c r="H779" s="26" cm="1">
        <f t="array" ref="H779">INDEX(PolicyHoldersInforce,A779)*INDEX(EscalatedExpense,A779)</f>
        <v>6.3917234436031936E-2</v>
      </c>
      <c r="I779" s="26" cm="1">
        <f t="array" ref="I779">INDEX(PremiumsReceived,A779)-INDEX(ExpensesPaid,A779)-INDEX(DeathBenefitsPaid,A779)</f>
        <v>-1.5447678622182992</v>
      </c>
      <c r="J779" s="26" cm="1">
        <f t="array" ref="J779">IF(A779=MaxT,INDEX(NetCF,A779),INDEX(NetCF,A779)+(INDEX(BEL,(A779+1))*INDEX(DiscountFactor,A779)))</f>
        <v>-109.20707771470853</v>
      </c>
      <c r="K779" s="26"/>
    </row>
    <row r="780" spans="1:11" x14ac:dyDescent="0.2">
      <c r="A780" s="9">
        <v>779</v>
      </c>
      <c r="B780" s="24">
        <f t="shared" si="12"/>
        <v>86</v>
      </c>
      <c r="C780" s="25" cm="1">
        <f t="array" ref="C780">IF(A780=1,1,INDEX(PolicyHoldersInforce,(A780-1))-INDEX(Deaths,(A780-1))-INDEX(Lapses,(A780-1)))</f>
        <v>5.3507250846367507E-4</v>
      </c>
      <c r="D780" s="25" cm="1">
        <f t="array" ref="D780">(INDEX(PolicyHoldersInforce,A780)-INDEX(Deaths,A780))*INDEX(LapseRateFactor,(DurationInforce+A780))</f>
        <v>4.6514570772151323E-6</v>
      </c>
      <c r="E780" s="25" cm="1">
        <f t="array" ref="E780">INDEX(PolicyHoldersInforce,A780)*INDEX(QxFactor,INDEX(Age,A780),QxIndex)</f>
        <v>2.9672590627071873E-6</v>
      </c>
      <c r="F780" s="26" cm="1">
        <f t="array" ref="F780">INDEX(Deaths,A780)*SumAssured</f>
        <v>1.4836295313535937</v>
      </c>
      <c r="G780" s="26" cm="1">
        <f t="array" ref="G780">INDEX(PolicyHoldersInforce,A780)*Premium</f>
        <v>2.386423387747991E-2</v>
      </c>
      <c r="H780" s="26" cm="1">
        <f t="array" ref="H780">INDEX(PolicyHoldersInforce,A780)*INDEX(EscalatedExpense,A780)</f>
        <v>6.3263837474987317E-2</v>
      </c>
      <c r="I780" s="26" cm="1">
        <f t="array" ref="I780">INDEX(PremiumsReceived,A780)-INDEX(ExpensesPaid,A780)-INDEX(DeathBenefitsPaid,A780)</f>
        <v>-1.5230291349511011</v>
      </c>
      <c r="J780" s="26" cm="1">
        <f t="array" ref="J780">IF(A780=MaxT,INDEX(NetCF,A780),INDEX(NetCF,A780)+(INDEX(BEL,(A780+1))*INDEX(DiscountFactor,A780)))</f>
        <v>-108.18636158967887</v>
      </c>
      <c r="K780" s="26"/>
    </row>
    <row r="781" spans="1:11" x14ac:dyDescent="0.2">
      <c r="A781" s="9">
        <v>780</v>
      </c>
      <c r="B781" s="24">
        <f t="shared" si="12"/>
        <v>87</v>
      </c>
      <c r="C781" s="25" cm="1">
        <f t="array" ref="C781">IF(A781=1,1,INDEX(PolicyHoldersInforce,(A781-1))-INDEX(Deaths,(A781-1))-INDEX(Lapses,(A781-1)))</f>
        <v>5.2745379232375282E-4</v>
      </c>
      <c r="D781" s="25" cm="1">
        <f t="array" ref="D781">(INDEX(PolicyHoldersInforce,A781)-INDEX(Deaths,A781))*INDEX(LapseRateFactor,(DurationInforce+A781))</f>
        <v>4.5820762777429758E-6</v>
      </c>
      <c r="E781" s="25" cm="1">
        <f t="array" ref="E781">INDEX(PolicyHoldersInforce,A781)*INDEX(QxFactor,INDEX(Age,A781),QxIndex)</f>
        <v>3.2853865814332758E-6</v>
      </c>
      <c r="F781" s="26" cm="1">
        <f t="array" ref="F781">INDEX(Deaths,A781)*SumAssured</f>
        <v>1.6426932907166378</v>
      </c>
      <c r="G781" s="26" cm="1">
        <f t="array" ref="G781">INDEX(PolicyHoldersInforce,A781)*Premium</f>
        <v>2.3524439137639377E-2</v>
      </c>
      <c r="H781" s="26" cm="1">
        <f t="array" ref="H781">INDEX(PolicyHoldersInforce,A781)*INDEX(EscalatedExpense,A781)</f>
        <v>6.2617119895372025E-2</v>
      </c>
      <c r="I781" s="26" cm="1">
        <f t="array" ref="I781">INDEX(PremiumsReceived,A781)-INDEX(ExpensesPaid,A781)-INDEX(DeathBenefitsPaid,A781)</f>
        <v>-1.6817859714743704</v>
      </c>
      <c r="J781" s="26" cm="1">
        <f t="array" ref="J781">IF(A781=MaxT,INDEX(NetCF,A781),INDEX(NetCF,A781)+(INDEX(BEL,(A781+1))*INDEX(DiscountFactor,A781)))</f>
        <v>-107.18252161891915</v>
      </c>
      <c r="K781" s="26"/>
    </row>
    <row r="782" spans="1:11" x14ac:dyDescent="0.2">
      <c r="A782" s="9">
        <v>781</v>
      </c>
      <c r="B782" s="24">
        <f t="shared" si="12"/>
        <v>87</v>
      </c>
      <c r="C782" s="25" cm="1">
        <f t="array" ref="C782">IF(A782=1,1,INDEX(PolicyHoldersInforce,(A782-1))-INDEX(Deaths,(A782-1))-INDEX(Lapses,(A782-1)))</f>
        <v>5.1958632946457655E-4</v>
      </c>
      <c r="D782" s="25" cm="1">
        <f t="array" ref="D782">(INDEX(PolicyHoldersInforce,A782)-INDEX(Deaths,A782))*INDEX(LapseRateFactor,(DurationInforce+A782))</f>
        <v>4.5137303572894773E-6</v>
      </c>
      <c r="E782" s="25" cm="1">
        <f t="array" ref="E782">INDEX(PolicyHoldersInforce,A782)*INDEX(QxFactor,INDEX(Age,A782),QxIndex)</f>
        <v>3.2363819912992513E-6</v>
      </c>
      <c r="F782" s="26" cm="1">
        <f t="array" ref="F782">INDEX(Deaths,A782)*SumAssured</f>
        <v>1.6181909956496257</v>
      </c>
      <c r="G782" s="26" cm="1">
        <f t="array" ref="G782">INDEX(PolicyHoldersInforce,A782)*Premium</f>
        <v>2.3173550294120115E-2</v>
      </c>
      <c r="H782" s="26" cm="1">
        <f t="array" ref="H782">INDEX(PolicyHoldersInforce,A782)*INDEX(EscalatedExpense,A782)</f>
        <v>6.1934432131722172E-2</v>
      </c>
      <c r="I782" s="26" cm="1">
        <f t="array" ref="I782">INDEX(PremiumsReceived,A782)-INDEX(ExpensesPaid,A782)-INDEX(DeathBenefitsPaid,A782)</f>
        <v>-1.6569518774872276</v>
      </c>
      <c r="J782" s="26" cm="1">
        <f t="array" ref="J782">IF(A782=MaxT,INDEX(NetCF,A782),INDEX(NetCF,A782)+(INDEX(BEL,(A782+1))*INDEX(DiscountFactor,A782)))</f>
        <v>-106.01426581288962</v>
      </c>
      <c r="K782" s="26"/>
    </row>
    <row r="783" spans="1:11" x14ac:dyDescent="0.2">
      <c r="A783" s="9">
        <v>782</v>
      </c>
      <c r="B783" s="24">
        <f t="shared" si="12"/>
        <v>87</v>
      </c>
      <c r="C783" s="25" cm="1">
        <f t="array" ref="C783">IF(A783=1,1,INDEX(PolicyHoldersInforce,(A783-1))-INDEX(Deaths,(A783-1))-INDEX(Lapses,(A783-1)))</f>
        <v>5.1183621711598784E-4</v>
      </c>
      <c r="D783" s="25" cm="1">
        <f t="array" ref="D783">(INDEX(PolicyHoldersInforce,A783)-INDEX(Deaths,A783))*INDEX(LapseRateFactor,(DurationInforce+A783))</f>
        <v>4.4464038796735687E-6</v>
      </c>
      <c r="E783" s="25" cm="1">
        <f t="array" ref="E783">INDEX(PolicyHoldersInforce,A783)*INDEX(QxFactor,INDEX(Age,A783),QxIndex)</f>
        <v>3.1881083501097971E-6</v>
      </c>
      <c r="F783" s="26" cm="1">
        <f t="array" ref="F783">INDEX(Deaths,A783)*SumAssured</f>
        <v>1.5940541750548987</v>
      </c>
      <c r="G783" s="26" cm="1">
        <f t="array" ref="G783">INDEX(PolicyHoldersInforce,A783)*Premium</f>
        <v>2.2827895283373058E-2</v>
      </c>
      <c r="H783" s="26" cm="1">
        <f t="array" ref="H783">INDEX(PolicyHoldersInforce,A783)*INDEX(EscalatedExpense,A783)</f>
        <v>6.1259187421720145E-2</v>
      </c>
      <c r="I783" s="26" cm="1">
        <f t="array" ref="I783">INDEX(PremiumsReceived,A783)-INDEX(ExpensesPaid,A783)-INDEX(DeathBenefitsPaid,A783)</f>
        <v>-1.6324854671932458</v>
      </c>
      <c r="J783" s="26" cm="1">
        <f t="array" ref="J783">IF(A783=MaxT,INDEX(NetCF,A783),INDEX(NetCF,A783)+(INDEX(BEL,(A783+1))*INDEX(DiscountFactor,A783)))</f>
        <v>-104.86527843784634</v>
      </c>
      <c r="K783" s="26"/>
    </row>
    <row r="784" spans="1:11" x14ac:dyDescent="0.2">
      <c r="A784" s="9">
        <v>783</v>
      </c>
      <c r="B784" s="24">
        <f t="shared" si="12"/>
        <v>87</v>
      </c>
      <c r="C784" s="25" cm="1">
        <f t="array" ref="C784">IF(A784=1,1,INDEX(PolicyHoldersInforce,(A784-1))-INDEX(Deaths,(A784-1))-INDEX(Lapses,(A784-1)))</f>
        <v>5.0420170488620444E-4</v>
      </c>
      <c r="D784" s="25" cm="1">
        <f t="array" ref="D784">(INDEX(PolicyHoldersInforce,A784)-INDEX(Deaths,A784))*INDEX(LapseRateFactor,(DurationInforce+A784))</f>
        <v>4.3800816389591499E-6</v>
      </c>
      <c r="E784" s="25" cm="1">
        <f t="array" ref="E784">INDEX(PolicyHoldersInforce,A784)*INDEX(QxFactor,INDEX(Age,A784),QxIndex)</f>
        <v>3.1405547550829876E-6</v>
      </c>
      <c r="F784" s="26" cm="1">
        <f t="array" ref="F784">INDEX(Deaths,A784)*SumAssured</f>
        <v>1.5702773775414938</v>
      </c>
      <c r="G784" s="26" cm="1">
        <f t="array" ref="G784">INDEX(PolicyHoldersInforce,A784)*Premium</f>
        <v>2.2487396037924719E-2</v>
      </c>
      <c r="H784" s="26" cm="1">
        <f t="array" ref="H784">INDEX(PolicyHoldersInforce,A784)*INDEX(EscalatedExpense,A784)</f>
        <v>6.0591304616924774E-2</v>
      </c>
      <c r="I784" s="26" cm="1">
        <f t="array" ref="I784">INDEX(PremiumsReceived,A784)-INDEX(ExpensesPaid,A784)-INDEX(DeathBenefitsPaid,A784)</f>
        <v>-1.6083812861204938</v>
      </c>
      <c r="J784" s="26" cm="1">
        <f t="array" ref="J784">IF(A784=MaxT,INDEX(NetCF,A784),INDEX(NetCF,A784)+(INDEX(BEL,(A784+1))*INDEX(DiscountFactor,A784)))</f>
        <v>-103.73528381043934</v>
      </c>
      <c r="K784" s="26"/>
    </row>
    <row r="785" spans="1:11" x14ac:dyDescent="0.2">
      <c r="A785" s="9">
        <v>784</v>
      </c>
      <c r="B785" s="24">
        <f t="shared" si="12"/>
        <v>87</v>
      </c>
      <c r="C785" s="25" cm="1">
        <f t="array" ref="C785">IF(A785=1,1,INDEX(PolicyHoldersInforce,(A785-1))-INDEX(Deaths,(A785-1))-INDEX(Lapses,(A785-1)))</f>
        <v>4.9668106849216226E-4</v>
      </c>
      <c r="D785" s="25" cm="1">
        <f t="array" ref="D785">(INDEX(PolicyHoldersInforce,A785)-INDEX(Deaths,A785))*INDEX(LapseRateFactor,(DurationInforce+A785))</f>
        <v>4.3147486560207708E-6</v>
      </c>
      <c r="E785" s="25" cm="1">
        <f t="array" ref="E785">INDEX(PolicyHoldersInforce,A785)*INDEX(QxFactor,INDEX(Age,A785),QxIndex)</f>
        <v>3.0937104660620094E-6</v>
      </c>
      <c r="F785" s="26" cm="1">
        <f t="array" ref="F785">INDEX(Deaths,A785)*SumAssured</f>
        <v>1.5468552330310046</v>
      </c>
      <c r="G785" s="26" cm="1">
        <f t="array" ref="G785">INDEX(PolicyHoldersInforce,A785)*Premium</f>
        <v>2.2151975654750439E-2</v>
      </c>
      <c r="H785" s="26" cm="1">
        <f t="array" ref="H785">INDEX(PolicyHoldersInforce,A785)*INDEX(EscalatedExpense,A785)</f>
        <v>5.9930703453622065E-2</v>
      </c>
      <c r="I785" s="26" cm="1">
        <f t="array" ref="I785">INDEX(PremiumsReceived,A785)-INDEX(ExpensesPaid,A785)-INDEX(DeathBenefitsPaid,A785)</f>
        <v>-1.5846339608298763</v>
      </c>
      <c r="J785" s="26" cm="1">
        <f t="array" ref="J785">IF(A785=MaxT,INDEX(NetCF,A785),INDEX(NetCF,A785)+(INDEX(BEL,(A785+1))*INDEX(DiscountFactor,A785)))</f>
        <v>-102.62401038643783</v>
      </c>
      <c r="K785" s="26"/>
    </row>
    <row r="786" spans="1:11" x14ac:dyDescent="0.2">
      <c r="A786" s="9">
        <v>785</v>
      </c>
      <c r="B786" s="24">
        <f t="shared" si="12"/>
        <v>87</v>
      </c>
      <c r="C786" s="25" cm="1">
        <f t="array" ref="C786">IF(A786=1,1,INDEX(PolicyHoldersInforce,(A786-1))-INDEX(Deaths,(A786-1))-INDEX(Lapses,(A786-1)))</f>
        <v>4.8927260937007948E-4</v>
      </c>
      <c r="D786" s="25" cm="1">
        <f t="array" ref="D786">(INDEX(PolicyHoldersInforce,A786)-INDEX(Deaths,A786))*INDEX(LapseRateFactor,(DurationInforce+A786))</f>
        <v>4.2503901751605403E-6</v>
      </c>
      <c r="E786" s="25" cm="1">
        <f t="array" ref="E786">INDEX(PolicyHoldersInforce,A786)*INDEX(QxFactor,INDEX(Age,A786),QxIndex)</f>
        <v>3.0475649030894561E-6</v>
      </c>
      <c r="F786" s="26" cm="1">
        <f t="array" ref="F786">INDEX(Deaths,A786)*SumAssured</f>
        <v>1.523782451544728</v>
      </c>
      <c r="G786" s="26" cm="1">
        <f t="array" ref="G786">INDEX(PolicyHoldersInforce,A786)*Premium</f>
        <v>2.1821558377905545E-2</v>
      </c>
      <c r="H786" s="26" cm="1">
        <f t="array" ref="H786">INDEX(PolicyHoldersInforce,A786)*INDEX(EscalatedExpense,A786)</f>
        <v>5.9277304543179178E-2</v>
      </c>
      <c r="I786" s="26" cm="1">
        <f t="array" ref="I786">INDEX(PremiumsReceived,A786)-INDEX(ExpensesPaid,A786)-INDEX(DeathBenefitsPaid,A786)</f>
        <v>-1.5612381977100016</v>
      </c>
      <c r="J786" s="26" cm="1">
        <f t="array" ref="J786">IF(A786=MaxT,INDEX(NetCF,A786),INDEX(NetCF,A786)+(INDEX(BEL,(A786+1))*INDEX(DiscountFactor,A786)))</f>
        <v>-101.53119069945033</v>
      </c>
      <c r="K786" s="26"/>
    </row>
    <row r="787" spans="1:11" x14ac:dyDescent="0.2">
      <c r="A787" s="9">
        <v>786</v>
      </c>
      <c r="B787" s="24">
        <f t="shared" si="12"/>
        <v>87</v>
      </c>
      <c r="C787" s="25" cm="1">
        <f t="array" ref="C787">IF(A787=1,1,INDEX(PolicyHoldersInforce,(A787-1))-INDEX(Deaths,(A787-1))-INDEX(Lapses,(A787-1)))</f>
        <v>4.8197465429182946E-4</v>
      </c>
      <c r="D787" s="25" cm="1">
        <f t="array" ref="D787">(INDEX(PolicyHoldersInforce,A787)-INDEX(Deaths,A787))*INDEX(LapseRateFactor,(DurationInforce+A787))</f>
        <v>4.1869916607754965E-6</v>
      </c>
      <c r="E787" s="25" cm="1">
        <f t="array" ref="E787">INDEX(PolicyHoldersInforce,A787)*INDEX(QxFactor,INDEX(Age,A787),QxIndex)</f>
        <v>3.0021076440178057E-6</v>
      </c>
      <c r="F787" s="26" cm="1">
        <f t="array" ref="F787">INDEX(Deaths,A787)*SumAssured</f>
        <v>1.5010538220089029</v>
      </c>
      <c r="G787" s="26" cm="1">
        <f t="array" ref="G787">INDEX(PolicyHoldersInforce,A787)*Premium</f>
        <v>2.1496069581415596E-2</v>
      </c>
      <c r="H787" s="26" cm="1">
        <f t="array" ref="H787">INDEX(PolicyHoldersInforce,A787)*INDEX(EscalatedExpense,A787)</f>
        <v>5.8631029362503626E-2</v>
      </c>
      <c r="I787" s="26" cm="1">
        <f t="array" ref="I787">INDEX(PremiumsReceived,A787)-INDEX(ExpensesPaid,A787)-INDEX(DeathBenefitsPaid,A787)</f>
        <v>-1.5381887817899909</v>
      </c>
      <c r="J787" s="26" cm="1">
        <f t="array" ref="J787">IF(A787=MaxT,INDEX(NetCF,A787),INDEX(NetCF,A787)+(INDEX(BEL,(A787+1))*INDEX(DiscountFactor,A787)))</f>
        <v>-100.4565613005575</v>
      </c>
      <c r="K787" s="26"/>
    </row>
    <row r="788" spans="1:11" x14ac:dyDescent="0.2">
      <c r="A788" s="9">
        <v>787</v>
      </c>
      <c r="B788" s="24">
        <f t="shared" si="12"/>
        <v>87</v>
      </c>
      <c r="C788" s="25" cm="1">
        <f t="array" ref="C788">IF(A788=1,1,INDEX(PolicyHoldersInforce,(A788-1))-INDEX(Deaths,(A788-1))-INDEX(Lapses,(A788-1)))</f>
        <v>4.7478555498703612E-4</v>
      </c>
      <c r="D788" s="25" cm="1">
        <f t="array" ref="D788">(INDEX(PolicyHoldersInforce,A788)-INDEX(Deaths,A788))*INDEX(LapseRateFactor,(DurationInforce+A788))</f>
        <v>4.1245387940746863E-6</v>
      </c>
      <c r="E788" s="25" cm="1">
        <f t="array" ref="E788">INDEX(PolicyHoldersInforce,A788)*INDEX(QxFactor,INDEX(Age,A788),QxIndex)</f>
        <v>2.957328422155539E-6</v>
      </c>
      <c r="F788" s="26" cm="1">
        <f t="array" ref="F788">INDEX(Deaths,A788)*SumAssured</f>
        <v>1.4786642110777695</v>
      </c>
      <c r="G788" s="26" cm="1">
        <f t="array" ref="G788">INDEX(PolicyHoldersInforce,A788)*Premium</f>
        <v>2.1175435752421812E-2</v>
      </c>
      <c r="H788" s="26" cm="1">
        <f t="array" ref="H788">INDEX(PolicyHoldersInforce,A788)*INDEX(EscalatedExpense,A788)</f>
        <v>5.7991800244606671E-2</v>
      </c>
      <c r="I788" s="26" cm="1">
        <f t="array" ref="I788">INDEX(PremiumsReceived,A788)-INDEX(ExpensesPaid,A788)-INDEX(DeathBenefitsPaid,A788)</f>
        <v>-1.5154805755699543</v>
      </c>
      <c r="J788" s="26" cm="1">
        <f t="array" ref="J788">IF(A788=MaxT,INDEX(NetCF,A788),INDEX(NetCF,A788)+(INDEX(BEL,(A788+1))*INDEX(DiscountFactor,A788)))</f>
        <v>-99.399862698844046</v>
      </c>
      <c r="K788" s="26"/>
    </row>
    <row r="789" spans="1:11" x14ac:dyDescent="0.2">
      <c r="A789" s="9">
        <v>788</v>
      </c>
      <c r="B789" s="24">
        <f t="shared" si="12"/>
        <v>87</v>
      </c>
      <c r="C789" s="25" cm="1">
        <f t="array" ref="C789">IF(A789=1,1,INDEX(PolicyHoldersInforce,(A789-1))-INDEX(Deaths,(A789-1))-INDEX(Lapses,(A789-1)))</f>
        <v>4.6770368777080589E-4</v>
      </c>
      <c r="D789" s="25" cm="1">
        <f t="array" ref="D789">(INDEX(PolicyHoldersInforce,A789)-INDEX(Deaths,A789))*INDEX(LapseRateFactor,(DurationInforce+A789))</f>
        <v>4.0630174698452148E-6</v>
      </c>
      <c r="E789" s="25" cm="1">
        <f t="array" ref="E789">INDEX(PolicyHoldersInforce,A789)*INDEX(QxFactor,INDEX(Age,A789),QxIndex)</f>
        <v>2.9132171239483701E-6</v>
      </c>
      <c r="F789" s="26" cm="1">
        <f t="array" ref="F789">INDEX(Deaths,A789)*SumAssured</f>
        <v>1.4566085619741851</v>
      </c>
      <c r="G789" s="26" cm="1">
        <f t="array" ref="G789">INDEX(PolicyHoldersInforce,A789)*Premium</f>
        <v>2.0859584474577943E-2</v>
      </c>
      <c r="H789" s="26" cm="1">
        <f t="array" ref="H789">INDEX(PolicyHoldersInforce,A789)*INDEX(EscalatedExpense,A789)</f>
        <v>5.7359540369269629E-2</v>
      </c>
      <c r="I789" s="26" cm="1">
        <f t="array" ref="I789">INDEX(PremiumsReceived,A789)-INDEX(ExpensesPaid,A789)-INDEX(DeathBenefitsPaid,A789)</f>
        <v>-1.4931085178688768</v>
      </c>
      <c r="J789" s="26" cm="1">
        <f t="array" ref="J789">IF(A789=MaxT,INDEX(NetCF,A789),INDEX(NetCF,A789)+(INDEX(BEL,(A789+1))*INDEX(DiscountFactor,A789)))</f>
        <v>-98.360839302816487</v>
      </c>
      <c r="K789" s="26"/>
    </row>
    <row r="790" spans="1:11" x14ac:dyDescent="0.2">
      <c r="A790" s="9">
        <v>789</v>
      </c>
      <c r="B790" s="24">
        <f t="shared" si="12"/>
        <v>87</v>
      </c>
      <c r="C790" s="25" cm="1">
        <f t="array" ref="C790">IF(A790=1,1,INDEX(PolicyHoldersInforce,(A790-1))-INDEX(Deaths,(A790-1))-INDEX(Lapses,(A790-1)))</f>
        <v>4.6072745317701227E-4</v>
      </c>
      <c r="D790" s="25" cm="1">
        <f t="array" ref="D790">(INDEX(PolicyHoldersInforce,A790)-INDEX(Deaths,A790))*INDEX(LapseRateFactor,(DurationInforce+A790))</f>
        <v>4.0024137932665261E-6</v>
      </c>
      <c r="E790" s="25" cm="1">
        <f t="array" ref="E790">INDEX(PolicyHoldersInforce,A790)*INDEX(QxFactor,INDEX(Age,A790),QxIndex)</f>
        <v>2.8697637866950627E-6</v>
      </c>
      <c r="F790" s="26" cm="1">
        <f t="array" ref="F790">INDEX(Deaths,A790)*SumAssured</f>
        <v>1.4348818933475314</v>
      </c>
      <c r="G790" s="26" cm="1">
        <f t="array" ref="G790">INDEX(PolicyHoldersInforce,A790)*Premium</f>
        <v>2.0548444411694747E-2</v>
      </c>
      <c r="H790" s="26" cm="1">
        <f t="array" ref="H790">INDEX(PolicyHoldersInforce,A790)*INDEX(EscalatedExpense,A790)</f>
        <v>5.6734173753812046E-2</v>
      </c>
      <c r="I790" s="26" cm="1">
        <f t="array" ref="I790">INDEX(PremiumsReceived,A790)-INDEX(ExpensesPaid,A790)-INDEX(DeathBenefitsPaid,A790)</f>
        <v>-1.4710676226896486</v>
      </c>
      <c r="J790" s="26" cm="1">
        <f t="array" ref="J790">IF(A790=MaxT,INDEX(NetCF,A790),INDEX(NetCF,A790)+(INDEX(BEL,(A790+1))*INDEX(DiscountFactor,A790)))</f>
        <v>-97.339239362693377</v>
      </c>
      <c r="K790" s="26"/>
    </row>
    <row r="791" spans="1:11" x14ac:dyDescent="0.2">
      <c r="A791" s="9">
        <v>790</v>
      </c>
      <c r="B791" s="24">
        <f t="shared" si="12"/>
        <v>87</v>
      </c>
      <c r="C791" s="25" cm="1">
        <f t="array" ref="C791">IF(A791=1,1,INDEX(PolicyHoldersInforce,(A791-1))-INDEX(Deaths,(A791-1))-INDEX(Lapses,(A791-1)))</f>
        <v>4.5385527559705068E-4</v>
      </c>
      <c r="D791" s="25" cm="1">
        <f t="array" ref="D791">(INDEX(PolicyHoldersInforce,A791)-INDEX(Deaths,A791))*INDEX(LapseRateFactor,(DurationInforce+A791))</f>
        <v>3.9427140767722113E-6</v>
      </c>
      <c r="E791" s="25" cm="1">
        <f t="array" ref="E791">INDEX(PolicyHoldersInforce,A791)*INDEX(QxFactor,INDEX(Age,A791),QxIndex)</f>
        <v>2.8269585962973149E-6</v>
      </c>
      <c r="F791" s="26" cm="1">
        <f t="array" ref="F791">INDEX(Deaths,A791)*SumAssured</f>
        <v>1.4134792981486575</v>
      </c>
      <c r="G791" s="26" cm="1">
        <f t="array" ref="G791">INDEX(PolicyHoldersInforce,A791)*Premium</f>
        <v>2.0241945291628462E-2</v>
      </c>
      <c r="H791" s="26" cm="1">
        <f t="array" ref="H791">INDEX(PolicyHoldersInforce,A791)*INDEX(EscalatedExpense,A791)</f>
        <v>5.6115625243960104E-2</v>
      </c>
      <c r="I791" s="26" cm="1">
        <f t="array" ref="I791">INDEX(PremiumsReceived,A791)-INDEX(ExpensesPaid,A791)-INDEX(DeathBenefitsPaid,A791)</f>
        <v>-1.4493529781009891</v>
      </c>
      <c r="J791" s="26" cm="1">
        <f t="array" ref="J791">IF(A791=MaxT,INDEX(NetCF,A791),INDEX(NetCF,A791)+(INDEX(BEL,(A791+1))*INDEX(DiscountFactor,A791)))</f>
        <v>-96.334814913555192</v>
      </c>
      <c r="K791" s="26"/>
    </row>
    <row r="792" spans="1:11" x14ac:dyDescent="0.2">
      <c r="A792" s="9">
        <v>791</v>
      </c>
      <c r="B792" s="24">
        <f t="shared" si="12"/>
        <v>87</v>
      </c>
      <c r="C792" s="25" cm="1">
        <f t="array" ref="C792">IF(A792=1,1,INDEX(PolicyHoldersInforce,(A792-1))-INDEX(Deaths,(A792-1))-INDEX(Lapses,(A792-1)))</f>
        <v>4.4708560292398115E-4</v>
      </c>
      <c r="D792" s="25" cm="1">
        <f t="array" ref="D792">(INDEX(PolicyHoldersInforce,A792)-INDEX(Deaths,A792))*INDEX(LapseRateFactor,(DurationInforce+A792))</f>
        <v>3.8839048369586181E-6</v>
      </c>
      <c r="E792" s="25" cm="1">
        <f t="array" ref="E792">INDEX(PolicyHoldersInforce,A792)*INDEX(QxFactor,INDEX(Age,A792),QxIndex)</f>
        <v>2.7847918850432098E-6</v>
      </c>
      <c r="F792" s="26" cm="1">
        <f t="array" ref="F792">INDEX(Deaths,A792)*SumAssured</f>
        <v>1.3923959425216048</v>
      </c>
      <c r="G792" s="26" cm="1">
        <f t="array" ref="G792">INDEX(PolicyHoldersInforce,A792)*Premium</f>
        <v>1.9940017890409559E-2</v>
      </c>
      <c r="H792" s="26" cm="1">
        <f t="array" ref="H792">INDEX(PolicyHoldersInforce,A792)*INDEX(EscalatedExpense,A792)</f>
        <v>5.5503820504815018E-2</v>
      </c>
      <c r="I792" s="26" cm="1">
        <f t="array" ref="I792">INDEX(PremiumsReceived,A792)-INDEX(ExpensesPaid,A792)-INDEX(DeathBenefitsPaid,A792)</f>
        <v>-1.4279597451360102</v>
      </c>
      <c r="J792" s="26" cm="1">
        <f t="array" ref="J792">IF(A792=MaxT,INDEX(NetCF,A792),INDEX(NetCF,A792)+(INDEX(BEL,(A792+1))*INDEX(DiscountFactor,A792)))</f>
        <v>-95.347321719340954</v>
      </c>
      <c r="K792" s="26"/>
    </row>
    <row r="793" spans="1:11" x14ac:dyDescent="0.2">
      <c r="A793" s="9">
        <v>792</v>
      </c>
      <c r="B793" s="24">
        <f t="shared" si="12"/>
        <v>88</v>
      </c>
      <c r="C793" s="25" cm="1">
        <f t="array" ref="C793">IF(A793=1,1,INDEX(PolicyHoldersInforce,(A793-1))-INDEX(Deaths,(A793-1))-INDEX(Lapses,(A793-1)))</f>
        <v>4.4041690620197935E-4</v>
      </c>
      <c r="D793" s="25" cm="1">
        <f t="array" ref="D793">(INDEX(PolicyHoldersInforce,A793)-INDEX(Deaths,A793))*INDEX(LapseRateFactor,(DurationInforce+A793))</f>
        <v>3.8230183318734453E-6</v>
      </c>
      <c r="E793" s="25" cm="1">
        <f t="array" ref="E793">INDEX(PolicyHoldersInforce,A793)*INDEX(QxFactor,INDEX(Age,A793),QxIndex)</f>
        <v>3.0812306970655465E-6</v>
      </c>
      <c r="F793" s="26" cm="1">
        <f t="array" ref="F793">INDEX(Deaths,A793)*SumAssured</f>
        <v>1.5406153485327732</v>
      </c>
      <c r="G793" s="26" cm="1">
        <f t="array" ref="G793">INDEX(PolicyHoldersInforce,A793)*Premium</f>
        <v>1.964259401660828E-2</v>
      </c>
      <c r="H793" s="26" cm="1">
        <f t="array" ref="H793">INDEX(PolicyHoldersInforce,A793)*INDEX(EscalatedExpense,A793)</f>
        <v>5.4898686011919794E-2</v>
      </c>
      <c r="I793" s="26" cm="1">
        <f t="array" ref="I793">INDEX(PremiumsReceived,A793)-INDEX(ExpensesPaid,A793)-INDEX(DeathBenefitsPaid,A793)</f>
        <v>-1.5758714405280847</v>
      </c>
      <c r="J793" s="26" cm="1">
        <f t="array" ref="J793">IF(A793=MaxT,INDEX(NetCF,A793),INDEX(NetCF,A793)+(INDEX(BEL,(A793+1))*INDEX(DiscountFactor,A793)))</f>
        <v>-94.376519217679146</v>
      </c>
      <c r="K793" s="26"/>
    </row>
    <row r="794" spans="1:11" x14ac:dyDescent="0.2">
      <c r="A794" s="9">
        <v>793</v>
      </c>
      <c r="B794" s="24">
        <f t="shared" si="12"/>
        <v>88</v>
      </c>
      <c r="C794" s="25" cm="1">
        <f t="array" ref="C794">IF(A794=1,1,INDEX(PolicyHoldersInforce,(A794-1))-INDEX(Deaths,(A794-1))-INDEX(Lapses,(A794-1)))</f>
        <v>4.3351265717304037E-4</v>
      </c>
      <c r="D794" s="25" cm="1">
        <f t="array" ref="D794">(INDEX(PolicyHoldersInforce,A794)-INDEX(Deaths,A794))*INDEX(LapseRateFactor,(DurationInforce+A794))</f>
        <v>3.7630863214674951E-6</v>
      </c>
      <c r="E794" s="25" cm="1">
        <f t="array" ref="E794">INDEX(PolicyHoldersInforce,A794)*INDEX(QxFactor,INDEX(Age,A794),QxIndex)</f>
        <v>3.0329274104555736E-6</v>
      </c>
      <c r="F794" s="26" cm="1">
        <f t="array" ref="F794">INDEX(Deaths,A794)*SumAssured</f>
        <v>1.5164637052277867</v>
      </c>
      <c r="G794" s="26" cm="1">
        <f t="array" ref="G794">INDEX(PolicyHoldersInforce,A794)*Premium</f>
        <v>1.9334664509917603E-2</v>
      </c>
      <c r="H794" s="26" cm="1">
        <f t="array" ref="H794">INDEX(PolicyHoldersInforce,A794)*INDEX(EscalatedExpense,A794)</f>
        <v>5.4258217850291876E-2</v>
      </c>
      <c r="I794" s="26" cm="1">
        <f t="array" ref="I794">INDEX(PremiumsReceived,A794)-INDEX(ExpensesPaid,A794)-INDEX(DeathBenefitsPaid,A794)</f>
        <v>-1.551387258568161</v>
      </c>
      <c r="J794" s="26" cm="1">
        <f t="array" ref="J794">IF(A794=MaxT,INDEX(NetCF,A794),INDEX(NetCF,A794)+(INDEX(BEL,(A794+1))*INDEX(DiscountFactor,A794)))</f>
        <v>-93.252359622702926</v>
      </c>
      <c r="K794" s="26"/>
    </row>
    <row r="795" spans="1:11" x14ac:dyDescent="0.2">
      <c r="A795" s="9">
        <v>794</v>
      </c>
      <c r="B795" s="24">
        <f t="shared" si="12"/>
        <v>88</v>
      </c>
      <c r="C795" s="25" cm="1">
        <f t="array" ref="C795">IF(A795=1,1,INDEX(PolicyHoldersInforce,(A795-1))-INDEX(Deaths,(A795-1))-INDEX(Lapses,(A795-1)))</f>
        <v>4.2671664344111728E-4</v>
      </c>
      <c r="D795" s="25" cm="1">
        <f t="array" ref="D795">(INDEX(PolicyHoldersInforce,A795)-INDEX(Deaths,A795))*INDEX(LapseRateFactor,(DurationInforce+A795))</f>
        <v>3.7040938424892015E-6</v>
      </c>
      <c r="E795" s="25" cm="1">
        <f t="array" ref="E795">INDEX(PolicyHoldersInforce,A795)*INDEX(QxFactor,INDEX(Age,A795),QxIndex)</f>
        <v>2.9853813561747301E-6</v>
      </c>
      <c r="F795" s="26" cm="1">
        <f t="array" ref="F795">INDEX(Deaths,A795)*SumAssured</f>
        <v>1.492690678087365</v>
      </c>
      <c r="G795" s="26" cm="1">
        <f t="array" ref="G795">INDEX(PolicyHoldersInforce,A795)*Premium</f>
        <v>1.9031562297473832E-2</v>
      </c>
      <c r="H795" s="26" cm="1">
        <f t="array" ref="H795">INDEX(PolicyHoldersInforce,A795)*INDEX(EscalatedExpense,A795)</f>
        <v>5.362522162462216E-2</v>
      </c>
      <c r="I795" s="26" cm="1">
        <f t="array" ref="I795">INDEX(PremiumsReceived,A795)-INDEX(ExpensesPaid,A795)-INDEX(DeathBenefitsPaid,A795)</f>
        <v>-1.5272843374145133</v>
      </c>
      <c r="J795" s="26" cm="1">
        <f t="array" ref="J795">IF(A795=MaxT,INDEX(NetCF,A795),INDEX(NetCF,A795)+(INDEX(BEL,(A795+1))*INDEX(DiscountFactor,A795)))</f>
        <v>-92.147331484008319</v>
      </c>
      <c r="K795" s="26"/>
    </row>
    <row r="796" spans="1:11" x14ac:dyDescent="0.2">
      <c r="A796" s="9">
        <v>795</v>
      </c>
      <c r="B796" s="24">
        <f t="shared" si="12"/>
        <v>88</v>
      </c>
      <c r="C796" s="25" cm="1">
        <f t="array" ref="C796">IF(A796=1,1,INDEX(PolicyHoldersInforce,(A796-1))-INDEX(Deaths,(A796-1))-INDEX(Lapses,(A796-1)))</f>
        <v>4.2002716824245334E-4</v>
      </c>
      <c r="D796" s="25" cm="1">
        <f t="array" ref="D796">(INDEX(PolicyHoldersInforce,A796)-INDEX(Deaths,A796))*INDEX(LapseRateFactor,(DurationInforce+A796))</f>
        <v>3.6460261662602227E-6</v>
      </c>
      <c r="E796" s="25" cm="1">
        <f t="array" ref="E796">INDEX(PolicyHoldersInforce,A796)*INDEX(QxFactor,INDEX(Age,A796),QxIndex)</f>
        <v>2.9385806633785974E-6</v>
      </c>
      <c r="F796" s="26" cm="1">
        <f t="array" ref="F796">INDEX(Deaths,A796)*SumAssured</f>
        <v>1.4692903316892987</v>
      </c>
      <c r="G796" s="26" cm="1">
        <f t="array" ref="G796">INDEX(PolicyHoldersInforce,A796)*Premium</f>
        <v>1.8733211703613421E-2</v>
      </c>
      <c r="H796" s="26" cm="1">
        <f t="array" ref="H796">INDEX(PolicyHoldersInforce,A796)*INDEX(EscalatedExpense,A796)</f>
        <v>5.2999610164571047E-2</v>
      </c>
      <c r="I796" s="26" cm="1">
        <f t="array" ref="I796">INDEX(PremiumsReceived,A796)-INDEX(ExpensesPaid,A796)-INDEX(DeathBenefitsPaid,A796)</f>
        <v>-1.5035567301502564</v>
      </c>
      <c r="J796" s="26" cm="1">
        <f t="array" ref="J796">IF(A796=MaxT,INDEX(NetCF,A796),INDEX(NetCF,A796)+(INDEX(BEL,(A796+1))*INDEX(DiscountFactor,A796)))</f>
        <v>-91.061144808313628</v>
      </c>
      <c r="K796" s="26"/>
    </row>
    <row r="797" spans="1:11" x14ac:dyDescent="0.2">
      <c r="A797" s="9">
        <v>796</v>
      </c>
      <c r="B797" s="24">
        <f t="shared" si="12"/>
        <v>88</v>
      </c>
      <c r="C797" s="25" cm="1">
        <f t="array" ref="C797">IF(A797=1,1,INDEX(PolicyHoldersInforce,(A797-1))-INDEX(Deaths,(A797-1))-INDEX(Lapses,(A797-1)))</f>
        <v>4.1344256141281449E-4</v>
      </c>
      <c r="D797" s="25" cm="1">
        <f t="array" ref="D797">(INDEX(PolicyHoldersInforce,A797)-INDEX(Deaths,A797))*INDEX(LapseRateFactor,(DurationInforce+A797))</f>
        <v>3.5888687949981306E-6</v>
      </c>
      <c r="E797" s="25" cm="1">
        <f t="array" ref="E797">INDEX(PolicyHoldersInforce,A797)*INDEX(QxFactor,INDEX(Age,A797),QxIndex)</f>
        <v>2.8925136473174882E-6</v>
      </c>
      <c r="F797" s="26" cm="1">
        <f t="array" ref="F797">INDEX(Deaths,A797)*SumAssured</f>
        <v>1.4462568236587441</v>
      </c>
      <c r="G797" s="26" cm="1">
        <f t="array" ref="G797">INDEX(PolicyHoldersInforce,A797)*Premium</f>
        <v>1.8439538239011528E-2</v>
      </c>
      <c r="H797" s="26" cm="1">
        <f t="array" ref="H797">INDEX(PolicyHoldersInforce,A797)*INDEX(EscalatedExpense,A797)</f>
        <v>5.2381297316760375E-2</v>
      </c>
      <c r="I797" s="26" cm="1">
        <f t="array" ref="I797">INDEX(PremiumsReceived,A797)-INDEX(ExpensesPaid,A797)-INDEX(DeathBenefitsPaid,A797)</f>
        <v>-1.480198582736493</v>
      </c>
      <c r="J797" s="26" cm="1">
        <f t="array" ref="J797">IF(A797=MaxT,INDEX(NetCF,A797),INDEX(NetCF,A797)+(INDEX(BEL,(A797+1))*INDEX(DiscountFactor,A797)))</f>
        <v>-89.993514166644005</v>
      </c>
      <c r="K797" s="26"/>
    </row>
    <row r="798" spans="1:11" x14ac:dyDescent="0.2">
      <c r="A798" s="9">
        <v>797</v>
      </c>
      <c r="B798" s="24">
        <f t="shared" si="12"/>
        <v>88</v>
      </c>
      <c r="C798" s="25" cm="1">
        <f t="array" ref="C798">IF(A798=1,1,INDEX(PolicyHoldersInforce,(A798-1))-INDEX(Deaths,(A798-1))-INDEX(Lapses,(A798-1)))</f>
        <v>4.0696117897049886E-4</v>
      </c>
      <c r="D798" s="25" cm="1">
        <f t="array" ref="D798">(INDEX(PolicyHoldersInforce,A798)-INDEX(Deaths,A798))*INDEX(LapseRateFactor,(DurationInforce+A798))</f>
        <v>3.5326074581967421E-6</v>
      </c>
      <c r="E798" s="25" cm="1">
        <f t="array" ref="E798">INDEX(PolicyHoldersInforce,A798)*INDEX(QxFactor,INDEX(Age,A798),QxIndex)</f>
        <v>2.8471688064191104E-6</v>
      </c>
      <c r="F798" s="26" cm="1">
        <f t="array" ref="F798">INDEX(Deaths,A798)*SumAssured</f>
        <v>1.4235844032095553</v>
      </c>
      <c r="G798" s="26" cm="1">
        <f t="array" ref="G798">INDEX(PolicyHoldersInforce,A798)*Premium</f>
        <v>1.8150468582084248E-2</v>
      </c>
      <c r="H798" s="26" cm="1">
        <f t="array" ref="H798">INDEX(PolicyHoldersInforce,A798)*INDEX(EscalatedExpense,A798)</f>
        <v>5.1770197932908817E-2</v>
      </c>
      <c r="I798" s="26" cm="1">
        <f t="array" ref="I798">INDEX(PremiumsReceived,A798)-INDEX(ExpensesPaid,A798)-INDEX(DeathBenefitsPaid,A798)</f>
        <v>-1.4572041325603797</v>
      </c>
      <c r="J798" s="26" cm="1">
        <f t="array" ref="J798">IF(A798=MaxT,INDEX(NetCF,A798),INDEX(NetCF,A798)+(INDEX(BEL,(A798+1))*INDEX(DiscountFactor,A798)))</f>
        <v>-88.944158623218357</v>
      </c>
      <c r="K798" s="26"/>
    </row>
    <row r="799" spans="1:11" x14ac:dyDescent="0.2">
      <c r="A799" s="9">
        <v>798</v>
      </c>
      <c r="B799" s="24">
        <f t="shared" si="12"/>
        <v>88</v>
      </c>
      <c r="C799" s="25" cm="1">
        <f t="array" ref="C799">IF(A799=1,1,INDEX(PolicyHoldersInforce,(A799-1))-INDEX(Deaths,(A799-1))-INDEX(Lapses,(A799-1)))</f>
        <v>4.0058140270588302E-4</v>
      </c>
      <c r="D799" s="25" cm="1">
        <f t="array" ref="D799">(INDEX(PolicyHoldersInforce,A799)-INDEX(Deaths,A799))*INDEX(LapseRateFactor,(DurationInforce+A799))</f>
        <v>3.4772281090631913E-6</v>
      </c>
      <c r="E799" s="25" cm="1">
        <f t="array" ref="E799">INDEX(PolicyHoldersInforce,A799)*INDEX(QxFactor,INDEX(Age,A799),QxIndex)</f>
        <v>2.8025348194169643E-6</v>
      </c>
      <c r="F799" s="26" cm="1">
        <f t="array" ref="F799">INDEX(Deaths,A799)*SumAssured</f>
        <v>1.4012674097084821</v>
      </c>
      <c r="G799" s="26" cm="1">
        <f t="array" ref="G799">INDEX(PolicyHoldersInforce,A799)*Premium</f>
        <v>1.7865930560682385E-2</v>
      </c>
      <c r="H799" s="26" cm="1">
        <f t="array" ref="H799">INDEX(PolicyHoldersInforce,A799)*INDEX(EscalatedExpense,A799)</f>
        <v>5.116622785810597E-2</v>
      </c>
      <c r="I799" s="26" cm="1">
        <f t="array" ref="I799">INDEX(PremiumsReceived,A799)-INDEX(ExpensesPaid,A799)-INDEX(DeathBenefitsPaid,A799)</f>
        <v>-1.4345677070059057</v>
      </c>
      <c r="J799" s="26" cm="1">
        <f t="array" ref="J799">IF(A799=MaxT,INDEX(NetCF,A799),INDEX(NetCF,A799)+(INDEX(BEL,(A799+1))*INDEX(DiscountFactor,A799)))</f>
        <v>-87.912801665449123</v>
      </c>
      <c r="K799" s="26"/>
    </row>
    <row r="800" spans="1:11" x14ac:dyDescent="0.2">
      <c r="A800" s="9">
        <v>799</v>
      </c>
      <c r="B800" s="24">
        <f t="shared" si="12"/>
        <v>88</v>
      </c>
      <c r="C800" s="25" cm="1">
        <f t="array" ref="C800">IF(A800=1,1,INDEX(PolicyHoldersInforce,(A800-1))-INDEX(Deaths,(A800-1))-INDEX(Lapses,(A800-1)))</f>
        <v>3.9430163977740283E-4</v>
      </c>
      <c r="D800" s="25" cm="1">
        <f t="array" ref="D800">(INDEX(PolicyHoldersInforce,A800)-INDEX(Deaths,A800))*INDEX(LapseRateFactor,(DurationInforce+A800))</f>
        <v>3.4227169210108672E-6</v>
      </c>
      <c r="E800" s="25" cm="1">
        <f t="array" ref="E800">INDEX(PolicyHoldersInforce,A800)*INDEX(QxFactor,INDEX(Age,A800),QxIndex)</f>
        <v>2.7586005425237571E-6</v>
      </c>
      <c r="F800" s="26" cm="1">
        <f t="array" ref="F800">INDEX(Deaths,A800)*SumAssured</f>
        <v>1.3793002712618785</v>
      </c>
      <c r="G800" s="26" cm="1">
        <f t="array" ref="G800">INDEX(PolicyHoldersInforce,A800)*Premium</f>
        <v>1.7585853134072165E-2</v>
      </c>
      <c r="H800" s="26" cm="1">
        <f t="array" ref="H800">INDEX(PolicyHoldersInforce,A800)*INDEX(EscalatedExpense,A800)</f>
        <v>5.0569303919223416E-2</v>
      </c>
      <c r="I800" s="26" cm="1">
        <f t="array" ref="I800">INDEX(PremiumsReceived,A800)-INDEX(ExpensesPaid,A800)-INDEX(DeathBenefitsPaid,A800)</f>
        <v>-1.4122837220470297</v>
      </c>
      <c r="J800" s="26" cm="1">
        <f t="array" ref="J800">IF(A800=MaxT,INDEX(NetCF,A800),INDEX(NetCF,A800)+(INDEX(BEL,(A800+1))*INDEX(DiscountFactor,A800)))</f>
        <v>-86.899171135037506</v>
      </c>
      <c r="K800" s="26"/>
    </row>
    <row r="801" spans="1:11" x14ac:dyDescent="0.2">
      <c r="A801" s="9">
        <v>800</v>
      </c>
      <c r="B801" s="24">
        <f t="shared" si="12"/>
        <v>88</v>
      </c>
      <c r="C801" s="25" cm="1">
        <f t="array" ref="C801">IF(A801=1,1,INDEX(PolicyHoldersInforce,(A801-1))-INDEX(Deaths,(A801-1))-INDEX(Lapses,(A801-1)))</f>
        <v>3.8812032231386819E-4</v>
      </c>
      <c r="D801" s="25" cm="1">
        <f t="array" ref="D801">(INDEX(PolicyHoldersInforce,A801)-INDEX(Deaths,A801))*INDEX(LapseRateFactor,(DurationInforce+A801))</f>
        <v>3.3690602842073181E-6</v>
      </c>
      <c r="E801" s="25" cm="1">
        <f t="array" ref="E801">INDEX(PolicyHoldersInforce,A801)*INDEX(QxFactor,INDEX(Age,A801),QxIndex)</f>
        <v>2.7153550066491295E-6</v>
      </c>
      <c r="F801" s="26" cm="1">
        <f t="array" ref="F801">INDEX(Deaths,A801)*SumAssured</f>
        <v>1.3576775033245647</v>
      </c>
      <c r="G801" s="26" cm="1">
        <f t="array" ref="G801">INDEX(PolicyHoldersInforce,A801)*Premium</f>
        <v>1.731016637519852E-2</v>
      </c>
      <c r="H801" s="26" cm="1">
        <f t="array" ref="H801">INDEX(PolicyHoldersInforce,A801)*INDEX(EscalatedExpense,A801)</f>
        <v>4.9979343913460983E-2</v>
      </c>
      <c r="I801" s="26" cm="1">
        <f t="array" ref="I801">INDEX(PremiumsReceived,A801)-INDEX(ExpensesPaid,A801)-INDEX(DeathBenefitsPaid,A801)</f>
        <v>-1.3903466808628271</v>
      </c>
      <c r="J801" s="26" cm="1">
        <f t="array" ref="J801">IF(A801=MaxT,INDEX(NetCF,A801),INDEX(NetCF,A801)+(INDEX(BEL,(A801+1))*INDEX(DiscountFactor,A801)))</f>
        <v>-85.90299916014699</v>
      </c>
      <c r="K801" s="26"/>
    </row>
    <row r="802" spans="1:11" x14ac:dyDescent="0.2">
      <c r="A802" s="9">
        <v>801</v>
      </c>
      <c r="B802" s="24">
        <f t="shared" si="12"/>
        <v>88</v>
      </c>
      <c r="C802" s="25" cm="1">
        <f t="array" ref="C802">IF(A802=1,1,INDEX(PolicyHoldersInforce,(A802-1))-INDEX(Deaths,(A802-1))-INDEX(Lapses,(A802-1)))</f>
        <v>3.8203590702301174E-4</v>
      </c>
      <c r="D802" s="25" cm="1">
        <f t="array" ref="D802">(INDEX(PolicyHoldersInforce,A802)-INDEX(Deaths,A802))*INDEX(LapseRateFactor,(DurationInforce+A802))</f>
        <v>3.3162448021762813E-6</v>
      </c>
      <c r="E802" s="25" cm="1">
        <f t="array" ref="E802">INDEX(PolicyHoldersInforce,A802)*INDEX(QxFactor,INDEX(Age,A802),QxIndex)</f>
        <v>2.6727874146609961E-6</v>
      </c>
      <c r="F802" s="26" cm="1">
        <f t="array" ref="F802">INDEX(Deaths,A802)*SumAssured</f>
        <v>1.3363937073304981</v>
      </c>
      <c r="G802" s="26" cm="1">
        <f t="array" ref="G802">INDEX(PolicyHoldersInforce,A802)*Premium</f>
        <v>1.7038801453226324E-2</v>
      </c>
      <c r="H802" s="26" cm="1">
        <f t="array" ref="H802">INDEX(PolicyHoldersInforce,A802)*INDEX(EscalatedExpense,A802)</f>
        <v>4.9396266597026346E-2</v>
      </c>
      <c r="I802" s="26" cm="1">
        <f t="array" ref="I802">INDEX(PremiumsReceived,A802)-INDEX(ExpensesPaid,A802)-INDEX(DeathBenefitsPaid,A802)</f>
        <v>-1.3687511724742982</v>
      </c>
      <c r="J802" s="26" cm="1">
        <f t="array" ref="J802">IF(A802=MaxT,INDEX(NetCF,A802),INDEX(NetCF,A802)+(INDEX(BEL,(A802+1))*INDEX(DiscountFactor,A802)))</f>
        <v>-84.924022088638338</v>
      </c>
      <c r="K802" s="26"/>
    </row>
    <row r="803" spans="1:11" x14ac:dyDescent="0.2">
      <c r="A803" s="9">
        <v>802</v>
      </c>
      <c r="B803" s="24">
        <f t="shared" si="12"/>
        <v>88</v>
      </c>
      <c r="C803" s="25" cm="1">
        <f t="array" ref="C803">IF(A803=1,1,INDEX(PolicyHoldersInforce,(A803-1))-INDEX(Deaths,(A803-1))-INDEX(Lapses,(A803-1)))</f>
        <v>3.7604687480617449E-4</v>
      </c>
      <c r="D803" s="25" cm="1">
        <f t="array" ref="D803">(INDEX(PolicyHoldersInforce,A803)-INDEX(Deaths,A803))*INDEX(LapseRateFactor,(DurationInforce+A803))</f>
        <v>3.26425728845298E-6</v>
      </c>
      <c r="E803" s="25" cm="1">
        <f t="array" ref="E803">INDEX(PolicyHoldersInforce,A803)*INDEX(QxFactor,INDEX(Age,A803),QxIndex)</f>
        <v>2.6308871386898222E-6</v>
      </c>
      <c r="F803" s="26" cm="1">
        <f t="array" ref="F803">INDEX(Deaths,A803)*SumAssured</f>
        <v>1.3154435693449111</v>
      </c>
      <c r="G803" s="26" cm="1">
        <f t="array" ref="G803">INDEX(PolicyHoldersInforce,A803)*Premium</f>
        <v>1.6771690616355382E-2</v>
      </c>
      <c r="H803" s="26" cm="1">
        <f t="array" ref="H803">INDEX(PolicyHoldersInforce,A803)*INDEX(EscalatedExpense,A803)</f>
        <v>4.8819991673947023E-2</v>
      </c>
      <c r="I803" s="26" cm="1">
        <f t="array" ref="I803">INDEX(PremiumsReceived,A803)-INDEX(ExpensesPaid,A803)-INDEX(DeathBenefitsPaid,A803)</f>
        <v>-1.3474918704025027</v>
      </c>
      <c r="J803" s="26" cm="1">
        <f t="array" ref="J803">IF(A803=MaxT,INDEX(NetCF,A803),INDEX(NetCF,A803)+(INDEX(BEL,(A803+1))*INDEX(DiscountFactor,A803)))</f>
        <v>-83.961980422349399</v>
      </c>
      <c r="K803" s="26"/>
    </row>
    <row r="804" spans="1:11" x14ac:dyDescent="0.2">
      <c r="A804" s="9">
        <v>803</v>
      </c>
      <c r="B804" s="24">
        <f t="shared" si="12"/>
        <v>88</v>
      </c>
      <c r="C804" s="25" cm="1">
        <f t="array" ref="C804">IF(A804=1,1,INDEX(PolicyHoldersInforce,(A804-1))-INDEX(Deaths,(A804-1))-INDEX(Lapses,(A804-1)))</f>
        <v>3.7015173037903171E-4</v>
      </c>
      <c r="D804" s="25" cm="1">
        <f t="array" ref="D804">(INDEX(PolicyHoldersInforce,A804)-INDEX(Deaths,A804))*INDEX(LapseRateFactor,(DurationInforce+A804))</f>
        <v>3.2130847632918483E-6</v>
      </c>
      <c r="E804" s="25" cm="1">
        <f t="array" ref="E804">INDEX(PolicyHoldersInforce,A804)*INDEX(QxFactor,INDEX(Age,A804),QxIndex)</f>
        <v>2.5896437174751586E-6</v>
      </c>
      <c r="F804" s="26" cm="1">
        <f t="array" ref="F804">INDEX(Deaths,A804)*SumAssured</f>
        <v>1.2948218587375793</v>
      </c>
      <c r="G804" s="26" cm="1">
        <f t="array" ref="G804">INDEX(PolicyHoldersInforce,A804)*Premium</f>
        <v>1.6508767174904813E-2</v>
      </c>
      <c r="H804" s="26" cm="1">
        <f t="array" ref="H804">INDEX(PolicyHoldersInforce,A804)*INDEX(EscalatedExpense,A804)</f>
        <v>4.8250439785012755E-2</v>
      </c>
      <c r="I804" s="26" cm="1">
        <f t="array" ref="I804">INDEX(PremiumsReceived,A804)-INDEX(ExpensesPaid,A804)-INDEX(DeathBenefitsPaid,A804)</f>
        <v>-1.3265635313476871</v>
      </c>
      <c r="J804" s="26" cm="1">
        <f t="array" ref="J804">IF(A804=MaxT,INDEX(NetCF,A804),INDEX(NetCF,A804)+(INDEX(BEL,(A804+1))*INDEX(DiscountFactor,A804)))</f>
        <v>-83.016618752403446</v>
      </c>
      <c r="K804" s="26"/>
    </row>
    <row r="805" spans="1:11" x14ac:dyDescent="0.2">
      <c r="A805" s="9">
        <v>804</v>
      </c>
      <c r="B805" s="24">
        <f t="shared" si="12"/>
        <v>89</v>
      </c>
      <c r="C805" s="25" cm="1">
        <f t="array" ref="C805">IF(A805=1,1,INDEX(PolicyHoldersInforce,(A805-1))-INDEX(Deaths,(A805-1))-INDEX(Lapses,(A805-1)))</f>
        <v>3.6434900189826473E-4</v>
      </c>
      <c r="D805" s="25" cm="1">
        <f t="array" ref="D805">(INDEX(PolicyHoldersInforce,A805)-INDEX(Deaths,A805))*INDEX(LapseRateFactor,(DurationInforce+A805))</f>
        <v>3.1599694588057039E-6</v>
      </c>
      <c r="E805" s="25" cm="1">
        <f t="array" ref="E805">INDEX(PolicyHoldersInforce,A805)*INDEX(QxFactor,INDEX(Age,A805),QxIndex)</f>
        <v>2.8630612424517082E-6</v>
      </c>
      <c r="F805" s="26" cm="1">
        <f t="array" ref="F805">INDEX(Deaths,A805)*SumAssured</f>
        <v>1.4315306212258541</v>
      </c>
      <c r="G805" s="26" cm="1">
        <f t="array" ref="G805">INDEX(PolicyHoldersInforce,A805)*Premium</f>
        <v>1.6249965484662607E-2</v>
      </c>
      <c r="H805" s="26" cm="1">
        <f t="array" ref="H805">INDEX(PolicyHoldersInforce,A805)*INDEX(EscalatedExpense,A805)</f>
        <v>4.7687532496846902E-2</v>
      </c>
      <c r="I805" s="26" cm="1">
        <f t="array" ref="I805">INDEX(PremiumsReceived,A805)-INDEX(ExpensesPaid,A805)-INDEX(DeathBenefitsPaid,A805)</f>
        <v>-1.4629681882380383</v>
      </c>
      <c r="J805" s="26" cm="1">
        <f t="array" ref="J805">IF(A805=MaxT,INDEX(NetCF,A805),INDEX(NetCF,A805)+(INDEX(BEL,(A805+1))*INDEX(DiscountFactor,A805)))</f>
        <v>-82.087685695529913</v>
      </c>
      <c r="K805" s="26"/>
    </row>
    <row r="806" spans="1:11" x14ac:dyDescent="0.2">
      <c r="A806" s="9">
        <v>805</v>
      </c>
      <c r="B806" s="24">
        <f t="shared" si="12"/>
        <v>89</v>
      </c>
      <c r="C806" s="25" cm="1">
        <f t="array" ref="C806">IF(A806=1,1,INDEX(PolicyHoldersInforce,(A806-1))-INDEX(Deaths,(A806-1))-INDEX(Lapses,(A806-1)))</f>
        <v>3.5832597119700731E-4</v>
      </c>
      <c r="D806" s="25" cm="1">
        <f t="array" ref="D806">(INDEX(PolicyHoldersInforce,A806)-INDEX(Deaths,A806))*INDEX(LapseRateFactor,(DurationInforce+A806))</f>
        <v>3.1077322001161992E-6</v>
      </c>
      <c r="E806" s="25" cm="1">
        <f t="array" ref="E806">INDEX(PolicyHoldersInforce,A806)*INDEX(QxFactor,INDEX(Age,A806),QxIndex)</f>
        <v>2.8157321550299675E-6</v>
      </c>
      <c r="F806" s="26" cm="1">
        <f t="array" ref="F806">INDEX(Deaths,A806)*SumAssured</f>
        <v>1.4078660775149838</v>
      </c>
      <c r="G806" s="26" cm="1">
        <f t="array" ref="G806">INDEX(PolicyHoldersInforce,A806)*Premium</f>
        <v>1.5981338315386527E-2</v>
      </c>
      <c r="H806" s="26" cm="1">
        <f t="array" ref="H806">INDEX(PolicyHoldersInforce,A806)*INDEX(EscalatedExpense,A806)</f>
        <v>4.7090286060107685E-2</v>
      </c>
      <c r="I806" s="26" cm="1">
        <f t="array" ref="I806">INDEX(PremiumsReceived,A806)-INDEX(ExpensesPaid,A806)-INDEX(DeathBenefitsPaid,A806)</f>
        <v>-1.4389750252597049</v>
      </c>
      <c r="J806" s="26" cm="1">
        <f t="array" ref="J806">IF(A806=MaxT,INDEX(NetCF,A806),INDEX(NetCF,A806)+(INDEX(BEL,(A806+1))*INDEX(DiscountFactor,A806)))</f>
        <v>-81.017162396575117</v>
      </c>
      <c r="K806" s="26"/>
    </row>
    <row r="807" spans="1:11" x14ac:dyDescent="0.2">
      <c r="A807" s="9">
        <v>806</v>
      </c>
      <c r="B807" s="24">
        <f t="shared" si="12"/>
        <v>89</v>
      </c>
      <c r="C807" s="25" cm="1">
        <f t="array" ref="C807">IF(A807=1,1,INDEX(PolicyHoldersInforce,(A807-1))-INDEX(Deaths,(A807-1))-INDEX(Lapses,(A807-1)))</f>
        <v>3.5240250684186116E-4</v>
      </c>
      <c r="D807" s="25" cm="1">
        <f t="array" ref="D807">(INDEX(PolicyHoldersInforce,A807)-INDEX(Deaths,A807))*INDEX(LapseRateFactor,(DurationInforce+A807))</f>
        <v>3.0563584723028522E-6</v>
      </c>
      <c r="E807" s="25" cm="1">
        <f t="array" ref="E807">INDEX(PolicyHoldersInforce,A807)*INDEX(QxFactor,INDEX(Age,A807),QxIndex)</f>
        <v>2.7691854618102656E-6</v>
      </c>
      <c r="F807" s="26" cm="1">
        <f t="array" ref="F807">INDEX(Deaths,A807)*SumAssured</f>
        <v>1.3845927309051327</v>
      </c>
      <c r="G807" s="26" cm="1">
        <f t="array" ref="G807">INDEX(PolicyHoldersInforce,A807)*Premium</f>
        <v>1.5717151805147007E-2</v>
      </c>
      <c r="H807" s="26" cm="1">
        <f t="array" ref="H807">INDEX(PolicyHoldersInforce,A807)*INDEX(EscalatedExpense,A807)</f>
        <v>4.6500519635177213E-2</v>
      </c>
      <c r="I807" s="26" cm="1">
        <f t="array" ref="I807">INDEX(PremiumsReceived,A807)-INDEX(ExpensesPaid,A807)-INDEX(DeathBenefitsPaid,A807)</f>
        <v>-1.4153760987351629</v>
      </c>
      <c r="J807" s="26" cm="1">
        <f t="array" ref="J807">IF(A807=MaxT,INDEX(NetCF,A807),INDEX(NetCF,A807)+(INDEX(BEL,(A807+1))*INDEX(DiscountFactor,A807)))</f>
        <v>-79.965538222243623</v>
      </c>
      <c r="K807" s="26"/>
    </row>
    <row r="808" spans="1:11" x14ac:dyDescent="0.2">
      <c r="A808" s="9">
        <v>807</v>
      </c>
      <c r="B808" s="24">
        <f t="shared" si="12"/>
        <v>89</v>
      </c>
      <c r="C808" s="25" cm="1">
        <f t="array" ref="C808">IF(A808=1,1,INDEX(PolicyHoldersInforce,(A808-1))-INDEX(Deaths,(A808-1))-INDEX(Lapses,(A808-1)))</f>
        <v>3.4657696290774803E-4</v>
      </c>
      <c r="D808" s="25" cm="1">
        <f t="array" ref="D808">(INDEX(PolicyHoldersInforce,A808)-INDEX(Deaths,A808))*INDEX(LapseRateFactor,(DurationInforce+A808))</f>
        <v>3.005834000390429E-6</v>
      </c>
      <c r="E808" s="25" cm="1">
        <f t="array" ref="E808">INDEX(PolicyHoldersInforce,A808)*INDEX(QxFactor,INDEX(Age,A808),QxIndex)</f>
        <v>2.7234082290826841E-6</v>
      </c>
      <c r="F808" s="26" cm="1">
        <f t="array" ref="F808">INDEX(Deaths,A808)*SumAssured</f>
        <v>1.361704114541342</v>
      </c>
      <c r="G808" s="26" cm="1">
        <f t="array" ref="G808">INDEX(PolicyHoldersInforce,A808)*Premium</f>
        <v>1.5457332545685562E-2</v>
      </c>
      <c r="H808" s="26" cm="1">
        <f t="array" ref="H808">INDEX(PolicyHoldersInforce,A808)*INDEX(EscalatedExpense,A808)</f>
        <v>4.5918139541167073E-2</v>
      </c>
      <c r="I808" s="26" cm="1">
        <f t="array" ref="I808">INDEX(PremiumsReceived,A808)-INDEX(ExpensesPaid,A808)-INDEX(DeathBenefitsPaid,A808)</f>
        <v>-1.3921649215368235</v>
      </c>
      <c r="J808" s="26" cm="1">
        <f t="array" ref="J808">IF(A808=MaxT,INDEX(NetCF,A808),INDEX(NetCF,A808)+(INDEX(BEL,(A808+1))*INDEX(DiscountFactor,A808)))</f>
        <v>-78.932509009560533</v>
      </c>
      <c r="K808" s="26"/>
    </row>
    <row r="809" spans="1:11" x14ac:dyDescent="0.2">
      <c r="A809" s="9">
        <v>808</v>
      </c>
      <c r="B809" s="24">
        <f t="shared" si="12"/>
        <v>89</v>
      </c>
      <c r="C809" s="25" cm="1">
        <f t="array" ref="C809">IF(A809=1,1,INDEX(PolicyHoldersInforce,(A809-1))-INDEX(Deaths,(A809-1))-INDEX(Lapses,(A809-1)))</f>
        <v>3.4084772067827489E-4</v>
      </c>
      <c r="D809" s="25" cm="1">
        <f t="array" ref="D809">(INDEX(PolicyHoldersInforce,A809)-INDEX(Deaths,A809))*INDEX(LapseRateFactor,(DurationInforce+A809))</f>
        <v>2.9561447453824239E-6</v>
      </c>
      <c r="E809" s="25" cm="1">
        <f t="array" ref="E809">INDEX(PolicyHoldersInforce,A809)*INDEX(QxFactor,INDEX(Age,A809),QxIndex)</f>
        <v>2.67838773694366E-6</v>
      </c>
      <c r="F809" s="26" cm="1">
        <f t="array" ref="F809">INDEX(Deaths,A809)*SumAssured</f>
        <v>1.3391938684718301</v>
      </c>
      <c r="G809" s="26" cm="1">
        <f t="array" ref="G809">INDEX(PolicyHoldersInforce,A809)*Premium</f>
        <v>1.5201808342251062E-2</v>
      </c>
      <c r="H809" s="26" cm="1">
        <f t="array" ref="H809">INDEX(PolicyHoldersInforce,A809)*INDEX(EscalatedExpense,A809)</f>
        <v>4.5343053270463805E-2</v>
      </c>
      <c r="I809" s="26" cm="1">
        <f t="array" ref="I809">INDEX(PremiumsReceived,A809)-INDEX(ExpensesPaid,A809)-INDEX(DeathBenefitsPaid,A809)</f>
        <v>-1.3693351134000429</v>
      </c>
      <c r="J809" s="26" cm="1">
        <f t="array" ref="J809">IF(A809=MaxT,INDEX(NetCF,A809),INDEX(NetCF,A809)+(INDEX(BEL,(A809+1))*INDEX(DiscountFactor,A809)))</f>
        <v>-77.917775633726265</v>
      </c>
      <c r="K809" s="26"/>
    </row>
    <row r="810" spans="1:11" x14ac:dyDescent="0.2">
      <c r="A810" s="9">
        <v>809</v>
      </c>
      <c r="B810" s="24">
        <f t="shared" si="12"/>
        <v>89</v>
      </c>
      <c r="C810" s="25" cm="1">
        <f t="array" ref="C810">IF(A810=1,1,INDEX(PolicyHoldersInforce,(A810-1))-INDEX(Deaths,(A810-1))-INDEX(Lapses,(A810-1)))</f>
        <v>3.3521318819594879E-4</v>
      </c>
      <c r="D810" s="25" cm="1">
        <f t="array" ref="D810">(INDEX(PolicyHoldersInforce,A810)-INDEX(Deaths,A810))*INDEX(LapseRateFactor,(DurationInforce+A810))</f>
        <v>2.9072769003601099E-6</v>
      </c>
      <c r="E810" s="25" cm="1">
        <f t="array" ref="E810">INDEX(PolicyHoldersInforce,A810)*INDEX(QxFactor,INDEX(Age,A810),QxIndex)</f>
        <v>2.6341114757615653E-6</v>
      </c>
      <c r="F810" s="26" cm="1">
        <f t="array" ref="F810">INDEX(Deaths,A810)*SumAssured</f>
        <v>1.3170557378807826</v>
      </c>
      <c r="G810" s="26" cm="1">
        <f t="array" ref="G810">INDEX(PolicyHoldersInforce,A810)*Premium</f>
        <v>1.4950508193539316E-2</v>
      </c>
      <c r="H810" s="26" cm="1">
        <f t="array" ref="H810">INDEX(PolicyHoldersInforce,A810)*INDEX(EscalatedExpense,A810)</f>
        <v>4.4775169474034475E-2</v>
      </c>
      <c r="I810" s="26" cm="1">
        <f t="array" ref="I810">INDEX(PremiumsReceived,A810)-INDEX(ExpensesPaid,A810)-INDEX(DeathBenefitsPaid,A810)</f>
        <v>-1.3468803991612777</v>
      </c>
      <c r="J810" s="26" cm="1">
        <f t="array" ref="J810">IF(A810=MaxT,INDEX(NetCF,A810),INDEX(NetCF,A810)+(INDEX(BEL,(A810+1))*INDEX(DiscountFactor,A810)))</f>
        <v>-76.921043925257067</v>
      </c>
      <c r="K810" s="26"/>
    </row>
    <row r="811" spans="1:11" x14ac:dyDescent="0.2">
      <c r="A811" s="9">
        <v>810</v>
      </c>
      <c r="B811" s="24">
        <f t="shared" si="12"/>
        <v>89</v>
      </c>
      <c r="C811" s="25" cm="1">
        <f t="array" ref="C811">IF(A811=1,1,INDEX(PolicyHoldersInforce,(A811-1))-INDEX(Deaths,(A811-1))-INDEX(Lapses,(A811-1)))</f>
        <v>3.2967179981982709E-4</v>
      </c>
      <c r="D811" s="25" cm="1">
        <f t="array" ref="D811">(INDEX(PolicyHoldersInforce,A811)-INDEX(Deaths,A811))*INDEX(LapseRateFactor,(DurationInforce+A811))</f>
        <v>2.8592168866460754E-6</v>
      </c>
      <c r="E811" s="25" cm="1">
        <f t="array" ref="E811">INDEX(PolicyHoldersInforce,A811)*INDEX(QxFactor,INDEX(Age,A811),QxIndex)</f>
        <v>2.5905671427007146E-6</v>
      </c>
      <c r="F811" s="26" cm="1">
        <f t="array" ref="F811">INDEX(Deaths,A811)*SumAssured</f>
        <v>1.2952835713503572</v>
      </c>
      <c r="G811" s="26" cm="1">
        <f t="array" ref="G811">INDEX(PolicyHoldersInforce,A811)*Premium</f>
        <v>1.4703362271964289E-2</v>
      </c>
      <c r="H811" s="26" cm="1">
        <f t="array" ref="H811">INDEX(PolicyHoldersInforce,A811)*INDEX(EscalatedExpense,A811)</f>
        <v>4.421439794691627E-2</v>
      </c>
      <c r="I811" s="26" cm="1">
        <f t="array" ref="I811">INDEX(PremiumsReceived,A811)-INDEX(ExpensesPaid,A811)-INDEX(DeathBenefitsPaid,A811)</f>
        <v>-1.3247946070253092</v>
      </c>
      <c r="J811" s="26" cm="1">
        <f t="array" ref="J811">IF(A811=MaxT,INDEX(NetCF,A811),INDEX(NetCF,A811)+(INDEX(BEL,(A811+1))*INDEX(DiscountFactor,A811)))</f>
        <v>-75.942024588492558</v>
      </c>
      <c r="K811" s="26"/>
    </row>
    <row r="812" spans="1:11" x14ac:dyDescent="0.2">
      <c r="A812" s="9">
        <v>811</v>
      </c>
      <c r="B812" s="24">
        <f t="shared" si="12"/>
        <v>89</v>
      </c>
      <c r="C812" s="25" cm="1">
        <f t="array" ref="C812">IF(A812=1,1,INDEX(PolicyHoldersInforce,(A812-1))-INDEX(Deaths,(A812-1))-INDEX(Lapses,(A812-1)))</f>
        <v>3.2422201579048029E-4</v>
      </c>
      <c r="D812" s="25" cm="1">
        <f t="array" ref="D812">(INDEX(PolicyHoldersInforce,A812)-INDEX(Deaths,A812))*INDEX(LapseRateFactor,(DurationInforce+A812))</f>
        <v>2.81195135003118E-6</v>
      </c>
      <c r="E812" s="25" cm="1">
        <f t="array" ref="E812">INDEX(PolicyHoldersInforce,A812)*INDEX(QxFactor,INDEX(Age,A812),QxIndex)</f>
        <v>2.5477426383028355E-6</v>
      </c>
      <c r="F812" s="26" cm="1">
        <f t="array" ref="F812">INDEX(Deaths,A812)*SumAssured</f>
        <v>1.2738713191514177</v>
      </c>
      <c r="G812" s="26" cm="1">
        <f t="array" ref="G812">INDEX(PolicyHoldersInforce,A812)*Premium</f>
        <v>1.4460301904255422E-2</v>
      </c>
      <c r="H812" s="26" cm="1">
        <f t="array" ref="H812">INDEX(PolicyHoldersInforce,A812)*INDEX(EscalatedExpense,A812)</f>
        <v>4.3660649613887971E-2</v>
      </c>
      <c r="I812" s="26" cm="1">
        <f t="array" ref="I812">INDEX(PremiumsReceived,A812)-INDEX(ExpensesPaid,A812)-INDEX(DeathBenefitsPaid,A812)</f>
        <v>-1.3030716668610502</v>
      </c>
      <c r="J812" s="26" cm="1">
        <f t="array" ref="J812">IF(A812=MaxT,INDEX(NetCF,A812),INDEX(NetCF,A812)+(INDEX(BEL,(A812+1))*INDEX(DiscountFactor,A812)))</f>
        <v>-74.980433121447874</v>
      </c>
      <c r="K812" s="26"/>
    </row>
    <row r="813" spans="1:11" x14ac:dyDescent="0.2">
      <c r="A813" s="9">
        <v>812</v>
      </c>
      <c r="B813" s="24">
        <f t="shared" si="12"/>
        <v>89</v>
      </c>
      <c r="C813" s="25" cm="1">
        <f t="array" ref="C813">IF(A813=1,1,INDEX(PolicyHoldersInforce,(A813-1))-INDEX(Deaths,(A813-1))-INDEX(Lapses,(A813-1)))</f>
        <v>3.1886232180214629E-4</v>
      </c>
      <c r="D813" s="25" cm="1">
        <f t="array" ref="D813">(INDEX(PolicyHoldersInforce,A813)-INDEX(Deaths,A813))*INDEX(LapseRateFactor,(DurationInforce+A813))</f>
        <v>2.7654671570638856E-6</v>
      </c>
      <c r="E813" s="25" cm="1">
        <f t="array" ref="E813">INDEX(PolicyHoldersInforce,A813)*INDEX(QxFactor,INDEX(Age,A813),QxIndex)</f>
        <v>2.505626063125047E-6</v>
      </c>
      <c r="F813" s="26" cm="1">
        <f t="array" ref="F813">INDEX(Deaths,A813)*SumAssured</f>
        <v>1.2528130315625234</v>
      </c>
      <c r="G813" s="26" cm="1">
        <f t="array" ref="G813">INDEX(PolicyHoldersInforce,A813)*Premium</f>
        <v>1.4221259552375725E-2</v>
      </c>
      <c r="H813" s="26" cm="1">
        <f t="array" ref="H813">INDEX(PolicyHoldersInforce,A813)*INDEX(EscalatedExpense,A813)</f>
        <v>4.311383651532108E-2</v>
      </c>
      <c r="I813" s="26" cm="1">
        <f t="array" ref="I813">INDEX(PremiumsReceived,A813)-INDEX(ExpensesPaid,A813)-INDEX(DeathBenefitsPaid,A813)</f>
        <v>-1.2817056085254688</v>
      </c>
      <c r="J813" s="26" cm="1">
        <f t="array" ref="J813">IF(A813=MaxT,INDEX(NetCF,A813),INDEX(NetCF,A813)+(INDEX(BEL,(A813+1))*INDEX(DiscountFactor,A813)))</f>
        <v>-74.035989736988085</v>
      </c>
      <c r="K813" s="26"/>
    </row>
    <row r="814" spans="1:11" x14ac:dyDescent="0.2">
      <c r="A814" s="9">
        <v>813</v>
      </c>
      <c r="B814" s="24">
        <f t="shared" si="12"/>
        <v>89</v>
      </c>
      <c r="C814" s="25" cm="1">
        <f t="array" ref="C814">IF(A814=1,1,INDEX(PolicyHoldersInforce,(A814-1))-INDEX(Deaths,(A814-1))-INDEX(Lapses,(A814-1)))</f>
        <v>3.1359122858195734E-4</v>
      </c>
      <c r="D814" s="25" cm="1">
        <f t="array" ref="D814">(INDEX(PolicyHoldersInforce,A814)-INDEX(Deaths,A814))*INDEX(LapseRateFactor,(DurationInforce+A814))</f>
        <v>2.7197513914009246E-6</v>
      </c>
      <c r="E814" s="25" cm="1">
        <f t="array" ref="E814">INDEX(PolicyHoldersInforce,A814)*INDEX(QxFactor,INDEX(Age,A814),QxIndex)</f>
        <v>2.4642057144334185E-6</v>
      </c>
      <c r="F814" s="26" cm="1">
        <f t="array" ref="F814">INDEX(Deaths,A814)*SumAssured</f>
        <v>1.2321028572167092</v>
      </c>
      <c r="G814" s="26" cm="1">
        <f t="array" ref="G814">INDEX(PolicyHoldersInforce,A814)*Premium</f>
        <v>1.3986168794755298E-2</v>
      </c>
      <c r="H814" s="26" cm="1">
        <f t="array" ref="H814">INDEX(PolicyHoldersInforce,A814)*INDEX(EscalatedExpense,A814)</f>
        <v>4.2573871793207825E-2</v>
      </c>
      <c r="I814" s="26" cm="1">
        <f t="array" ref="I814">INDEX(PremiumsReceived,A814)-INDEX(ExpensesPaid,A814)-INDEX(DeathBenefitsPaid,A814)</f>
        <v>-1.2606905602151617</v>
      </c>
      <c r="J814" s="26" cm="1">
        <f t="array" ref="J814">IF(A814=MaxT,INDEX(NetCF,A814),INDEX(NetCF,A814)+(INDEX(BEL,(A814+1))*INDEX(DiscountFactor,A814)))</f>
        <v>-73.108419285303242</v>
      </c>
      <c r="K814" s="26"/>
    </row>
    <row r="815" spans="1:11" x14ac:dyDescent="0.2">
      <c r="A815" s="9">
        <v>814</v>
      </c>
      <c r="B815" s="24">
        <f t="shared" si="12"/>
        <v>89</v>
      </c>
      <c r="C815" s="25" cm="1">
        <f t="array" ref="C815">IF(A815=1,1,INDEX(PolicyHoldersInforce,(A815-1))-INDEX(Deaths,(A815-1))-INDEX(Lapses,(A815-1)))</f>
        <v>3.0840727147612301E-4</v>
      </c>
      <c r="D815" s="25" cm="1">
        <f t="array" ref="D815">(INDEX(PolicyHoldersInforce,A815)-INDEX(Deaths,A815))*INDEX(LapseRateFactor,(DurationInforce+A815))</f>
        <v>2.6747913502182969E-6</v>
      </c>
      <c r="E815" s="25" cm="1">
        <f t="array" ref="E815">INDEX(PolicyHoldersInforce,A815)*INDEX(QxFactor,INDEX(Age,A815),QxIndex)</f>
        <v>2.4234700829511874E-6</v>
      </c>
      <c r="F815" s="26" cm="1">
        <f t="array" ref="F815">INDEX(Deaths,A815)*SumAssured</f>
        <v>1.2117350414755936</v>
      </c>
      <c r="G815" s="26" cm="1">
        <f t="array" ref="G815">INDEX(PolicyHoldersInforce,A815)*Premium</f>
        <v>1.3754964307835087E-2</v>
      </c>
      <c r="H815" s="26" cm="1">
        <f t="array" ref="H815">INDEX(PolicyHoldersInforce,A815)*INDEX(EscalatedExpense,A815)</f>
        <v>4.2040669677364174E-2</v>
      </c>
      <c r="I815" s="26" cm="1">
        <f t="array" ref="I815">INDEX(PremiumsReceived,A815)-INDEX(ExpensesPaid,A815)-INDEX(DeathBenefitsPaid,A815)</f>
        <v>-1.2400207468451228</v>
      </c>
      <c r="J815" s="26" cm="1">
        <f t="array" ref="J815">IF(A815=MaxT,INDEX(NetCF,A815),INDEX(NetCF,A815)+(INDEX(BEL,(A815+1))*INDEX(DiscountFactor,A815)))</f>
        <v>-72.197451177662487</v>
      </c>
      <c r="K815" s="26"/>
    </row>
    <row r="816" spans="1:11" x14ac:dyDescent="0.2">
      <c r="A816" s="9">
        <v>815</v>
      </c>
      <c r="B816" s="24">
        <f t="shared" si="12"/>
        <v>89</v>
      </c>
      <c r="C816" s="25" cm="1">
        <f t="array" ref="C816">IF(A816=1,1,INDEX(PolicyHoldersInforce,(A816-1))-INDEX(Deaths,(A816-1))-INDEX(Lapses,(A816-1)))</f>
        <v>3.0330901004295354E-4</v>
      </c>
      <c r="D816" s="25" cm="1">
        <f t="array" ref="D816">(INDEX(PolicyHoldersInforce,A816)-INDEX(Deaths,A816))*INDEX(LapseRateFactor,(DurationInforce+A816))</f>
        <v>2.6305745406815962E-6</v>
      </c>
      <c r="E816" s="25" cm="1">
        <f t="array" ref="E816">INDEX(PolicyHoldersInforce,A816)*INDEX(QxFactor,INDEX(Age,A816),QxIndex)</f>
        <v>2.3834078496607297E-6</v>
      </c>
      <c r="F816" s="26" cm="1">
        <f t="array" ref="F816">INDEX(Deaths,A816)*SumAssured</f>
        <v>1.1917039248303649</v>
      </c>
      <c r="G816" s="26" cm="1">
        <f t="array" ref="G816">INDEX(PolicyHoldersInforce,A816)*Premium</f>
        <v>1.3527581847915728E-2</v>
      </c>
      <c r="H816" s="26" cm="1">
        <f t="array" ref="H816">INDEX(PolicyHoldersInforce,A816)*INDEX(EscalatedExpense,A816)</f>
        <v>4.1514145471805985E-2</v>
      </c>
      <c r="I816" s="26" cm="1">
        <f t="array" ref="I816">INDEX(PremiumsReceived,A816)-INDEX(ExpensesPaid,A816)-INDEX(DeathBenefitsPaid,A816)</f>
        <v>-1.2196904884542552</v>
      </c>
      <c r="J816" s="26" cm="1">
        <f t="array" ref="J816">IF(A816=MaxT,INDEX(NetCF,A816),INDEX(NetCF,A816)+(INDEX(BEL,(A816+1))*INDEX(DiscountFactor,A816)))</f>
        <v>-71.302819311426177</v>
      </c>
      <c r="K816" s="26"/>
    </row>
    <row r="817" spans="1:11" x14ac:dyDescent="0.2">
      <c r="A817" s="9">
        <v>816</v>
      </c>
      <c r="B817" s="24">
        <f t="shared" si="12"/>
        <v>90</v>
      </c>
      <c r="C817" s="25" cm="1">
        <f t="array" ref="C817">IF(A817=1,1,INDEX(PolicyHoldersInforce,(A817-1))-INDEX(Deaths,(A817-1))-INDEX(Lapses,(A817-1)))</f>
        <v>2.9829502765261123E-4</v>
      </c>
      <c r="D817" s="25" cm="1">
        <f t="array" ref="D817">(INDEX(PolicyHoldersInforce,A817)-INDEX(Deaths,A817))*INDEX(LapseRateFactor,(DurationInforce+A817))</f>
        <v>2.584564988228517E-6</v>
      </c>
      <c r="E817" s="25" cm="1">
        <f t="array" ref="E817">INDEX(PolicyHoldersInforce,A817)*INDEX(QxFactor,INDEX(Age,A817),QxIndex)</f>
        <v>2.6327061854366502E-6</v>
      </c>
      <c r="F817" s="26" cm="1">
        <f t="array" ref="F817">INDEX(Deaths,A817)*SumAssured</f>
        <v>1.3163530927183251</v>
      </c>
      <c r="G817" s="26" cm="1">
        <f t="array" ref="G817">INDEX(PolicyHoldersInforce,A817)*Premium</f>
        <v>1.330395823330646E-2</v>
      </c>
      <c r="H817" s="26" cm="1">
        <f t="array" ref="H817">INDEX(PolicyHoldersInforce,A817)*INDEX(EscalatedExpense,A817)</f>
        <v>4.0994215541295467E-2</v>
      </c>
      <c r="I817" s="26" cm="1">
        <f t="array" ref="I817">INDEX(PremiumsReceived,A817)-INDEX(ExpensesPaid,A817)-INDEX(DeathBenefitsPaid,A817)</f>
        <v>-1.344043350026314</v>
      </c>
      <c r="J817" s="26" cm="1">
        <f t="array" ref="J817">IF(A817=MaxT,INDEX(NetCF,A817),INDEX(NetCF,A817)+(INDEX(BEL,(A817+1))*INDEX(DiscountFactor,A817)))</f>
        <v>-70.424261996295186</v>
      </c>
      <c r="K817" s="26"/>
    </row>
    <row r="818" spans="1:11" x14ac:dyDescent="0.2">
      <c r="A818" s="9">
        <v>817</v>
      </c>
      <c r="B818" s="24">
        <f t="shared" si="12"/>
        <v>90</v>
      </c>
      <c r="C818" s="25" cm="1">
        <f t="array" ref="C818">IF(A818=1,1,INDEX(PolicyHoldersInforce,(A818-1))-INDEX(Deaths,(A818-1))-INDEX(Lapses,(A818-1)))</f>
        <v>2.9307775647894604E-4</v>
      </c>
      <c r="D818" s="25" cm="1">
        <f t="array" ref="D818">(INDEX(PolicyHoldersInforce,A818)-INDEX(Deaths,A818))*INDEX(LapseRateFactor,(DurationInforce+A818))</f>
        <v>2.5393601569054398E-6</v>
      </c>
      <c r="E818" s="25" cm="1">
        <f t="array" ref="E818">INDEX(PolicyHoldersInforce,A818)*INDEX(QxFactor,INDEX(Age,A818),QxIndex)</f>
        <v>2.5866593498655092E-6</v>
      </c>
      <c r="F818" s="26" cm="1">
        <f t="array" ref="F818">INDEX(Deaths,A818)*SumAssured</f>
        <v>1.2933296749327545</v>
      </c>
      <c r="G818" s="26" cm="1">
        <f t="array" ref="G818">INDEX(PolicyHoldersInforce,A818)*Premium</f>
        <v>1.3071267938960993E-2</v>
      </c>
      <c r="H818" s="26" cm="1">
        <f t="array" ref="H818">INDEX(PolicyHoldersInforce,A818)*INDEX(EscalatedExpense,A818)</f>
        <v>4.0441308542503947E-2</v>
      </c>
      <c r="I818" s="26" cm="1">
        <f t="array" ref="I818">INDEX(PremiumsReceived,A818)-INDEX(ExpensesPaid,A818)-INDEX(DeathBenefitsPaid,A818)</f>
        <v>-1.3206997155362974</v>
      </c>
      <c r="J818" s="26" cm="1">
        <f t="array" ref="J818">IF(A818=MaxT,INDEX(NetCF,A818),INDEX(NetCF,A818)+(INDEX(BEL,(A818+1))*INDEX(DiscountFactor,A818)))</f>
        <v>-69.416470103594548</v>
      </c>
      <c r="K818" s="26"/>
    </row>
    <row r="819" spans="1:11" x14ac:dyDescent="0.2">
      <c r="A819" s="9">
        <v>818</v>
      </c>
      <c r="B819" s="24">
        <f t="shared" si="12"/>
        <v>90</v>
      </c>
      <c r="C819" s="25" cm="1">
        <f t="array" ref="C819">IF(A819=1,1,INDEX(PolicyHoldersInforce,(A819-1))-INDEX(Deaths,(A819-1))-INDEX(Lapses,(A819-1)))</f>
        <v>2.8795173697217507E-4</v>
      </c>
      <c r="D819" s="25" cm="1">
        <f t="array" ref="D819">(INDEX(PolicyHoldersInforce,A819)-INDEX(Deaths,A819))*INDEX(LapseRateFactor,(DurationInforce+A819))</f>
        <v>2.4949459718939294E-6</v>
      </c>
      <c r="E819" s="25" cm="1">
        <f t="array" ref="E819">INDEX(PolicyHoldersInforce,A819)*INDEX(QxFactor,INDEX(Age,A819),QxIndex)</f>
        <v>2.5414178875174974E-6</v>
      </c>
      <c r="F819" s="26" cm="1">
        <f t="array" ref="F819">INDEX(Deaths,A819)*SumAssured</f>
        <v>1.2707089437587487</v>
      </c>
      <c r="G819" s="26" cm="1">
        <f t="array" ref="G819">INDEX(PolicyHoldersInforce,A819)*Premium</f>
        <v>1.2842647468959009E-2</v>
      </c>
      <c r="H819" s="26" cm="1">
        <f t="array" ref="H819">INDEX(PolicyHoldersInforce,A819)*INDEX(EscalatedExpense,A819)</f>
        <v>3.9895858843365155E-2</v>
      </c>
      <c r="I819" s="26" cm="1">
        <f t="array" ref="I819">INDEX(PremiumsReceived,A819)-INDEX(ExpensesPaid,A819)-INDEX(DeathBenefitsPaid,A819)</f>
        <v>-1.2977621551331548</v>
      </c>
      <c r="J819" s="26" cm="1">
        <f t="array" ref="J819">IF(A819=MaxT,INDEX(NetCF,A819),INDEX(NetCF,A819)+(INDEX(BEL,(A819+1))*INDEX(DiscountFactor,A819)))</f>
        <v>-68.427229993708124</v>
      </c>
      <c r="K819" s="26"/>
    </row>
    <row r="820" spans="1:11" x14ac:dyDescent="0.2">
      <c r="A820" s="9">
        <v>819</v>
      </c>
      <c r="B820" s="24">
        <f t="shared" si="12"/>
        <v>90</v>
      </c>
      <c r="C820" s="25" cm="1">
        <f t="array" ref="C820">IF(A820=1,1,INDEX(PolicyHoldersInforce,(A820-1))-INDEX(Deaths,(A820-1))-INDEX(Lapses,(A820-1)))</f>
        <v>2.8291537311276362E-4</v>
      </c>
      <c r="D820" s="25" cm="1">
        <f t="array" ref="D820">(INDEX(PolicyHoldersInforce,A820)-INDEX(Deaths,A820))*INDEX(LapseRateFactor,(DurationInforce+A820))</f>
        <v>2.4513086045484255E-6</v>
      </c>
      <c r="E820" s="25" cm="1">
        <f t="array" ref="E820">INDEX(PolicyHoldersInforce,A820)*INDEX(QxFactor,INDEX(Age,A820),QxIndex)</f>
        <v>2.4969677121688702E-6</v>
      </c>
      <c r="F820" s="26" cm="1">
        <f t="array" ref="F820">INDEX(Deaths,A820)*SumAssured</f>
        <v>1.2484838560844351</v>
      </c>
      <c r="G820" s="26" cm="1">
        <f t="array" ref="G820">INDEX(PolicyHoldersInforce,A820)*Premium</f>
        <v>1.2618025640829257E-2</v>
      </c>
      <c r="H820" s="26" cm="1">
        <f t="array" ref="H820">INDEX(PolicyHoldersInforce,A820)*INDEX(EscalatedExpense,A820)</f>
        <v>3.9357765864001533E-2</v>
      </c>
      <c r="I820" s="26" cm="1">
        <f t="array" ref="I820">INDEX(PremiumsReceived,A820)-INDEX(ExpensesPaid,A820)-INDEX(DeathBenefitsPaid,A820)</f>
        <v>-1.2752235963076075</v>
      </c>
      <c r="J820" s="26" cm="1">
        <f t="array" ref="J820">IF(A820=MaxT,INDEX(NetCF,A820),INDEX(NetCF,A820)+(INDEX(BEL,(A820+1))*INDEX(DiscountFactor,A820)))</f>
        <v>-67.456223917703795</v>
      </c>
      <c r="K820" s="26"/>
    </row>
    <row r="821" spans="1:11" x14ac:dyDescent="0.2">
      <c r="A821" s="9">
        <v>820</v>
      </c>
      <c r="B821" s="24">
        <f t="shared" si="12"/>
        <v>90</v>
      </c>
      <c r="C821" s="25" cm="1">
        <f t="array" ref="C821">IF(A821=1,1,INDEX(PolicyHoldersInforce,(A821-1))-INDEX(Deaths,(A821-1))-INDEX(Lapses,(A821-1)))</f>
        <v>2.7796709679604633E-4</v>
      </c>
      <c r="D821" s="25" cm="1">
        <f t="array" ref="D821">(INDEX(PolicyHoldersInforce,A821)-INDEX(Deaths,A821))*INDEX(LapseRateFactor,(DurationInforce+A821))</f>
        <v>2.4084344680906031E-6</v>
      </c>
      <c r="E821" s="25" cm="1">
        <f t="array" ref="E821">INDEX(PolicyHoldersInforce,A821)*INDEX(QxFactor,INDEX(Age,A821),QxIndex)</f>
        <v>2.4532949839682421E-6</v>
      </c>
      <c r="F821" s="26" cm="1">
        <f t="array" ref="F821">INDEX(Deaths,A821)*SumAssured</f>
        <v>1.226647491984121</v>
      </c>
      <c r="G821" s="26" cm="1">
        <f t="array" ref="G821">INDEX(PolicyHoldersInforce,A821)*Premium</f>
        <v>1.2397332517103668E-2</v>
      </c>
      <c r="H821" s="26" cm="1">
        <f t="array" ref="H821">INDEX(PolicyHoldersInforce,A821)*INDEX(EscalatedExpense,A821)</f>
        <v>3.8826930381100785E-2</v>
      </c>
      <c r="I821" s="26" cm="1">
        <f t="array" ref="I821">INDEX(PremiumsReceived,A821)-INDEX(ExpensesPaid,A821)-INDEX(DeathBenefitsPaid,A821)</f>
        <v>-1.2530770898481181</v>
      </c>
      <c r="J821" s="26" cm="1">
        <f t="array" ref="J821">IF(A821=MaxT,INDEX(NetCF,A821),INDEX(NetCF,A821)+(INDEX(BEL,(A821+1))*INDEX(DiscountFactor,A821)))</f>
        <v>-66.503139686925564</v>
      </c>
      <c r="K821" s="26"/>
    </row>
    <row r="822" spans="1:11" x14ac:dyDescent="0.2">
      <c r="A822" s="9">
        <v>821</v>
      </c>
      <c r="B822" s="24">
        <f t="shared" si="12"/>
        <v>90</v>
      </c>
      <c r="C822" s="25" cm="1">
        <f t="array" ref="C822">IF(A822=1,1,INDEX(PolicyHoldersInforce,(A822-1))-INDEX(Deaths,(A822-1))-INDEX(Lapses,(A822-1)))</f>
        <v>2.7310536734398747E-4</v>
      </c>
      <c r="D822" s="25" cm="1">
        <f t="array" ref="D822">(INDEX(PolicyHoldersInforce,A822)-INDEX(Deaths,A822))*INDEX(LapseRateFactor,(DurationInforce+A822))</f>
        <v>2.3663102133790419E-6</v>
      </c>
      <c r="E822" s="25" cm="1">
        <f t="array" ref="E822">INDEX(PolicyHoldersInforce,A822)*INDEX(QxFactor,INDEX(Age,A822),QxIndex)</f>
        <v>2.4103861051274561E-6</v>
      </c>
      <c r="F822" s="26" cm="1">
        <f t="array" ref="F822">INDEX(Deaths,A822)*SumAssured</f>
        <v>1.205193052563728</v>
      </c>
      <c r="G822" s="26" cm="1">
        <f t="array" ref="G822">INDEX(PolicyHoldersInforce,A822)*Premium</f>
        <v>1.2180499383541842E-2</v>
      </c>
      <c r="H822" s="26" cm="1">
        <f t="array" ref="H822">INDEX(PolicyHoldersInforce,A822)*INDEX(EscalatedExpense,A822)</f>
        <v>3.830325450961905E-2</v>
      </c>
      <c r="I822" s="26" cm="1">
        <f t="array" ref="I822">INDEX(PremiumsReceived,A822)-INDEX(ExpensesPaid,A822)-INDEX(DeathBenefitsPaid,A822)</f>
        <v>-1.2313158076898052</v>
      </c>
      <c r="J822" s="26" cm="1">
        <f t="array" ref="J822">IF(A822=MaxT,INDEX(NetCF,A822),INDEX(NetCF,A822)+(INDEX(BEL,(A822+1))*INDEX(DiscountFactor,A822)))</f>
        <v>-65.567670576160523</v>
      </c>
      <c r="K822" s="26"/>
    </row>
    <row r="823" spans="1:11" x14ac:dyDescent="0.2">
      <c r="A823" s="9">
        <v>822</v>
      </c>
      <c r="B823" s="24">
        <f t="shared" si="12"/>
        <v>90</v>
      </c>
      <c r="C823" s="25" cm="1">
        <f t="array" ref="C823">IF(A823=1,1,INDEX(PolicyHoldersInforce,(A823-1))-INDEX(Deaths,(A823-1))-INDEX(Lapses,(A823-1)))</f>
        <v>2.6832867102548097E-4</v>
      </c>
      <c r="D823" s="25" cm="1">
        <f t="array" ref="D823">(INDEX(PolicyHoldersInforce,A823)-INDEX(Deaths,A823))*INDEX(LapseRateFactor,(DurationInforce+A823))</f>
        <v>2.3249227247528842E-6</v>
      </c>
      <c r="E823" s="25" cm="1">
        <f t="array" ref="E823">INDEX(PolicyHoldersInforce,A823)*INDEX(QxFactor,INDEX(Age,A823),QxIndex)</f>
        <v>2.3682277156878241E-6</v>
      </c>
      <c r="F823" s="26" cm="1">
        <f t="array" ref="F823">INDEX(Deaths,A823)*SumAssured</f>
        <v>1.1841138578439121</v>
      </c>
      <c r="G823" s="26" cm="1">
        <f t="array" ref="G823">INDEX(PolicyHoldersInforce,A823)*Premium</f>
        <v>1.1967458727736451E-2</v>
      </c>
      <c r="H823" s="26" cm="1">
        <f t="array" ref="H823">INDEX(PolicyHoldersInforce,A823)*INDEX(EscalatedExpense,A823)</f>
        <v>3.7786641684731045E-2</v>
      </c>
      <c r="I823" s="26" cm="1">
        <f t="array" ref="I823">INDEX(PremiumsReceived,A823)-INDEX(ExpensesPaid,A823)-INDEX(DeathBenefitsPaid,A823)</f>
        <v>-1.2099330408009068</v>
      </c>
      <c r="J823" s="26" cm="1">
        <f t="array" ref="J823">IF(A823=MaxT,INDEX(NetCF,A823),INDEX(NetCF,A823)+(INDEX(BEL,(A823+1))*INDEX(DiscountFactor,A823)))</f>
        <v>-64.649515228496099</v>
      </c>
      <c r="K823" s="26"/>
    </row>
    <row r="824" spans="1:11" x14ac:dyDescent="0.2">
      <c r="A824" s="9">
        <v>823</v>
      </c>
      <c r="B824" s="24">
        <f t="shared" si="12"/>
        <v>90</v>
      </c>
      <c r="C824" s="25" cm="1">
        <f t="array" ref="C824">IF(A824=1,1,INDEX(PolicyHoldersInforce,(A824-1))-INDEX(Deaths,(A824-1))-INDEX(Lapses,(A824-1)))</f>
        <v>2.6363552058504026E-4</v>
      </c>
      <c r="D824" s="25" cm="1">
        <f t="array" ref="D824">(INDEX(PolicyHoldersInforce,A824)-INDEX(Deaths,A824))*INDEX(LapseRateFactor,(DurationInforce+A824))</f>
        <v>2.2842591159481864E-6</v>
      </c>
      <c r="E824" s="25" cm="1">
        <f t="array" ref="E824">INDEX(PolicyHoldersInforce,A824)*INDEX(QxFactor,INDEX(Age,A824),QxIndex)</f>
        <v>2.3268066893604184E-6</v>
      </c>
      <c r="F824" s="26" cm="1">
        <f t="array" ref="F824">INDEX(Deaths,A824)*SumAssured</f>
        <v>1.1634033446802092</v>
      </c>
      <c r="G824" s="26" cm="1">
        <f t="array" ref="G824">INDEX(PolicyHoldersInforce,A824)*Premium</f>
        <v>1.1758144218092795E-2</v>
      </c>
      <c r="H824" s="26" cm="1">
        <f t="array" ref="H824">INDEX(PolicyHoldersInforce,A824)*INDEX(EscalatedExpense,A824)</f>
        <v>3.727699664402364E-2</v>
      </c>
      <c r="I824" s="26" cm="1">
        <f t="array" ref="I824">INDEX(PremiumsReceived,A824)-INDEX(ExpensesPaid,A824)-INDEX(DeathBenefitsPaid,A824)</f>
        <v>-1.1889221971061401</v>
      </c>
      <c r="J824" s="26" cm="1">
        <f t="array" ref="J824">IF(A824=MaxT,INDEX(NetCF,A824),INDEX(NetCF,A824)+(INDEX(BEL,(A824+1))*INDEX(DiscountFactor,A824)))</f>
        <v>-63.748377561838034</v>
      </c>
      <c r="K824" s="26"/>
    </row>
    <row r="825" spans="1:11" x14ac:dyDescent="0.2">
      <c r="A825" s="9">
        <v>824</v>
      </c>
      <c r="B825" s="24">
        <f t="shared" si="12"/>
        <v>90</v>
      </c>
      <c r="C825" s="25" cm="1">
        <f t="array" ref="C825">IF(A825=1,1,INDEX(PolicyHoldersInforce,(A825-1))-INDEX(Deaths,(A825-1))-INDEX(Lapses,(A825-1)))</f>
        <v>2.5902445477973167E-4</v>
      </c>
      <c r="D825" s="25" cm="1">
        <f t="array" ref="D825">(INDEX(PolicyHoldersInforce,A825)-INDEX(Deaths,A825))*INDEX(LapseRateFactor,(DurationInforce+A825))</f>
        <v>2.2443067260857001E-6</v>
      </c>
      <c r="E825" s="25" cm="1">
        <f t="array" ref="E825">INDEX(PolicyHoldersInforce,A825)*INDEX(QxFactor,INDEX(Age,A825),QxIndex)</f>
        <v>2.2861101294391152E-6</v>
      </c>
      <c r="F825" s="26" cm="1">
        <f t="array" ref="F825">INDEX(Deaths,A825)*SumAssured</f>
        <v>1.1430550647195576</v>
      </c>
      <c r="G825" s="26" cm="1">
        <f t="array" ref="G825">INDEX(PolicyHoldersInforce,A825)*Premium</f>
        <v>1.1552490683176033E-2</v>
      </c>
      <c r="H825" s="26" cm="1">
        <f t="array" ref="H825">INDEX(PolicyHoldersInforce,A825)*INDEX(EscalatedExpense,A825)</f>
        <v>3.6774225409929827E-2</v>
      </c>
      <c r="I825" s="26" cm="1">
        <f t="array" ref="I825">INDEX(PremiumsReceived,A825)-INDEX(ExpensesPaid,A825)-INDEX(DeathBenefitsPaid,A825)</f>
        <v>-1.1682767994463115</v>
      </c>
      <c r="J825" s="26" cm="1">
        <f t="array" ref="J825">IF(A825=MaxT,INDEX(NetCF,A825),INDEX(NetCF,A825)+(INDEX(BEL,(A825+1))*INDEX(DiscountFactor,A825)))</f>
        <v>-62.863966677060048</v>
      </c>
      <c r="K825" s="26"/>
    </row>
    <row r="826" spans="1:11" x14ac:dyDescent="0.2">
      <c r="A826" s="9">
        <v>825</v>
      </c>
      <c r="B826" s="24">
        <f t="shared" si="12"/>
        <v>90</v>
      </c>
      <c r="C826" s="25" cm="1">
        <f t="array" ref="C826">IF(A826=1,1,INDEX(PolicyHoldersInforce,(A826-1))-INDEX(Deaths,(A826-1))-INDEX(Lapses,(A826-1)))</f>
        <v>2.5449403792420687E-4</v>
      </c>
      <c r="D826" s="25" cm="1">
        <f t="array" ref="D826">(INDEX(PolicyHoldersInforce,A826)-INDEX(Deaths,A826))*INDEX(LapseRateFactor,(DurationInforce+A826))</f>
        <v>2.2050531157288216E-6</v>
      </c>
      <c r="E826" s="25" cm="1">
        <f t="array" ref="E826">INDEX(PolicyHoldersInforce,A826)*INDEX(QxFactor,INDEX(Age,A826),QxIndex)</f>
        <v>2.24612536478512E-6</v>
      </c>
      <c r="F826" s="26" cm="1">
        <f t="array" ref="F826">INDEX(Deaths,A826)*SumAssured</f>
        <v>1.12306268239256</v>
      </c>
      <c r="G826" s="26" cm="1">
        <f t="array" ref="G826">INDEX(PolicyHoldersInforce,A826)*Premium</f>
        <v>1.1350434091419627E-2</v>
      </c>
      <c r="H826" s="26" cm="1">
        <f t="array" ref="H826">INDEX(PolicyHoldersInforce,A826)*INDEX(EscalatedExpense,A826)</f>
        <v>3.6278235272399317E-2</v>
      </c>
      <c r="I826" s="26" cm="1">
        <f t="array" ref="I826">INDEX(PremiumsReceived,A826)-INDEX(ExpensesPaid,A826)-INDEX(DeathBenefitsPaid,A826)</f>
        <v>-1.1479904835735397</v>
      </c>
      <c r="J826" s="26" cm="1">
        <f t="array" ref="J826">IF(A826=MaxT,INDEX(NetCF,A826),INDEX(NetCF,A826)+(INDEX(BEL,(A826+1))*INDEX(DiscountFactor,A826)))</f>
        <v>-61.995996767756743</v>
      </c>
      <c r="K826" s="26"/>
    </row>
    <row r="827" spans="1:11" x14ac:dyDescent="0.2">
      <c r="A827" s="9">
        <v>826</v>
      </c>
      <c r="B827" s="24">
        <f t="shared" si="12"/>
        <v>90</v>
      </c>
      <c r="C827" s="25" cm="1">
        <f t="array" ref="C827">IF(A827=1,1,INDEX(PolicyHoldersInforce,(A827-1))-INDEX(Deaths,(A827-1))-INDEX(Lapses,(A827-1)))</f>
        <v>2.5004285944369293E-4</v>
      </c>
      <c r="D827" s="25" cm="1">
        <f t="array" ref="D827">(INDEX(PolicyHoldersInforce,A827)-INDEX(Deaths,A827))*INDEX(LapseRateFactor,(DurationInforce+A827))</f>
        <v>2.1664860630104967E-6</v>
      </c>
      <c r="E827" s="25" cm="1">
        <f t="array" ref="E827">INDEX(PolicyHoldersInforce,A827)*INDEX(QxFactor,INDEX(Age,A827),QxIndex)</f>
        <v>2.2068399458817284E-6</v>
      </c>
      <c r="F827" s="26" cm="1">
        <f t="array" ref="F827">INDEX(Deaths,A827)*SumAssured</f>
        <v>1.1034199729408642</v>
      </c>
      <c r="G827" s="26" cm="1">
        <f t="array" ref="G827">INDEX(PolicyHoldersInforce,A827)*Premium</f>
        <v>1.1151911531188705E-2</v>
      </c>
      <c r="H827" s="26" cm="1">
        <f t="array" ref="H827">INDEX(PolicyHoldersInforce,A827)*INDEX(EscalatedExpense,A827)</f>
        <v>3.5788934771802942E-2</v>
      </c>
      <c r="I827" s="26" cm="1">
        <f t="array" ref="I827">INDEX(PremiumsReceived,A827)-INDEX(ExpensesPaid,A827)-INDEX(DeathBenefitsPaid,A827)</f>
        <v>-1.1280569961814786</v>
      </c>
      <c r="J827" s="26" cm="1">
        <f t="array" ref="J827">IF(A827=MaxT,INDEX(NetCF,A827),INDEX(NetCF,A827)+(INDEX(BEL,(A827+1))*INDEX(DiscountFactor,A827)))</f>
        <v>-61.144187031571782</v>
      </c>
      <c r="K827" s="26"/>
    </row>
    <row r="828" spans="1:11" x14ac:dyDescent="0.2">
      <c r="A828" s="9">
        <v>827</v>
      </c>
      <c r="B828" s="24">
        <f t="shared" si="12"/>
        <v>90</v>
      </c>
      <c r="C828" s="25" cm="1">
        <f t="array" ref="C828">IF(A828=1,1,INDEX(PolicyHoldersInforce,(A828-1))-INDEX(Deaths,(A828-1))-INDEX(Lapses,(A828-1)))</f>
        <v>2.4566953343480073E-4</v>
      </c>
      <c r="D828" s="25" cm="1">
        <f t="array" ref="D828">(INDEX(PolicyHoldersInforce,A828)-INDEX(Deaths,A828))*INDEX(LapseRateFactor,(DurationInforce+A828))</f>
        <v>2.1285935598278577E-6</v>
      </c>
      <c r="E828" s="25" cm="1">
        <f t="array" ref="E828">INDEX(PolicyHoldersInforce,A828)*INDEX(QxFactor,INDEX(Age,A828),QxIndex)</f>
        <v>2.1682416409580876E-6</v>
      </c>
      <c r="F828" s="26" cm="1">
        <f t="array" ref="F828">INDEX(Deaths,A828)*SumAssured</f>
        <v>1.0841208204790438</v>
      </c>
      <c r="G828" s="26" cm="1">
        <f t="array" ref="G828">INDEX(PolicyHoldersInforce,A828)*Premium</f>
        <v>1.0956861191192113E-2</v>
      </c>
      <c r="H828" s="26" cm="1">
        <f t="array" ref="H828">INDEX(PolicyHoldersInforce,A828)*INDEX(EscalatedExpense,A828)</f>
        <v>3.5306233682067825E-2</v>
      </c>
      <c r="I828" s="26" cm="1">
        <f t="array" ref="I828">INDEX(PremiumsReceived,A828)-INDEX(ExpensesPaid,A828)-INDEX(DeathBenefitsPaid,A828)</f>
        <v>-1.1084701929699194</v>
      </c>
      <c r="J828" s="26" cm="1">
        <f t="array" ref="J828">IF(A828=MaxT,INDEX(NetCF,A828),INDEX(NetCF,A828)+(INDEX(BEL,(A828+1))*INDEX(DiscountFactor,A828)))</f>
        <v>-60.308261583073772</v>
      </c>
      <c r="K828" s="26"/>
    </row>
    <row r="829" spans="1:11" x14ac:dyDescent="0.2">
      <c r="A829" s="9">
        <v>828</v>
      </c>
      <c r="B829" s="24">
        <f t="shared" si="12"/>
        <v>91</v>
      </c>
      <c r="C829" s="25" cm="1">
        <f t="array" ref="C829">IF(A829=1,1,INDEX(PolicyHoldersInforce,(A829-1))-INDEX(Deaths,(A829-1))-INDEX(Lapses,(A829-1)))</f>
        <v>2.4137269823401477E-4</v>
      </c>
      <c r="D829" s="25" cm="1">
        <f t="array" ref="D829">(INDEX(PolicyHoldersInforce,A829)-INDEX(Deaths,A829))*INDEX(LapseRateFactor,(DurationInforce+A829))</f>
        <v>2.0890708602206171E-6</v>
      </c>
      <c r="E829" s="25" cm="1">
        <f t="array" ref="E829">INDEX(PolicyHoldersInforce,A829)*INDEX(QxFactor,INDEX(Age,A829),QxIndex)</f>
        <v>2.3926211009556548E-6</v>
      </c>
      <c r="F829" s="26" cm="1">
        <f t="array" ref="F829">INDEX(Deaths,A829)*SumAssured</f>
        <v>1.1963105504778273</v>
      </c>
      <c r="G829" s="26" cm="1">
        <f t="array" ref="G829">INDEX(PolicyHoldersInforce,A829)*Premium</f>
        <v>1.0765222341237059E-2</v>
      </c>
      <c r="H829" s="26" cm="1">
        <f t="array" ref="H829">INDEX(PolicyHoldersInforce,A829)*INDEX(EscalatedExpense,A829)</f>
        <v>3.4830042994039773E-2</v>
      </c>
      <c r="I829" s="26" cm="1">
        <f t="array" ref="I829">INDEX(PremiumsReceived,A829)-INDEX(ExpensesPaid,A829)-INDEX(DeathBenefitsPaid,A829)</f>
        <v>-1.22037537113063</v>
      </c>
      <c r="J829" s="26" cm="1">
        <f t="array" ref="J829">IF(A829=MaxT,INDEX(NetCF,A829),INDEX(NetCF,A829)+(INDEX(BEL,(A829+1))*INDEX(DiscountFactor,A829)))</f>
        <v>-59.487949368152947</v>
      </c>
      <c r="K829" s="26"/>
    </row>
    <row r="830" spans="1:11" x14ac:dyDescent="0.2">
      <c r="A830" s="9">
        <v>829</v>
      </c>
      <c r="B830" s="24">
        <f t="shared" si="12"/>
        <v>91</v>
      </c>
      <c r="C830" s="25" cm="1">
        <f t="array" ref="C830">IF(A830=1,1,INDEX(PolicyHoldersInforce,(A830-1))-INDEX(Deaths,(A830-1))-INDEX(Lapses,(A830-1)))</f>
        <v>2.3689100627283851E-4</v>
      </c>
      <c r="D830" s="25" cm="1">
        <f t="array" ref="D830">(INDEX(PolicyHoldersInforce,A830)-INDEX(Deaths,A830))*INDEX(LapseRateFactor,(DurationInforce+A830))</f>
        <v>2.0502819990566209E-6</v>
      </c>
      <c r="E830" s="25" cm="1">
        <f t="array" ref="E830">INDEX(PolicyHoldersInforce,A830)*INDEX(QxFactor,INDEX(Age,A830),QxIndex)</f>
        <v>2.3481960651800778E-6</v>
      </c>
      <c r="F830" s="26" cm="1">
        <f t="array" ref="F830">INDEX(Deaths,A830)*SumAssured</f>
        <v>1.174098032590039</v>
      </c>
      <c r="G830" s="26" cm="1">
        <f t="array" ref="G830">INDEX(PolicyHoldersInforce,A830)*Premium</f>
        <v>1.0565338879768597E-2</v>
      </c>
      <c r="H830" s="26" cm="1">
        <f t="array" ref="H830">INDEX(PolicyHoldersInforce,A830)*INDEX(EscalatedExpense,A830)</f>
        <v>3.4322602678064147E-2</v>
      </c>
      <c r="I830" s="26" cm="1">
        <f t="array" ref="I830">INDEX(PremiumsReceived,A830)-INDEX(ExpensesPaid,A830)-INDEX(DeathBenefitsPaid,A830)</f>
        <v>-1.1978552963883344</v>
      </c>
      <c r="J830" s="26" cm="1">
        <f t="array" ref="J830">IF(A830=MaxT,INDEX(NetCF,A830),INDEX(NetCF,A830)+(INDEX(BEL,(A830+1))*INDEX(DiscountFactor,A830)))</f>
        <v>-58.551194359772694</v>
      </c>
      <c r="K830" s="26"/>
    </row>
    <row r="831" spans="1:11" x14ac:dyDescent="0.2">
      <c r="A831" s="9">
        <v>830</v>
      </c>
      <c r="B831" s="24">
        <f t="shared" si="12"/>
        <v>91</v>
      </c>
      <c r="C831" s="25" cm="1">
        <f t="array" ref="C831">IF(A831=1,1,INDEX(PolicyHoldersInforce,(A831-1))-INDEX(Deaths,(A831-1))-INDEX(Lapses,(A831-1)))</f>
        <v>2.3249252820860183E-4</v>
      </c>
      <c r="D831" s="25" cm="1">
        <f t="array" ref="D831">(INDEX(PolicyHoldersInforce,A831)-INDEX(Deaths,A831))*INDEX(LapseRateFactor,(DurationInforce+A831))</f>
        <v>2.0122133507772378E-6</v>
      </c>
      <c r="E831" s="25" cm="1">
        <f t="array" ref="E831">INDEX(PolicyHoldersInforce,A831)*INDEX(QxFactor,INDEX(Age,A831),QxIndex)</f>
        <v>2.3045958920636463E-6</v>
      </c>
      <c r="F831" s="26" cm="1">
        <f t="array" ref="F831">INDEX(Deaths,A831)*SumAssured</f>
        <v>1.1522979460318232</v>
      </c>
      <c r="G831" s="26" cm="1">
        <f t="array" ref="G831">INDEX(PolicyHoldersInforce,A831)*Premium</f>
        <v>1.0369166758103641E-2</v>
      </c>
      <c r="H831" s="26" cm="1">
        <f t="array" ref="H831">INDEX(PolicyHoldersInforce,A831)*INDEX(EscalatedExpense,A831)</f>
        <v>3.3822555280734266E-2</v>
      </c>
      <c r="I831" s="26" cm="1">
        <f t="array" ref="I831">INDEX(PremiumsReceived,A831)-INDEX(ExpensesPaid,A831)-INDEX(DeathBenefitsPaid,A831)</f>
        <v>-1.1757513345544539</v>
      </c>
      <c r="J831" s="26" cm="1">
        <f t="array" ref="J831">IF(A831=MaxT,INDEX(NetCF,A831),INDEX(NetCF,A831)+(INDEX(BEL,(A831+1))*INDEX(DiscountFactor,A831)))</f>
        <v>-57.632509341366649</v>
      </c>
      <c r="K831" s="26"/>
    </row>
    <row r="832" spans="1:11" x14ac:dyDescent="0.2">
      <c r="A832" s="9">
        <v>831</v>
      </c>
      <c r="B832" s="24">
        <f t="shared" si="12"/>
        <v>91</v>
      </c>
      <c r="C832" s="25" cm="1">
        <f t="array" ref="C832">IF(A832=1,1,INDEX(PolicyHoldersInforce,(A832-1))-INDEX(Deaths,(A832-1))-INDEX(Lapses,(A832-1)))</f>
        <v>2.2817571896576095E-4</v>
      </c>
      <c r="D832" s="25" cm="1">
        <f t="array" ref="D832">(INDEX(PolicyHoldersInforce,A832)-INDEX(Deaths,A832))*INDEX(LapseRateFactor,(DurationInforce+A832))</f>
        <v>1.9748515428166428E-6</v>
      </c>
      <c r="E832" s="25" cm="1">
        <f t="array" ref="E832">INDEX(PolicyHoldersInforce,A832)*INDEX(QxFactor,INDEX(Age,A832),QxIndex)</f>
        <v>2.2618052659539451E-6</v>
      </c>
      <c r="F832" s="26" cm="1">
        <f t="array" ref="F832">INDEX(Deaths,A832)*SumAssured</f>
        <v>1.1309026329769725</v>
      </c>
      <c r="G832" s="26" cm="1">
        <f t="array" ref="G832">INDEX(PolicyHoldersInforce,A832)*Premium</f>
        <v>1.017663706587294E-2</v>
      </c>
      <c r="H832" s="26" cm="1">
        <f t="array" ref="H832">INDEX(PolicyHoldersInforce,A832)*INDEX(EscalatedExpense,A832)</f>
        <v>3.3329793094316856E-2</v>
      </c>
      <c r="I832" s="26" cm="1">
        <f t="array" ref="I832">INDEX(PremiumsReceived,A832)-INDEX(ExpensesPaid,A832)-INDEX(DeathBenefitsPaid,A832)</f>
        <v>-1.1540557890054164</v>
      </c>
      <c r="J832" s="26" cm="1">
        <f t="array" ref="J832">IF(A832=MaxT,INDEX(NetCF,A832),INDEX(NetCF,A832)+(INDEX(BEL,(A832+1))*INDEX(DiscountFactor,A832)))</f>
        <v>-56.73156413116569</v>
      </c>
      <c r="K832" s="26"/>
    </row>
    <row r="833" spans="1:11" x14ac:dyDescent="0.2">
      <c r="A833" s="9">
        <v>832</v>
      </c>
      <c r="B833" s="24">
        <f t="shared" si="12"/>
        <v>91</v>
      </c>
      <c r="C833" s="25" cm="1">
        <f t="array" ref="C833">IF(A833=1,1,INDEX(PolicyHoldersInforce,(A833-1))-INDEX(Deaths,(A833-1))-INDEX(Lapses,(A833-1)))</f>
        <v>2.2393906215699037E-4</v>
      </c>
      <c r="D833" s="25" cm="1">
        <f t="array" ref="D833">(INDEX(PolicyHoldersInforce,A833)-INDEX(Deaths,A833))*INDEX(LapseRateFactor,(DurationInforce+A833))</f>
        <v>1.938183450904371E-6</v>
      </c>
      <c r="E833" s="25" cm="1">
        <f t="array" ref="E833">INDEX(PolicyHoldersInforce,A833)*INDEX(QxFactor,INDEX(Age,A833),QxIndex)</f>
        <v>2.2198091555722137E-6</v>
      </c>
      <c r="F833" s="26" cm="1">
        <f t="array" ref="F833">INDEX(Deaths,A833)*SumAssured</f>
        <v>1.109904577786107</v>
      </c>
      <c r="G833" s="26" cm="1">
        <f t="array" ref="G833">INDEX(PolicyHoldersInforce,A833)*Premium</f>
        <v>9.9876821722017714E-3</v>
      </c>
      <c r="H833" s="26" cm="1">
        <f t="array" ref="H833">INDEX(PolicyHoldersInforce,A833)*INDEX(EscalatedExpense,A833)</f>
        <v>3.2844209980277227E-2</v>
      </c>
      <c r="I833" s="26" cm="1">
        <f t="array" ref="I833">INDEX(PremiumsReceived,A833)-INDEX(ExpensesPaid,A833)-INDEX(DeathBenefitsPaid,A833)</f>
        <v>-1.1327611055941824</v>
      </c>
      <c r="J833" s="26" cm="1">
        <f t="array" ref="J833">IF(A833=MaxT,INDEX(NetCF,A833),INDEX(NetCF,A833)+(INDEX(BEL,(A833+1))*INDEX(DiscountFactor,A833)))</f>
        <v>-55.848034674311513</v>
      </c>
      <c r="K833" s="26"/>
    </row>
    <row r="834" spans="1:11" x14ac:dyDescent="0.2">
      <c r="A834" s="9">
        <v>833</v>
      </c>
      <c r="B834" s="24">
        <f t="shared" ref="B834:B897" si="13">FLOOR(AgeAtInception+((DurationInforce+A834)/12),1)</f>
        <v>91</v>
      </c>
      <c r="C834" s="25" cm="1">
        <f t="array" ref="C834">IF(A834=1,1,INDEX(PolicyHoldersInforce,(A834-1))-INDEX(Deaths,(A834-1))-INDEX(Lapses,(A834-1)))</f>
        <v>2.1978106955051379E-4</v>
      </c>
      <c r="D834" s="25" cm="1">
        <f t="array" ref="D834">(INDEX(PolicyHoldersInforce,A834)-INDEX(Deaths,A834))*INDEX(LapseRateFactor,(DurationInforce+A834))</f>
        <v>1.9021961944550874E-6</v>
      </c>
      <c r="E834" s="25" cm="1">
        <f t="array" ref="E834">INDEX(PolicyHoldersInforce,A834)*INDEX(QxFactor,INDEX(Age,A834),QxIndex)</f>
        <v>2.1785928087332344E-6</v>
      </c>
      <c r="F834" s="26" cm="1">
        <f t="array" ref="F834">INDEX(Deaths,A834)*SumAssured</f>
        <v>1.0892964043666171</v>
      </c>
      <c r="G834" s="26" cm="1">
        <f t="array" ref="G834">INDEX(PolicyHoldersInforce,A834)*Premium</f>
        <v>9.8022357019529154E-3</v>
      </c>
      <c r="H834" s="26" cm="1">
        <f t="array" ref="H834">INDEX(PolicyHoldersInforce,A834)*INDEX(EscalatedExpense,A834)</f>
        <v>3.2365701346417336E-2</v>
      </c>
      <c r="I834" s="26" cm="1">
        <f t="array" ref="I834">INDEX(PremiumsReceived,A834)-INDEX(ExpensesPaid,A834)-INDEX(DeathBenefitsPaid,A834)</f>
        <v>-1.1118598700110816</v>
      </c>
      <c r="J834" s="26" cm="1">
        <f t="array" ref="J834">IF(A834=MaxT,INDEX(NetCF,A834),INDEX(NetCF,A834)+(INDEX(BEL,(A834+1))*INDEX(DiscountFactor,A834)))</f>
        <v>-54.981602929509641</v>
      </c>
      <c r="K834" s="26"/>
    </row>
    <row r="835" spans="1:11" x14ac:dyDescent="0.2">
      <c r="A835" s="9">
        <v>834</v>
      </c>
      <c r="B835" s="24">
        <f t="shared" si="13"/>
        <v>91</v>
      </c>
      <c r="C835" s="25" cm="1">
        <f t="array" ref="C835">IF(A835=1,1,INDEX(PolicyHoldersInforce,(A835-1))-INDEX(Deaths,(A835-1))-INDEX(Lapses,(A835-1)))</f>
        <v>2.1570028054732548E-4</v>
      </c>
      <c r="D835" s="25" cm="1">
        <f t="array" ref="D835">(INDEX(PolicyHoldersInforce,A835)-INDEX(Deaths,A835))*INDEX(LapseRateFactor,(DurationInforce+A835))</f>
        <v>1.8668771320439597E-6</v>
      </c>
      <c r="E835" s="25" cm="1">
        <f t="array" ref="E835">INDEX(PolicyHoldersInforce,A835)*INDEX(QxFactor,INDEX(Age,A835),QxIndex)</f>
        <v>2.1381417471632553E-6</v>
      </c>
      <c r="F835" s="26" cm="1">
        <f t="array" ref="F835">INDEX(Deaths,A835)*SumAssured</f>
        <v>1.0690708735816277</v>
      </c>
      <c r="G835" s="26" cm="1">
        <f t="array" ref="G835">INDEX(PolicyHoldersInforce,A835)*Premium</f>
        <v>9.6202325124107174E-3</v>
      </c>
      <c r="H835" s="26" cm="1">
        <f t="array" ref="H835">INDEX(PolicyHoldersInforce,A835)*INDEX(EscalatedExpense,A835)</f>
        <v>3.1894164124347119E-2</v>
      </c>
      <c r="I835" s="26" cm="1">
        <f t="array" ref="I835">INDEX(PremiumsReceived,A835)-INDEX(ExpensesPaid,A835)-INDEX(DeathBenefitsPaid,A835)</f>
        <v>-1.0913448051935641</v>
      </c>
      <c r="J835" s="26" cm="1">
        <f t="array" ref="J835">IF(A835=MaxT,INDEX(NetCF,A835),INDEX(NetCF,A835)+(INDEX(BEL,(A835+1))*INDEX(DiscountFactor,A835)))</f>
        <v>-54.13195675778271</v>
      </c>
      <c r="K835" s="26"/>
    </row>
    <row r="836" spans="1:11" x14ac:dyDescent="0.2">
      <c r="A836" s="9">
        <v>835</v>
      </c>
      <c r="B836" s="24">
        <f t="shared" si="13"/>
        <v>91</v>
      </c>
      <c r="C836" s="25" cm="1">
        <f t="array" ref="C836">IF(A836=1,1,INDEX(PolicyHoldersInforce,(A836-1))-INDEX(Deaths,(A836-1))-INDEX(Lapses,(A836-1)))</f>
        <v>2.1169526166811824E-4</v>
      </c>
      <c r="D836" s="25" cm="1">
        <f t="array" ref="D836">(INDEX(PolicyHoldersInforce,A836)-INDEX(Deaths,A836))*INDEX(LapseRateFactor,(DurationInforce+A836))</f>
        <v>1.8322138569660403E-6</v>
      </c>
      <c r="E836" s="25" cm="1">
        <f t="array" ref="E836">INDEX(PolicyHoldersInforce,A836)*INDEX(QxFactor,INDEX(Age,A836),QxIndex)</f>
        <v>2.0984417614141354E-6</v>
      </c>
      <c r="F836" s="26" cm="1">
        <f t="array" ref="F836">INDEX(Deaths,A836)*SumAssured</f>
        <v>1.0492208807070678</v>
      </c>
      <c r="G836" s="26" cm="1">
        <f t="array" ref="G836">INDEX(PolicyHoldersInforce,A836)*Premium</f>
        <v>9.4416086703980745E-3</v>
      </c>
      <c r="H836" s="26" cm="1">
        <f t="array" ref="H836">INDEX(PolicyHoldersInforce,A836)*INDEX(EscalatedExpense,A836)</f>
        <v>3.1429496747284048E-2</v>
      </c>
      <c r="I836" s="26" cm="1">
        <f t="array" ref="I836">INDEX(PremiumsReceived,A836)-INDEX(ExpensesPaid,A836)-INDEX(DeathBenefitsPaid,A836)</f>
        <v>-1.0712087687839538</v>
      </c>
      <c r="J836" s="26" cm="1">
        <f t="array" ref="J836">IF(A836=MaxT,INDEX(NetCF,A836),INDEX(NetCF,A836)+(INDEX(BEL,(A836+1))*INDEX(DiscountFactor,A836)))</f>
        <v>-53.298789813285111</v>
      </c>
      <c r="K836" s="26"/>
    </row>
    <row r="837" spans="1:11" x14ac:dyDescent="0.2">
      <c r="A837" s="9">
        <v>836</v>
      </c>
      <c r="B837" s="24">
        <f t="shared" si="13"/>
        <v>91</v>
      </c>
      <c r="C837" s="25" cm="1">
        <f t="array" ref="C837">IF(A837=1,1,INDEX(PolicyHoldersInforce,(A837-1))-INDEX(Deaths,(A837-1))-INDEX(Lapses,(A837-1)))</f>
        <v>2.0776460604973805E-4</v>
      </c>
      <c r="D837" s="25" cm="1">
        <f t="array" ref="D837">(INDEX(PolicyHoldersInforce,A837)-INDEX(Deaths,A837))*INDEX(LapseRateFactor,(DurationInforce+A837))</f>
        <v>1.7981941928781022E-6</v>
      </c>
      <c r="E837" s="25" cm="1">
        <f t="array" ref="E837">INDEX(PolicyHoldersInforce,A837)*INDEX(QxFactor,INDEX(Age,A837),QxIndex)</f>
        <v>2.0594789058719213E-6</v>
      </c>
      <c r="F837" s="26" cm="1">
        <f t="array" ref="F837">INDEX(Deaths,A837)*SumAssured</f>
        <v>1.0297394529359607</v>
      </c>
      <c r="G837" s="26" cm="1">
        <f t="array" ref="G837">INDEX(PolicyHoldersInforce,A837)*Premium</f>
        <v>9.2663014298183174E-3</v>
      </c>
      <c r="H837" s="26" cm="1">
        <f t="array" ref="H837">INDEX(PolicyHoldersInforce,A837)*INDEX(EscalatedExpense,A837)</f>
        <v>3.0971599128176212E-2</v>
      </c>
      <c r="I837" s="26" cm="1">
        <f t="array" ref="I837">INDEX(PremiumsReceived,A837)-INDEX(ExpensesPaid,A837)-INDEX(DeathBenefitsPaid,A837)</f>
        <v>-1.0514447506343185</v>
      </c>
      <c r="J837" s="26" cm="1">
        <f t="array" ref="J837">IF(A837=MaxT,INDEX(NetCF,A837),INDEX(NetCF,A837)+(INDEX(BEL,(A837+1))*INDEX(DiscountFactor,A837)))</f>
        <v>-52.48180143614082</v>
      </c>
      <c r="K837" s="26"/>
    </row>
    <row r="838" spans="1:11" x14ac:dyDescent="0.2">
      <c r="A838" s="9">
        <v>837</v>
      </c>
      <c r="B838" s="24">
        <f t="shared" si="13"/>
        <v>91</v>
      </c>
      <c r="C838" s="25" cm="1">
        <f t="array" ref="C838">IF(A838=1,1,INDEX(PolicyHoldersInforce,(A838-1))-INDEX(Deaths,(A838-1))-INDEX(Lapses,(A838-1)))</f>
        <v>2.0390693295098804E-4</v>
      </c>
      <c r="D838" s="25" cm="1">
        <f t="array" ref="D838">(INDEX(PolicyHoldersInforce,A838)-INDEX(Deaths,A838))*INDEX(LapseRateFactor,(DurationInforce+A838))</f>
        <v>1.7648061895213913E-6</v>
      </c>
      <c r="E838" s="25" cm="1">
        <f t="array" ref="E838">INDEX(PolicyHoldersInforce,A838)*INDEX(QxFactor,INDEX(Age,A838),QxIndex)</f>
        <v>2.0212394938580997E-6</v>
      </c>
      <c r="F838" s="26" cm="1">
        <f t="array" ref="F838">INDEX(Deaths,A838)*SumAssured</f>
        <v>1.0106197469290499</v>
      </c>
      <c r="G838" s="26" cm="1">
        <f t="array" ref="G838">INDEX(PolicyHoldersInforce,A838)*Premium</f>
        <v>9.0942492096140661E-3</v>
      </c>
      <c r="H838" s="26" cm="1">
        <f t="array" ref="H838">INDEX(PolicyHoldersInforce,A838)*INDEX(EscalatedExpense,A838)</f>
        <v>3.0520372638144055E-2</v>
      </c>
      <c r="I838" s="26" cm="1">
        <f t="array" ref="I838">INDEX(PremiumsReceived,A838)-INDEX(ExpensesPaid,A838)-INDEX(DeathBenefitsPaid,A838)</f>
        <v>-1.0320458703575799</v>
      </c>
      <c r="J838" s="26" cm="1">
        <f t="array" ref="J838">IF(A838=MaxT,INDEX(NetCF,A838),INDEX(NetCF,A838)+(INDEX(BEL,(A838+1))*INDEX(DiscountFactor,A838)))</f>
        <v>-51.680696547266834</v>
      </c>
      <c r="K838" s="26"/>
    </row>
    <row r="839" spans="1:11" x14ac:dyDescent="0.2">
      <c r="A839" s="9">
        <v>838</v>
      </c>
      <c r="B839" s="24">
        <f t="shared" si="13"/>
        <v>91</v>
      </c>
      <c r="C839" s="25" cm="1">
        <f t="array" ref="C839">IF(A839=1,1,INDEX(PolicyHoldersInforce,(A839-1))-INDEX(Deaths,(A839-1))-INDEX(Lapses,(A839-1)))</f>
        <v>2.0012088726760856E-4</v>
      </c>
      <c r="D839" s="25" cm="1">
        <f t="array" ref="D839">(INDEX(PolicyHoldersInforce,A839)-INDEX(Deaths,A839))*INDEX(LapseRateFactor,(DurationInforce+A839))</f>
        <v>1.732038118523801E-6</v>
      </c>
      <c r="E839" s="25" cm="1">
        <f t="array" ref="E839">INDEX(PolicyHoldersInforce,A839)*INDEX(QxFactor,INDEX(Age,A839),QxIndex)</f>
        <v>1.9837100928218095E-6</v>
      </c>
      <c r="F839" s="26" cm="1">
        <f t="array" ref="F839">INDEX(Deaths,A839)*SumAssured</f>
        <v>0.99185504641090472</v>
      </c>
      <c r="G839" s="26" cm="1">
        <f t="array" ref="G839">INDEX(PolicyHoldersInforce,A839)*Premium</f>
        <v>8.9253915721353421E-3</v>
      </c>
      <c r="H839" s="26" cm="1">
        <f t="array" ref="H839">INDEX(PolicyHoldersInforce,A839)*INDEX(EscalatedExpense,A839)</f>
        <v>3.0075720085236183E-2</v>
      </c>
      <c r="I839" s="26" cm="1">
        <f t="array" ref="I839">INDEX(PremiumsReceived,A839)-INDEX(ExpensesPaid,A839)-INDEX(DeathBenefitsPaid,A839)</f>
        <v>-1.0130053749240056</v>
      </c>
      <c r="J839" s="26" cm="1">
        <f t="array" ref="J839">IF(A839=MaxT,INDEX(NetCF,A839),INDEX(NetCF,A839)+(INDEX(BEL,(A839+1))*INDEX(DiscountFactor,A839)))</f>
        <v>-50.895185545145509</v>
      </c>
      <c r="K839" s="26"/>
    </row>
    <row r="840" spans="1:11" x14ac:dyDescent="0.2">
      <c r="A840" s="9">
        <v>839</v>
      </c>
      <c r="B840" s="24">
        <f t="shared" si="13"/>
        <v>91</v>
      </c>
      <c r="C840" s="25" cm="1">
        <f t="array" ref="C840">IF(A840=1,1,INDEX(PolicyHoldersInforce,(A840-1))-INDEX(Deaths,(A840-1))-INDEX(Lapses,(A840-1)))</f>
        <v>1.9640513905626295E-4</v>
      </c>
      <c r="D840" s="25" cm="1">
        <f t="array" ref="D840">(INDEX(PolicyHoldersInforce,A840)-INDEX(Deaths,A840))*INDEX(LapseRateFactor,(DurationInforce+A840))</f>
        <v>1.6998784692799865E-6</v>
      </c>
      <c r="E840" s="25" cm="1">
        <f t="array" ref="E840">INDEX(PolicyHoldersInforce,A840)*INDEX(QxFactor,INDEX(Age,A840),QxIndex)</f>
        <v>1.9468775196213214E-6</v>
      </c>
      <c r="F840" s="26" cm="1">
        <f t="array" ref="F840">INDEX(Deaths,A840)*SumAssured</f>
        <v>0.97343875981066064</v>
      </c>
      <c r="G840" s="26" cm="1">
        <f t="array" ref="G840">INDEX(PolicyHoldersInforce,A840)*Premium</f>
        <v>8.7596692019093272E-3</v>
      </c>
      <c r="H840" s="26" cm="1">
        <f t="array" ref="H840">INDEX(PolicyHoldersInforce,A840)*INDEX(EscalatedExpense,A840)</f>
        <v>2.9637545693494659E-2</v>
      </c>
      <c r="I840" s="26" cm="1">
        <f t="array" ref="I840">INDEX(PremiumsReceived,A840)-INDEX(ExpensesPaid,A840)-INDEX(DeathBenefitsPaid,A840)</f>
        <v>-0.99431663630224598</v>
      </c>
      <c r="J840" s="26" cm="1">
        <f t="array" ref="J840">IF(A840=MaxT,INDEX(NetCF,A840),INDEX(NetCF,A840)+(INDEX(BEL,(A840+1))*INDEX(DiscountFactor,A840)))</f>
        <v>-50.124984204509609</v>
      </c>
      <c r="K840" s="26"/>
    </row>
    <row r="841" spans="1:11" x14ac:dyDescent="0.2">
      <c r="A841" s="9">
        <v>840</v>
      </c>
      <c r="B841" s="24">
        <f t="shared" si="13"/>
        <v>92</v>
      </c>
      <c r="C841" s="25" cm="1">
        <f t="array" ref="C841">IF(A841=1,1,INDEX(PolicyHoldersInforce,(A841-1))-INDEX(Deaths,(A841-1))-INDEX(Lapses,(A841-1)))</f>
        <v>1.9275838306736164E-4</v>
      </c>
      <c r="D841" s="25" cm="1">
        <f t="array" ref="D841">(INDEX(PolicyHoldersInforce,A841)-INDEX(Deaths,A841))*INDEX(LapseRateFactor,(DurationInforce+A841))</f>
        <v>1.6662601516259718E-6</v>
      </c>
      <c r="E841" s="25" cm="1">
        <f t="array" ref="E841">INDEX(PolicyHoldersInforce,A841)*INDEX(QxFactor,INDEX(Age,A841),QxIndex)</f>
        <v>2.1459021114666734E-6</v>
      </c>
      <c r="F841" s="26" cm="1">
        <f t="array" ref="F841">INDEX(Deaths,A841)*SumAssured</f>
        <v>1.0729510557333368</v>
      </c>
      <c r="G841" s="26" cm="1">
        <f t="array" ref="G841">INDEX(PolicyHoldersInforce,A841)*Premium</f>
        <v>8.5970238848043293E-3</v>
      </c>
      <c r="H841" s="26" cm="1">
        <f t="array" ref="H841">INDEX(PolicyHoldersInforce,A841)*INDEX(EscalatedExpense,A841)</f>
        <v>2.9205755082325445E-2</v>
      </c>
      <c r="I841" s="26" cm="1">
        <f t="array" ref="I841">INDEX(PremiumsReceived,A841)-INDEX(ExpensesPaid,A841)-INDEX(DeathBenefitsPaid,A841)</f>
        <v>-1.093559786930858</v>
      </c>
      <c r="J841" s="26" cm="1">
        <f t="array" ref="J841">IF(A841=MaxT,INDEX(NetCF,A841),INDEX(NetCF,A841)+(INDEX(BEL,(A841+1))*INDEX(DiscountFactor,A841)))</f>
        <v>-49.369813576904676</v>
      </c>
      <c r="K841" s="26"/>
    </row>
    <row r="842" spans="1:11" x14ac:dyDescent="0.2">
      <c r="A842" s="9">
        <v>841</v>
      </c>
      <c r="B842" s="24">
        <f t="shared" si="13"/>
        <v>92</v>
      </c>
      <c r="C842" s="25" cm="1">
        <f t="array" ref="C842">IF(A842=1,1,INDEX(PolicyHoldersInforce,(A842-1))-INDEX(Deaths,(A842-1))-INDEX(Lapses,(A842-1)))</f>
        <v>1.88946220804269E-4</v>
      </c>
      <c r="D842" s="25" cm="1">
        <f t="array" ref="D842">(INDEX(PolicyHoldersInforce,A842)-INDEX(Deaths,A842))*INDEX(LapseRateFactor,(DurationInforce+A842))</f>
        <v>1.6333066999034402E-6</v>
      </c>
      <c r="E842" s="25" cm="1">
        <f t="array" ref="E842">INDEX(PolicyHoldersInforce,A842)*INDEX(QxFactor,INDEX(Age,A842),QxIndex)</f>
        <v>2.1034628311643204E-6</v>
      </c>
      <c r="F842" s="26" cm="1">
        <f t="array" ref="F842">INDEX(Deaths,A842)*SumAssured</f>
        <v>1.0517314155821602</v>
      </c>
      <c r="G842" s="26" cm="1">
        <f t="array" ref="G842">INDEX(PolicyHoldersInforce,A842)*Premium</f>
        <v>8.427001447870397E-3</v>
      </c>
      <c r="H842" s="26" cm="1">
        <f t="array" ref="H842">INDEX(PolicyHoldersInforce,A842)*INDEX(EscalatedExpense,A842)</f>
        <v>2.8744790587589265E-2</v>
      </c>
      <c r="I842" s="26" cm="1">
        <f t="array" ref="I842">INDEX(PremiumsReceived,A842)-INDEX(ExpensesPaid,A842)-INDEX(DeathBenefitsPaid,A842)</f>
        <v>-1.072049204721879</v>
      </c>
      <c r="J842" s="26" cm="1">
        <f t="array" ref="J842">IF(A842=MaxT,INDEX(NetCF,A842),INDEX(NetCF,A842)+(INDEX(BEL,(A842+1))*INDEX(DiscountFactor,A842)))</f>
        <v>-48.511240896401844</v>
      </c>
      <c r="K842" s="26"/>
    </row>
    <row r="843" spans="1:11" x14ac:dyDescent="0.2">
      <c r="A843" s="9">
        <v>842</v>
      </c>
      <c r="B843" s="24">
        <f t="shared" si="13"/>
        <v>92</v>
      </c>
      <c r="C843" s="25" cm="1">
        <f t="array" ref="C843">IF(A843=1,1,INDEX(PolicyHoldersInforce,(A843-1))-INDEX(Deaths,(A843-1))-INDEX(Lapses,(A843-1)))</f>
        <v>1.8520945127320124E-4</v>
      </c>
      <c r="D843" s="25" cm="1">
        <f t="array" ref="D843">(INDEX(PolicyHoldersInforce,A843)-INDEX(Deaths,A843))*INDEX(LapseRateFactor,(DurationInforce+A843))</f>
        <v>1.601004965128811E-6</v>
      </c>
      <c r="E843" s="25" cm="1">
        <f t="array" ref="E843">INDEX(PolicyHoldersInforce,A843)*INDEX(QxFactor,INDEX(Age,A843),QxIndex)</f>
        <v>2.0618628680437523E-6</v>
      </c>
      <c r="F843" s="26" cm="1">
        <f t="array" ref="F843">INDEX(Deaths,A843)*SumAssured</f>
        <v>1.0309314340218763</v>
      </c>
      <c r="G843" s="26" cm="1">
        <f t="array" ref="G843">INDEX(PolicyHoldersInforce,A843)*Premium</f>
        <v>8.2603415267847764E-3</v>
      </c>
      <c r="H843" s="26" cm="1">
        <f t="array" ref="H843">INDEX(PolicyHoldersInforce,A843)*INDEX(EscalatedExpense,A843)</f>
        <v>2.8291101654289934E-2</v>
      </c>
      <c r="I843" s="26" cm="1">
        <f t="array" ref="I843">INDEX(PremiumsReceived,A843)-INDEX(ExpensesPaid,A843)-INDEX(DeathBenefitsPaid,A843)</f>
        <v>-1.0509621941493814</v>
      </c>
      <c r="J843" s="26" cm="1">
        <f t="array" ref="J843">IF(A843=MaxT,INDEX(NetCF,A843),INDEX(NetCF,A843)+(INDEX(BEL,(A843+1))*INDEX(DiscountFactor,A843)))</f>
        <v>-47.670104356018221</v>
      </c>
      <c r="K843" s="26"/>
    </row>
    <row r="844" spans="1:11" x14ac:dyDescent="0.2">
      <c r="A844" s="9">
        <v>843</v>
      </c>
      <c r="B844" s="24">
        <f t="shared" si="13"/>
        <v>92</v>
      </c>
      <c r="C844" s="25" cm="1">
        <f t="array" ref="C844">IF(A844=1,1,INDEX(PolicyHoldersInforce,(A844-1))-INDEX(Deaths,(A844-1))-INDEX(Lapses,(A844-1)))</f>
        <v>1.8154658344002867E-4</v>
      </c>
      <c r="D844" s="25" cm="1">
        <f t="array" ref="D844">(INDEX(PolicyHoldersInforce,A844)-INDEX(Deaths,A844))*INDEX(LapseRateFactor,(DurationInforce+A844))</f>
        <v>1.5693420583645685E-6</v>
      </c>
      <c r="E844" s="25" cm="1">
        <f t="array" ref="E844">INDEX(PolicyHoldersInforce,A844)*INDEX(QxFactor,INDEX(Age,A844),QxIndex)</f>
        <v>2.021085623017363E-6</v>
      </c>
      <c r="F844" s="26" cm="1">
        <f t="array" ref="F844">INDEX(Deaths,A844)*SumAssured</f>
        <v>1.0105428115086814</v>
      </c>
      <c r="G844" s="26" cm="1">
        <f t="array" ref="G844">INDEX(PolicyHoldersInforce,A844)*Premium</f>
        <v>8.0969776214252793E-3</v>
      </c>
      <c r="H844" s="26" cm="1">
        <f t="array" ref="H844">INDEX(PolicyHoldersInforce,A844)*INDEX(EscalatedExpense,A844)</f>
        <v>2.7844573449734462E-2</v>
      </c>
      <c r="I844" s="26" cm="1">
        <f t="array" ref="I844">INDEX(PremiumsReceived,A844)-INDEX(ExpensesPaid,A844)-INDEX(DeathBenefitsPaid,A844)</f>
        <v>-1.0302904073369905</v>
      </c>
      <c r="J844" s="26" cm="1">
        <f t="array" ref="J844">IF(A844=MaxT,INDEX(NetCF,A844),INDEX(NetCF,A844)+(INDEX(BEL,(A844+1))*INDEX(DiscountFactor,A844)))</f>
        <v>-46.846063193654651</v>
      </c>
      <c r="K844" s="26"/>
    </row>
    <row r="845" spans="1:11" x14ac:dyDescent="0.2">
      <c r="A845" s="9">
        <v>844</v>
      </c>
      <c r="B845" s="24">
        <f t="shared" si="13"/>
        <v>92</v>
      </c>
      <c r="C845" s="25" cm="1">
        <f t="array" ref="C845">IF(A845=1,1,INDEX(PolicyHoldersInforce,(A845-1))-INDEX(Deaths,(A845-1))-INDEX(Lapses,(A845-1)))</f>
        <v>1.7795615575864673E-4</v>
      </c>
      <c r="D845" s="25" cm="1">
        <f t="array" ref="D845">(INDEX(PolicyHoldersInforce,A845)-INDEX(Deaths,A845))*INDEX(LapseRateFactor,(DurationInforce+A845))</f>
        <v>1.5383053455763578E-6</v>
      </c>
      <c r="E845" s="25" cm="1">
        <f t="array" ref="E845">INDEX(PolicyHoldersInforce,A845)*INDEX(QxFactor,INDEX(Age,A845),QxIndex)</f>
        <v>1.9811148252759577E-6</v>
      </c>
      <c r="F845" s="26" cm="1">
        <f t="array" ref="F845">INDEX(Deaths,A845)*SumAssured</f>
        <v>0.99055741263797881</v>
      </c>
      <c r="G845" s="26" cm="1">
        <f t="array" ref="G845">INDEX(PolicyHoldersInforce,A845)*Premium</f>
        <v>7.9368445468356447E-3</v>
      </c>
      <c r="H845" s="26" cm="1">
        <f t="array" ref="H845">INDEX(PolicyHoldersInforce,A845)*INDEX(EscalatedExpense,A845)</f>
        <v>2.7405092953674035E-2</v>
      </c>
      <c r="I845" s="26" cm="1">
        <f t="array" ref="I845">INDEX(PremiumsReceived,A845)-INDEX(ExpensesPaid,A845)-INDEX(DeathBenefitsPaid,A845)</f>
        <v>-1.0100256610448173</v>
      </c>
      <c r="J845" s="26" cm="1">
        <f t="array" ref="J845">IF(A845=MaxT,INDEX(NetCF,A845),INDEX(NetCF,A845)+(INDEX(BEL,(A845+1))*INDEX(DiscountFactor,A845)))</f>
        <v>-46.038783377045327</v>
      </c>
      <c r="K845" s="26"/>
    </row>
    <row r="846" spans="1:11" x14ac:dyDescent="0.2">
      <c r="A846" s="9">
        <v>845</v>
      </c>
      <c r="B846" s="24">
        <f t="shared" si="13"/>
        <v>92</v>
      </c>
      <c r="C846" s="25" cm="1">
        <f t="array" ref="C846">IF(A846=1,1,INDEX(PolicyHoldersInforce,(A846-1))-INDEX(Deaths,(A846-1))-INDEX(Lapses,(A846-1)))</f>
        <v>1.7443673558779441E-4</v>
      </c>
      <c r="D846" s="25" cm="1">
        <f t="array" ref="D846">(INDEX(PolicyHoldersInforce,A846)-INDEX(Deaths,A846))*INDEX(LapseRateFactor,(DurationInforce+A846))</f>
        <v>1.5078824425917934E-6</v>
      </c>
      <c r="E846" s="25" cm="1">
        <f t="array" ref="E846">INDEX(PolicyHoldersInforce,A846)*INDEX(QxFactor,INDEX(Age,A846),QxIndex)</f>
        <v>1.9419345257964212E-6</v>
      </c>
      <c r="F846" s="26" cm="1">
        <f t="array" ref="F846">INDEX(Deaths,A846)*SumAssured</f>
        <v>0.97096726289821056</v>
      </c>
      <c r="G846" s="26" cm="1">
        <f t="array" ref="G846">INDEX(PolicyHoldersInforce,A846)*Premium</f>
        <v>7.7798784072156306E-3</v>
      </c>
      <c r="H846" s="26" cm="1">
        <f t="array" ref="H846">INDEX(PolicyHoldersInforce,A846)*INDEX(EscalatedExpense,A846)</f>
        <v>2.6972548929697349E-2</v>
      </c>
      <c r="I846" s="26" cm="1">
        <f t="array" ref="I846">INDEX(PremiumsReceived,A846)-INDEX(ExpensesPaid,A846)-INDEX(DeathBenefitsPaid,A846)</f>
        <v>-0.99015993342069231</v>
      </c>
      <c r="J846" s="26" cm="1">
        <f t="array" ref="J846">IF(A846=MaxT,INDEX(NetCF,A846),INDEX(NetCF,A846)+(INDEX(BEL,(A846+1))*INDEX(DiscountFactor,A846)))</f>
        <v>-45.247937471077726</v>
      </c>
      <c r="K846" s="26"/>
    </row>
    <row r="847" spans="1:11" x14ac:dyDescent="0.2">
      <c r="A847" s="9">
        <v>846</v>
      </c>
      <c r="B847" s="24">
        <f t="shared" si="13"/>
        <v>92</v>
      </c>
      <c r="C847" s="25" cm="1">
        <f t="array" ref="C847">IF(A847=1,1,INDEX(PolicyHoldersInforce,(A847-1))-INDEX(Deaths,(A847-1))-INDEX(Lapses,(A847-1)))</f>
        <v>1.7098691861940619E-4</v>
      </c>
      <c r="D847" s="25" cm="1">
        <f t="array" ref="D847">(INDEX(PolicyHoldersInforce,A847)-INDEX(Deaths,A847))*INDEX(LapseRateFactor,(DurationInforce+A847))</f>
        <v>1.4780612101589624E-6</v>
      </c>
      <c r="E847" s="25" cm="1">
        <f t="array" ref="E847">INDEX(PolicyHoldersInforce,A847)*INDEX(QxFactor,INDEX(Age,A847),QxIndex)</f>
        <v>1.9035290909777925E-6</v>
      </c>
      <c r="F847" s="26" cm="1">
        <f t="array" ref="F847">INDEX(Deaths,A847)*SumAssured</f>
        <v>0.95176454548889622</v>
      </c>
      <c r="G847" s="26" cm="1">
        <f t="array" ref="G847">INDEX(PolicyHoldersInforce,A847)*Premium</f>
        <v>7.6260165704255161E-3</v>
      </c>
      <c r="H847" s="26" cm="1">
        <f t="array" ref="H847">INDEX(PolicyHoldersInforce,A847)*INDEX(EscalatedExpense,A847)</f>
        <v>2.6546831897075681E-2</v>
      </c>
      <c r="I847" s="26" cm="1">
        <f t="array" ref="I847">INDEX(PremiumsReceived,A847)-INDEX(ExpensesPaid,A847)-INDEX(DeathBenefitsPaid,A847)</f>
        <v>-0.97068536081554635</v>
      </c>
      <c r="J847" s="26" cm="1">
        <f t="array" ref="J847">IF(A847=MaxT,INDEX(NetCF,A847),INDEX(NetCF,A847)+(INDEX(BEL,(A847+1))*INDEX(DiscountFactor,A847)))</f>
        <v>-44.473204507731282</v>
      </c>
      <c r="K847" s="26"/>
    </row>
    <row r="848" spans="1:11" x14ac:dyDescent="0.2">
      <c r="A848" s="9">
        <v>847</v>
      </c>
      <c r="B848" s="24">
        <f t="shared" si="13"/>
        <v>92</v>
      </c>
      <c r="C848" s="25" cm="1">
        <f t="array" ref="C848">IF(A848=1,1,INDEX(PolicyHoldersInforce,(A848-1))-INDEX(Deaths,(A848-1))-INDEX(Lapses,(A848-1)))</f>
        <v>1.6760532831826941E-4</v>
      </c>
      <c r="D848" s="25" cm="1">
        <f t="array" ref="D848">(INDEX(PolicyHoldersInforce,A848)-INDEX(Deaths,A848))*INDEX(LapseRateFactor,(DurationInforce+A848))</f>
        <v>1.4488297491026617E-6</v>
      </c>
      <c r="E848" s="25" cm="1">
        <f t="array" ref="E848">INDEX(PolicyHoldersInforce,A848)*INDEX(QxFactor,INDEX(Age,A848),QxIndex)</f>
        <v>1.8658831964031905E-6</v>
      </c>
      <c r="F848" s="26" cm="1">
        <f t="array" ref="F848">INDEX(Deaths,A848)*SumAssured</f>
        <v>0.93294159820159528</v>
      </c>
      <c r="G848" s="26" cm="1">
        <f t="array" ref="G848">INDEX(PolicyHoldersInforce,A848)*Premium</f>
        <v>7.4751976429948165E-3</v>
      </c>
      <c r="H848" s="26" cm="1">
        <f t="array" ref="H848">INDEX(PolicyHoldersInforce,A848)*INDEX(EscalatedExpense,A848)</f>
        <v>2.6127834103052337E-2</v>
      </c>
      <c r="I848" s="26" cm="1">
        <f t="array" ref="I848">INDEX(PremiumsReceived,A848)-INDEX(ExpensesPaid,A848)-INDEX(DeathBenefitsPaid,A848)</f>
        <v>-0.95159423466165283</v>
      </c>
      <c r="J848" s="26" cm="1">
        <f t="array" ref="J848">IF(A848=MaxT,INDEX(NetCF,A848),INDEX(NetCF,A848)+(INDEX(BEL,(A848+1))*INDEX(DiscountFactor,A848)))</f>
        <v>-43.714269858583151</v>
      </c>
      <c r="K848" s="26"/>
    </row>
    <row r="849" spans="1:11" x14ac:dyDescent="0.2">
      <c r="A849" s="9">
        <v>848</v>
      </c>
      <c r="B849" s="24">
        <f t="shared" si="13"/>
        <v>92</v>
      </c>
      <c r="C849" s="25" cm="1">
        <f t="array" ref="C849">IF(A849=1,1,INDEX(PolicyHoldersInforce,(A849-1))-INDEX(Deaths,(A849-1))-INDEX(Lapses,(A849-1)))</f>
        <v>1.6429061537276356E-4</v>
      </c>
      <c r="D849" s="25" cm="1">
        <f t="array" ref="D849">(INDEX(PolicyHoldersInforce,A849)-INDEX(Deaths,A849))*INDEX(LapseRateFactor,(DurationInforce+A849))</f>
        <v>1.4201763955764237E-6</v>
      </c>
      <c r="E849" s="25" cm="1">
        <f t="array" ref="E849">INDEX(PolicyHoldersInforce,A849)*INDEX(QxFactor,INDEX(Age,A849),QxIndex)</f>
        <v>1.8289818207251158E-6</v>
      </c>
      <c r="F849" s="26" cm="1">
        <f t="array" ref="F849">INDEX(Deaths,A849)*SumAssured</f>
        <v>0.91449091036255792</v>
      </c>
      <c r="G849" s="26" cm="1">
        <f t="array" ref="G849">INDEX(PolicyHoldersInforce,A849)*Premium</f>
        <v>7.3273614456252547E-3</v>
      </c>
      <c r="H849" s="26" cm="1">
        <f t="array" ref="H849">INDEX(PolicyHoldersInforce,A849)*INDEX(EscalatedExpense,A849)</f>
        <v>2.5715449495569576E-2</v>
      </c>
      <c r="I849" s="26" cm="1">
        <f t="array" ref="I849">INDEX(PremiumsReceived,A849)-INDEX(ExpensesPaid,A849)-INDEX(DeathBenefitsPaid,A849)</f>
        <v>-0.93287899841250221</v>
      </c>
      <c r="J849" s="26" cm="1">
        <f t="array" ref="J849">IF(A849=MaxT,INDEX(NetCF,A849),INDEX(NetCF,A849)+(INDEX(BEL,(A849+1))*INDEX(DiscountFactor,A849)))</f>
        <v>-42.970825109830294</v>
      </c>
      <c r="K849" s="26"/>
    </row>
    <row r="850" spans="1:11" x14ac:dyDescent="0.2">
      <c r="A850" s="9">
        <v>849</v>
      </c>
      <c r="B850" s="24">
        <f t="shared" si="13"/>
        <v>92</v>
      </c>
      <c r="C850" s="25" cm="1">
        <f t="array" ref="C850">IF(A850=1,1,INDEX(PolicyHoldersInforce,(A850-1))-INDEX(Deaths,(A850-1))-INDEX(Lapses,(A850-1)))</f>
        <v>1.6104145715646202E-4</v>
      </c>
      <c r="D850" s="25" cm="1">
        <f t="array" ref="D850">(INDEX(PolicyHoldersInforce,A850)-INDEX(Deaths,A850))*INDEX(LapseRateFactor,(DurationInforce+A850))</f>
        <v>1.3920897164084447E-6</v>
      </c>
      <c r="E850" s="25" cm="1">
        <f t="array" ref="E850">INDEX(PolicyHoldersInforce,A850)*INDEX(QxFactor,INDEX(Age,A850),QxIndex)</f>
        <v>1.7928102396716776E-6</v>
      </c>
      <c r="F850" s="26" cm="1">
        <f t="array" ref="F850">INDEX(Deaths,A850)*SumAssured</f>
        <v>0.89640511983583882</v>
      </c>
      <c r="G850" s="26" cm="1">
        <f t="array" ref="G850">INDEX(PolicyHoldersInforce,A850)*Premium</f>
        <v>7.1824489891782065E-3</v>
      </c>
      <c r="H850" s="26" cm="1">
        <f t="array" ref="H850">INDEX(PolicyHoldersInforce,A850)*INDEX(EscalatedExpense,A850)</f>
        <v>2.530957369642577E-2</v>
      </c>
      <c r="I850" s="26" cm="1">
        <f t="array" ref="I850">INDEX(PremiumsReceived,A850)-INDEX(ExpensesPaid,A850)-INDEX(DeathBenefitsPaid,A850)</f>
        <v>-0.91453224454308635</v>
      </c>
      <c r="J850" s="26" cm="1">
        <f t="array" ref="J850">IF(A850=MaxT,INDEX(NetCF,A850),INDEX(NetCF,A850)+(INDEX(BEL,(A850+1))*INDEX(DiscountFactor,A850)))</f>
        <v>-42.242567939778283</v>
      </c>
      <c r="K850" s="26"/>
    </row>
    <row r="851" spans="1:11" x14ac:dyDescent="0.2">
      <c r="A851" s="9">
        <v>850</v>
      </c>
      <c r="B851" s="24">
        <f t="shared" si="13"/>
        <v>92</v>
      </c>
      <c r="C851" s="25" cm="1">
        <f t="array" ref="C851">IF(A851=1,1,INDEX(PolicyHoldersInforce,(A851-1))-INDEX(Deaths,(A851-1))-INDEX(Lapses,(A851-1)))</f>
        <v>1.5785655720038189E-4</v>
      </c>
      <c r="D851" s="25" cm="1">
        <f t="array" ref="D851">(INDEX(PolicyHoldersInforce,A851)-INDEX(Deaths,A851))*INDEX(LapseRateFactor,(DurationInforce+A851))</f>
        <v>1.3645585045395577E-6</v>
      </c>
      <c r="E851" s="25" cm="1">
        <f t="array" ref="E851">INDEX(PolicyHoldersInforce,A851)*INDEX(QxFactor,INDEX(Age,A851),QxIndex)</f>
        <v>1.7573540201713611E-6</v>
      </c>
      <c r="F851" s="26" cm="1">
        <f t="array" ref="F851">INDEX(Deaths,A851)*SumAssured</f>
        <v>0.87867701008568055</v>
      </c>
      <c r="G851" s="26" cm="1">
        <f t="array" ref="G851">INDEX(PolicyHoldersInforce,A851)*Premium</f>
        <v>7.0404024511370325E-3</v>
      </c>
      <c r="H851" s="26" cm="1">
        <f t="array" ref="H851">INDEX(PolicyHoldersInforce,A851)*INDEX(EscalatedExpense,A851)</f>
        <v>2.4910103974856403E-2</v>
      </c>
      <c r="I851" s="26" cm="1">
        <f t="array" ref="I851">INDEX(PremiumsReceived,A851)-INDEX(ExpensesPaid,A851)-INDEX(DeathBenefitsPaid,A851)</f>
        <v>-0.89654671160939992</v>
      </c>
      <c r="J851" s="26" cm="1">
        <f t="array" ref="J851">IF(A851=MaxT,INDEX(NetCF,A851),INDEX(NetCF,A851)+(INDEX(BEL,(A851+1))*INDEX(DiscountFactor,A851)))</f>
        <v>-41.52920199874805</v>
      </c>
      <c r="K851" s="26"/>
    </row>
    <row r="852" spans="1:11" x14ac:dyDescent="0.2">
      <c r="A852" s="9">
        <v>851</v>
      </c>
      <c r="B852" s="24">
        <f t="shared" si="13"/>
        <v>92</v>
      </c>
      <c r="C852" s="25" cm="1">
        <f t="array" ref="C852">IF(A852=1,1,INDEX(PolicyHoldersInforce,(A852-1))-INDEX(Deaths,(A852-1))-INDEX(Lapses,(A852-1)))</f>
        <v>1.5473464467567099E-4</v>
      </c>
      <c r="D852" s="25" cm="1">
        <f t="array" ref="D852">(INDEX(PolicyHoldersInforce,A852)-INDEX(Deaths,A852))*INDEX(LapseRateFactor,(DurationInforce+A852))</f>
        <v>1.3375717745514257E-6</v>
      </c>
      <c r="E852" s="25" cm="1">
        <f t="array" ref="E852">INDEX(PolicyHoldersInforce,A852)*INDEX(QxFactor,INDEX(Age,A852),QxIndex)</f>
        <v>1.7225990145939891E-6</v>
      </c>
      <c r="F852" s="26" cm="1">
        <f t="array" ref="F852">INDEX(Deaths,A852)*SumAssured</f>
        <v>0.86129950729699456</v>
      </c>
      <c r="G852" s="26" cm="1">
        <f t="array" ref="G852">INDEX(PolicyHoldersInforce,A852)*Premium</f>
        <v>6.9011651525349264E-3</v>
      </c>
      <c r="H852" s="26" cm="1">
        <f t="array" ref="H852">INDEX(PolicyHoldersInforce,A852)*INDEX(EscalatedExpense,A852)</f>
        <v>2.4516939221532055E-2</v>
      </c>
      <c r="I852" s="26" cm="1">
        <f t="array" ref="I852">INDEX(PremiumsReceived,A852)-INDEX(ExpensesPaid,A852)-INDEX(DeathBenefitsPaid,A852)</f>
        <v>-0.87891528136599173</v>
      </c>
      <c r="J852" s="26" cm="1">
        <f t="array" ref="J852">IF(A852=MaxT,INDEX(NetCF,A852),INDEX(NetCF,A852)+(INDEX(BEL,(A852+1))*INDEX(DiscountFactor,A852)))</f>
        <v>-40.830436791352945</v>
      </c>
      <c r="K852" s="26"/>
    </row>
    <row r="853" spans="1:11" x14ac:dyDescent="0.2">
      <c r="A853" s="9">
        <v>852</v>
      </c>
      <c r="B853" s="24">
        <f t="shared" si="13"/>
        <v>93</v>
      </c>
      <c r="C853" s="25" cm="1">
        <f t="array" ref="C853">IF(A853=1,1,INDEX(PolicyHoldersInforce,(A853-1))-INDEX(Deaths,(A853-1))-INDEX(Lapses,(A853-1)))</f>
        <v>1.5167447388652559E-4</v>
      </c>
      <c r="D853" s="25" cm="1">
        <f t="array" ref="D853">(INDEX(PolicyHoldersInforce,A853)-INDEX(Deaths,A853))*INDEX(LapseRateFactor,(DurationInforce+A853))</f>
        <v>1.3093029237104572E-6</v>
      </c>
      <c r="E853" s="25" cm="1">
        <f t="array" ref="E853">INDEX(PolicyHoldersInforce,A853)*INDEX(QxFactor,INDEX(Age,A853),QxIndex)</f>
        <v>1.8962544603921567E-6</v>
      </c>
      <c r="F853" s="26" cm="1">
        <f t="array" ref="F853">INDEX(Deaths,A853)*SumAssured</f>
        <v>0.94812723019607836</v>
      </c>
      <c r="G853" s="26" cm="1">
        <f t="array" ref="G853">INDEX(PolicyHoldersInforce,A853)*Premium</f>
        <v>6.7646815353390411E-3</v>
      </c>
      <c r="H853" s="26" cm="1">
        <f t="array" ref="H853">INDEX(PolicyHoldersInforce,A853)*INDEX(EscalatedExpense,A853)</f>
        <v>2.4129979922966668E-2</v>
      </c>
      <c r="I853" s="26" cm="1">
        <f t="array" ref="I853">INDEX(PremiumsReceived,A853)-INDEX(ExpensesPaid,A853)-INDEX(DeathBenefitsPaid,A853)</f>
        <v>-0.96549252858370593</v>
      </c>
      <c r="J853" s="26" cm="1">
        <f t="array" ref="J853">IF(A853=MaxT,INDEX(NetCF,A853),INDEX(NetCF,A853)+(INDEX(BEL,(A853+1))*INDEX(DiscountFactor,A853)))</f>
        <v>-40.145987561099204</v>
      </c>
      <c r="K853" s="26"/>
    </row>
    <row r="854" spans="1:11" x14ac:dyDescent="0.2">
      <c r="A854" s="9">
        <v>853</v>
      </c>
      <c r="B854" s="24">
        <f t="shared" si="13"/>
        <v>93</v>
      </c>
      <c r="C854" s="25" cm="1">
        <f t="array" ref="C854">IF(A854=1,1,INDEX(PolicyHoldersInforce,(A854-1))-INDEX(Deaths,(A854-1))-INDEX(Lapses,(A854-1)))</f>
        <v>1.4846891650242296E-4</v>
      </c>
      <c r="D854" s="25" cm="1">
        <f t="array" ref="D854">(INDEX(PolicyHoldersInforce,A854)-INDEX(Deaths,A854))*INDEX(LapseRateFactor,(DurationInforce+A854))</f>
        <v>1.2816315196331489E-6</v>
      </c>
      <c r="E854" s="25" cm="1">
        <f t="array" ref="E854">INDEX(PolicyHoldersInforce,A854)*INDEX(QxFactor,INDEX(Age,A854),QxIndex)</f>
        <v>1.8561781553166219E-6</v>
      </c>
      <c r="F854" s="26" cm="1">
        <f t="array" ref="F854">INDEX(Deaths,A854)*SumAssured</f>
        <v>0.92808907765831095</v>
      </c>
      <c r="G854" s="26" cm="1">
        <f t="array" ref="G854">INDEX(PolicyHoldersInforce,A854)*Premium</f>
        <v>6.6217136760080642E-3</v>
      </c>
      <c r="H854" s="26" cm="1">
        <f t="array" ref="H854">INDEX(PolicyHoldersInforce,A854)*INDEX(EscalatedExpense,A854)</f>
        <v>2.3716236769571845E-2</v>
      </c>
      <c r="I854" s="26" cm="1">
        <f t="array" ref="I854">INDEX(PremiumsReceived,A854)-INDEX(ExpensesPaid,A854)-INDEX(DeathBenefitsPaid,A854)</f>
        <v>-0.94518360075187469</v>
      </c>
      <c r="J854" s="26" cm="1">
        <f t="array" ref="J854">IF(A854=MaxT,INDEX(NetCF,A854),INDEX(NetCF,A854)+(INDEX(BEL,(A854+1))*INDEX(DiscountFactor,A854)))</f>
        <v>-39.371208073261435</v>
      </c>
      <c r="K854" s="26"/>
    </row>
    <row r="855" spans="1:11" x14ac:dyDescent="0.2">
      <c r="A855" s="9">
        <v>854</v>
      </c>
      <c r="B855" s="24">
        <f t="shared" si="13"/>
        <v>93</v>
      </c>
      <c r="C855" s="25" cm="1">
        <f t="array" ref="C855">IF(A855=1,1,INDEX(PolicyHoldersInforce,(A855-1))-INDEX(Deaths,(A855-1))-INDEX(Lapses,(A855-1)))</f>
        <v>1.453311068274732E-4</v>
      </c>
      <c r="D855" s="25" cm="1">
        <f t="array" ref="D855">(INDEX(PolicyHoldersInforce,A855)-INDEX(Deaths,A855))*INDEX(LapseRateFactor,(DurationInforce+A855))</f>
        <v>1.2545449356075973E-6</v>
      </c>
      <c r="E855" s="25" cm="1">
        <f t="array" ref="E855">INDEX(PolicyHoldersInforce,A855)*INDEX(QxFactor,INDEX(Age,A855),QxIndex)</f>
        <v>1.8169488411181322E-6</v>
      </c>
      <c r="F855" s="26" cm="1">
        <f t="array" ref="F855">INDEX(Deaths,A855)*SumAssured</f>
        <v>0.90847442055906613</v>
      </c>
      <c r="G855" s="26" cm="1">
        <f t="array" ref="G855">INDEX(PolicyHoldersInforce,A855)*Premium</f>
        <v>6.4817673645053047E-3</v>
      </c>
      <c r="H855" s="26" cm="1">
        <f t="array" ref="H855">INDEX(PolicyHoldersInforce,A855)*INDEX(EscalatedExpense,A855)</f>
        <v>2.3309587836625199E-2</v>
      </c>
      <c r="I855" s="26" cm="1">
        <f t="array" ref="I855">INDEX(PremiumsReceived,A855)-INDEX(ExpensesPaid,A855)-INDEX(DeathBenefitsPaid,A855)</f>
        <v>-0.92530224103118608</v>
      </c>
      <c r="J855" s="26" cm="1">
        <f t="array" ref="J855">IF(A855=MaxT,INDEX(NetCF,A855),INDEX(NetCF,A855)+(INDEX(BEL,(A855+1))*INDEX(DiscountFactor,A855)))</f>
        <v>-38.613065089654611</v>
      </c>
      <c r="K855" s="26"/>
    </row>
    <row r="856" spans="1:11" x14ac:dyDescent="0.2">
      <c r="A856" s="9">
        <v>855</v>
      </c>
      <c r="B856" s="24">
        <f t="shared" si="13"/>
        <v>93</v>
      </c>
      <c r="C856" s="25" cm="1">
        <f t="array" ref="C856">IF(A856=1,1,INDEX(PolicyHoldersInforce,(A856-1))-INDEX(Deaths,(A856-1))-INDEX(Lapses,(A856-1)))</f>
        <v>1.4225961305074745E-4</v>
      </c>
      <c r="D856" s="25" cm="1">
        <f t="array" ref="D856">(INDEX(PolicyHoldersInforce,A856)-INDEX(Deaths,A856))*INDEX(LapseRateFactor,(DurationInforce+A856))</f>
        <v>1.2280308117805773E-6</v>
      </c>
      <c r="E856" s="25" cm="1">
        <f t="array" ref="E856">INDEX(PolicyHoldersInforce,A856)*INDEX(QxFactor,INDEX(Age,A856),QxIndex)</f>
        <v>1.7785486171058809E-6</v>
      </c>
      <c r="F856" s="26" cm="1">
        <f t="array" ref="F856">INDEX(Deaths,A856)*SumAssured</f>
        <v>0.88927430855294043</v>
      </c>
      <c r="G856" s="26" cm="1">
        <f t="array" ref="G856">INDEX(PolicyHoldersInforce,A856)*Premium</f>
        <v>6.3447787420633367E-3</v>
      </c>
      <c r="H856" s="26" cm="1">
        <f t="array" ref="H856">INDEX(PolicyHoldersInforce,A856)*INDEX(EscalatedExpense,A856)</f>
        <v>2.2909911483530592E-2</v>
      </c>
      <c r="I856" s="26" cm="1">
        <f t="array" ref="I856">INDEX(PremiumsReceived,A856)-INDEX(ExpensesPaid,A856)-INDEX(DeathBenefitsPaid,A856)</f>
        <v>-0.90583944129440763</v>
      </c>
      <c r="J856" s="26" cm="1">
        <f t="array" ref="J856">IF(A856=MaxT,INDEX(NetCF,A856),INDEX(NetCF,A856)+(INDEX(BEL,(A856+1))*INDEX(DiscountFactor,A856)))</f>
        <v>-37.871209939983757</v>
      </c>
      <c r="K856" s="26"/>
    </row>
    <row r="857" spans="1:11" x14ac:dyDescent="0.2">
      <c r="A857" s="9">
        <v>856</v>
      </c>
      <c r="B857" s="24">
        <f t="shared" si="13"/>
        <v>93</v>
      </c>
      <c r="C857" s="25" cm="1">
        <f t="array" ref="C857">IF(A857=1,1,INDEX(PolicyHoldersInforce,(A857-1))-INDEX(Deaths,(A857-1))-INDEX(Lapses,(A857-1)))</f>
        <v>1.3925303362186101E-4</v>
      </c>
      <c r="D857" s="25" cm="1">
        <f t="array" ref="D857">(INDEX(PolicyHoldersInforce,A857)-INDEX(Deaths,A857))*INDEX(LapseRateFactor,(DurationInforce+A857))</f>
        <v>1.2020770495176282E-6</v>
      </c>
      <c r="E857" s="25" cm="1">
        <f t="array" ref="E857">INDEX(PolicyHoldersInforce,A857)*INDEX(QxFactor,INDEX(Age,A857),QxIndex)</f>
        <v>1.7409599609104121E-6</v>
      </c>
      <c r="F857" s="26" cm="1">
        <f t="array" ref="F857">INDEX(Deaths,A857)*SumAssured</f>
        <v>0.87047998045520603</v>
      </c>
      <c r="G857" s="26" cm="1">
        <f t="array" ref="G857">INDEX(PolicyHoldersInforce,A857)*Premium</f>
        <v>6.2106852995350015E-3</v>
      </c>
      <c r="H857" s="26" cm="1">
        <f t="array" ref="H857">INDEX(PolicyHoldersInforce,A857)*INDEX(EscalatedExpense,A857)</f>
        <v>2.251708815539475E-2</v>
      </c>
      <c r="I857" s="26" cm="1">
        <f t="array" ref="I857">INDEX(PremiumsReceived,A857)-INDEX(ExpensesPaid,A857)-INDEX(DeathBenefitsPaid,A857)</f>
        <v>-0.88678638331106574</v>
      </c>
      <c r="J857" s="26" cm="1">
        <f t="array" ref="J857">IF(A857=MaxT,INDEX(NetCF,A857),INDEX(NetCF,A857)+(INDEX(BEL,(A857+1))*INDEX(DiscountFactor,A857)))</f>
        <v>-37.145301308758356</v>
      </c>
      <c r="K857" s="26"/>
    </row>
    <row r="858" spans="1:11" x14ac:dyDescent="0.2">
      <c r="A858" s="9">
        <v>857</v>
      </c>
      <c r="B858" s="24">
        <f t="shared" si="13"/>
        <v>93</v>
      </c>
      <c r="C858" s="25" cm="1">
        <f t="array" ref="C858">IF(A858=1,1,INDEX(PolicyHoldersInforce,(A858-1))-INDEX(Deaths,(A858-1))-INDEX(Lapses,(A858-1)))</f>
        <v>1.3630999661143296E-4</v>
      </c>
      <c r="D858" s="25" cm="1">
        <f t="array" ref="D858">(INDEX(PolicyHoldersInforce,A858)-INDEX(Deaths,A858))*INDEX(LapseRateFactor,(DurationInforce+A858))</f>
        <v>1.1766718058823388E-6</v>
      </c>
      <c r="E858" s="25" cm="1">
        <f t="array" ref="E858">INDEX(PolicyHoldersInforce,A858)*INDEX(QxFactor,INDEX(Age,A858),QxIndex)</f>
        <v>1.704165720488002E-6</v>
      </c>
      <c r="F858" s="26" cm="1">
        <f t="array" ref="F858">INDEX(Deaths,A858)*SumAssured</f>
        <v>0.85208286024400104</v>
      </c>
      <c r="G858" s="26" cm="1">
        <f t="array" ref="G858">INDEX(PolicyHoldersInforce,A858)*Premium</f>
        <v>6.0794258488699104E-3</v>
      </c>
      <c r="H858" s="26" cm="1">
        <f t="array" ref="H858">INDEX(PolicyHoldersInforce,A858)*INDEX(EscalatedExpense,A858)</f>
        <v>2.2131000347264663E-2</v>
      </c>
      <c r="I858" s="26" cm="1">
        <f t="array" ref="I858">INDEX(PremiumsReceived,A858)-INDEX(ExpensesPaid,A858)-INDEX(DeathBenefitsPaid,A858)</f>
        <v>-0.86813443474239582</v>
      </c>
      <c r="J858" s="26" cm="1">
        <f t="array" ref="J858">IF(A858=MaxT,INDEX(NetCF,A858),INDEX(NetCF,A858)+(INDEX(BEL,(A858+1))*INDEX(DiscountFactor,A858)))</f>
        <v>-36.435005080271146</v>
      </c>
      <c r="K858" s="26"/>
    </row>
    <row r="859" spans="1:11" x14ac:dyDescent="0.2">
      <c r="A859" s="9">
        <v>858</v>
      </c>
      <c r="B859" s="24">
        <f t="shared" si="13"/>
        <v>93</v>
      </c>
      <c r="C859" s="25" cm="1">
        <f t="array" ref="C859">IF(A859=1,1,INDEX(PolicyHoldersInforce,(A859-1))-INDEX(Deaths,(A859-1))-INDEX(Lapses,(A859-1)))</f>
        <v>1.3342915908506263E-4</v>
      </c>
      <c r="D859" s="25" cm="1">
        <f t="array" ref="D859">(INDEX(PolicyHoldersInforce,A859)-INDEX(Deaths,A859))*INDEX(LapseRateFactor,(DurationInforce+A859))</f>
        <v>1.1518034882323076E-6</v>
      </c>
      <c r="E859" s="25" cm="1">
        <f t="array" ref="E859">INDEX(PolicyHoldersInforce,A859)*INDEX(QxFactor,INDEX(Age,A859),QxIndex)</f>
        <v>1.6681491062940289E-6</v>
      </c>
      <c r="F859" s="26" cm="1">
        <f t="array" ref="F859">INDEX(Deaths,A859)*SumAssured</f>
        <v>0.8340745531470144</v>
      </c>
      <c r="G859" s="26" cm="1">
        <f t="array" ref="G859">INDEX(PolicyHoldersInforce,A859)*Premium</f>
        <v>5.9509404951937931E-3</v>
      </c>
      <c r="H859" s="26" cm="1">
        <f t="array" ref="H859">INDEX(PolicyHoldersInforce,A859)*INDEX(EscalatedExpense,A859)</f>
        <v>2.1751532568978511E-2</v>
      </c>
      <c r="I859" s="26" cm="1">
        <f t="array" ref="I859">INDEX(PremiumsReceived,A859)-INDEX(ExpensesPaid,A859)-INDEX(DeathBenefitsPaid,A859)</f>
        <v>-0.8498751452207991</v>
      </c>
      <c r="J859" s="26" cm="1">
        <f t="array" ref="J859">IF(A859=MaxT,INDEX(NetCF,A859),INDEX(NetCF,A859)+(INDEX(BEL,(A859+1))*INDEX(DiscountFactor,A859)))</f>
        <v>-35.739994186846879</v>
      </c>
      <c r="K859" s="26"/>
    </row>
    <row r="860" spans="1:11" x14ac:dyDescent="0.2">
      <c r="A860" s="9">
        <v>859</v>
      </c>
      <c r="B860" s="24">
        <f t="shared" si="13"/>
        <v>93</v>
      </c>
      <c r="C860" s="25" cm="1">
        <f t="array" ref="C860">IF(A860=1,1,INDEX(PolicyHoldersInforce,(A860-1))-INDEX(Deaths,(A860-1))-INDEX(Lapses,(A860-1)))</f>
        <v>1.3060920649053627E-4</v>
      </c>
      <c r="D860" s="25" cm="1">
        <f t="array" ref="D860">(INDEX(PolicyHoldersInforce,A860)-INDEX(Deaths,A860))*INDEX(LapseRateFactor,(DurationInforce+A860))</f>
        <v>1.1274607489293149E-6</v>
      </c>
      <c r="E860" s="25" cm="1">
        <f t="array" ref="E860">INDEX(PolicyHoldersInforce,A860)*INDEX(QxFactor,INDEX(Age,A860),QxIndex)</f>
        <v>1.6328936836217496E-6</v>
      </c>
      <c r="F860" s="26" cm="1">
        <f t="array" ref="F860">INDEX(Deaths,A860)*SumAssured</f>
        <v>0.81644684181087479</v>
      </c>
      <c r="G860" s="26" cm="1">
        <f t="array" ref="G860">INDEX(PolicyHoldersInforce,A860)*Premium</f>
        <v>5.825170609477918E-3</v>
      </c>
      <c r="H860" s="26" cm="1">
        <f t="array" ref="H860">INDEX(PolicyHoldersInforce,A860)*INDEX(EscalatedExpense,A860)</f>
        <v>2.137857131061905E-2</v>
      </c>
      <c r="I860" s="26" cm="1">
        <f t="array" ref="I860">INDEX(PremiumsReceived,A860)-INDEX(ExpensesPaid,A860)-INDEX(DeathBenefitsPaid,A860)</f>
        <v>-0.83200024251201588</v>
      </c>
      <c r="J860" s="26" cm="1">
        <f t="array" ref="J860">IF(A860=MaxT,INDEX(NetCF,A860),INDEX(NetCF,A860)+(INDEX(BEL,(A860+1))*INDEX(DiscountFactor,A860)))</f>
        <v>-35.059948460292034</v>
      </c>
      <c r="K860" s="26"/>
    </row>
    <row r="861" spans="1:11" x14ac:dyDescent="0.2">
      <c r="A861" s="9">
        <v>860</v>
      </c>
      <c r="B861" s="24">
        <f t="shared" si="13"/>
        <v>93</v>
      </c>
      <c r="C861" s="25" cm="1">
        <f t="array" ref="C861">IF(A861=1,1,INDEX(PolicyHoldersInforce,(A861-1))-INDEX(Deaths,(A861-1))-INDEX(Lapses,(A861-1)))</f>
        <v>1.2784885205798519E-4</v>
      </c>
      <c r="D861" s="25" cm="1">
        <f t="array" ref="D861">(INDEX(PolicyHoldersInforce,A861)-INDEX(Deaths,A861))*INDEX(LapseRateFactor,(DurationInforce+A861))</f>
        <v>1.1036324801612945E-6</v>
      </c>
      <c r="E861" s="25" cm="1">
        <f t="array" ref="E861">INDEX(PolicyHoldersInforce,A861)*INDEX(QxFactor,INDEX(Age,A861),QxIndex)</f>
        <v>1.5983833651029968E-6</v>
      </c>
      <c r="F861" s="26" cm="1">
        <f t="array" ref="F861">INDEX(Deaths,A861)*SumAssured</f>
        <v>0.79919168255149842</v>
      </c>
      <c r="G861" s="26" cm="1">
        <f t="array" ref="G861">INDEX(PolicyHoldersInforce,A861)*Premium</f>
        <v>5.7020588017861395E-3</v>
      </c>
      <c r="H861" s="26" cm="1">
        <f t="array" ref="H861">INDEX(PolicyHoldersInforce,A861)*INDEX(EscalatedExpense,A861)</f>
        <v>2.1012005008559598E-2</v>
      </c>
      <c r="I861" s="26" cm="1">
        <f t="array" ref="I861">INDEX(PremiumsReceived,A861)-INDEX(ExpensesPaid,A861)-INDEX(DeathBenefitsPaid,A861)</f>
        <v>-0.81450162875827192</v>
      </c>
      <c r="J861" s="26" cm="1">
        <f t="array" ref="J861">IF(A861=MaxT,INDEX(NetCF,A861),INDEX(NetCF,A861)+(INDEX(BEL,(A861+1))*INDEX(DiscountFactor,A861)))</f>
        <v>-34.394554486478008</v>
      </c>
      <c r="K861" s="26"/>
    </row>
    <row r="862" spans="1:11" x14ac:dyDescent="0.2">
      <c r="A862" s="9">
        <v>861</v>
      </c>
      <c r="B862" s="24">
        <f t="shared" si="13"/>
        <v>93</v>
      </c>
      <c r="C862" s="25" cm="1">
        <f t="array" ref="C862">IF(A862=1,1,INDEX(PolicyHoldersInforce,(A862-1))-INDEX(Deaths,(A862-1))-INDEX(Lapses,(A862-1)))</f>
        <v>1.2514683621272092E-4</v>
      </c>
      <c r="D862" s="25" cm="1">
        <f t="array" ref="D862">(INDEX(PolicyHoldersInforce,A862)-INDEX(Deaths,A862))*INDEX(LapseRateFactor,(DurationInforce+A862))</f>
        <v>1.0803078088737367E-6</v>
      </c>
      <c r="E862" s="25" cm="1">
        <f t="array" ref="E862">INDEX(PolicyHoldersInforce,A862)*INDEX(QxFactor,INDEX(Age,A862),QxIndex)</f>
        <v>1.564602403367366E-6</v>
      </c>
      <c r="F862" s="26" cm="1">
        <f t="array" ref="F862">INDEX(Deaths,A862)*SumAssured</f>
        <v>0.782301201683683</v>
      </c>
      <c r="G862" s="26" cm="1">
        <f t="array" ref="G862">INDEX(PolicyHoldersInforce,A862)*Premium</f>
        <v>5.5815488950873527E-3</v>
      </c>
      <c r="H862" s="26" cm="1">
        <f t="array" ref="H862">INDEX(PolicyHoldersInforce,A862)*INDEX(EscalatedExpense,A862)</f>
        <v>2.0651724012092081E-2</v>
      </c>
      <c r="I862" s="26" cm="1">
        <f t="array" ref="I862">INDEX(PremiumsReceived,A862)-INDEX(ExpensesPaid,A862)-INDEX(DeathBenefitsPaid,A862)</f>
        <v>-0.7973713768006877</v>
      </c>
      <c r="J862" s="26" cm="1">
        <f t="array" ref="J862">IF(A862=MaxT,INDEX(NetCF,A862),INDEX(NetCF,A862)+(INDEX(BEL,(A862+1))*INDEX(DiscountFactor,A862)))</f>
        <v>-33.743505462991578</v>
      </c>
      <c r="K862" s="26"/>
    </row>
    <row r="863" spans="1:11" x14ac:dyDescent="0.2">
      <c r="A863" s="9">
        <v>862</v>
      </c>
      <c r="B863" s="24">
        <f t="shared" si="13"/>
        <v>93</v>
      </c>
      <c r="C863" s="25" cm="1">
        <f t="array" ref="C863">IF(A863=1,1,INDEX(PolicyHoldersInforce,(A863-1))-INDEX(Deaths,(A863-1))-INDEX(Lapses,(A863-1)))</f>
        <v>1.2250192600047981E-4</v>
      </c>
      <c r="D863" s="25" cm="1">
        <f t="array" ref="D863">(INDEX(PolicyHoldersInforce,A863)-INDEX(Deaths,A863))*INDEX(LapseRateFactor,(DurationInforce+A863))</f>
        <v>1.0574760918082154E-6</v>
      </c>
      <c r="E863" s="25" cm="1">
        <f t="array" ref="E863">INDEX(PolicyHoldersInforce,A863)*INDEX(QxFactor,INDEX(Age,A863),QxIndex)</f>
        <v>1.5315353838565468E-6</v>
      </c>
      <c r="F863" s="26" cm="1">
        <f t="array" ref="F863">INDEX(Deaths,A863)*SumAssured</f>
        <v>0.76576769192827343</v>
      </c>
      <c r="G863" s="26" cm="1">
        <f t="array" ref="G863">INDEX(PolicyHoldersInforce,A863)*Premium</f>
        <v>5.4635858996213999E-3</v>
      </c>
      <c r="H863" s="26" cm="1">
        <f t="array" ref="H863">INDEX(PolicyHoldersInforce,A863)*INDEX(EscalatedExpense,A863)</f>
        <v>2.0297620550627161E-2</v>
      </c>
      <c r="I863" s="26" cm="1">
        <f t="array" ref="I863">INDEX(PremiumsReceived,A863)-INDEX(ExpensesPaid,A863)-INDEX(DeathBenefitsPaid,A863)</f>
        <v>-0.78060172657927918</v>
      </c>
      <c r="J863" s="26" cm="1">
        <f t="array" ref="J863">IF(A863=MaxT,INDEX(NetCF,A863),INDEX(NetCF,A863)+(INDEX(BEL,(A863+1))*INDEX(DiscountFactor,A863)))</f>
        <v>-33.106501059787995</v>
      </c>
      <c r="K863" s="26"/>
    </row>
    <row r="864" spans="1:11" x14ac:dyDescent="0.2">
      <c r="A864" s="9">
        <v>863</v>
      </c>
      <c r="B864" s="24">
        <f t="shared" si="13"/>
        <v>93</v>
      </c>
      <c r="C864" s="25" cm="1">
        <f t="array" ref="C864">IF(A864=1,1,INDEX(PolicyHoldersInforce,(A864-1))-INDEX(Deaths,(A864-1))-INDEX(Lapses,(A864-1)))</f>
        <v>1.1991291452481505E-4</v>
      </c>
      <c r="D864" s="25" cm="1">
        <f t="array" ref="D864">(INDEX(PolicyHoldersInforce,A864)-INDEX(Deaths,A864))*INDEX(LapseRateFactor,(DurationInforce+A864))</f>
        <v>1.035126910645775E-6</v>
      </c>
      <c r="E864" s="25" cm="1">
        <f t="array" ref="E864">INDEX(PolicyHoldersInforce,A864)*INDEX(QxFactor,INDEX(Age,A864),QxIndex)</f>
        <v>1.4991672177905235E-6</v>
      </c>
      <c r="F864" s="26" cm="1">
        <f t="array" ref="F864">INDEX(Deaths,A864)*SumAssured</f>
        <v>0.74958360889526177</v>
      </c>
      <c r="G864" s="26" cm="1">
        <f t="array" ref="G864">INDEX(PolicyHoldersInforce,A864)*Premium</f>
        <v>5.348115987806751E-3</v>
      </c>
      <c r="H864" s="26" cm="1">
        <f t="array" ref="H864">INDEX(PolicyHoldersInforce,A864)*INDEX(EscalatedExpense,A864)</f>
        <v>1.9949588701457081E-2</v>
      </c>
      <c r="I864" s="26" cm="1">
        <f t="array" ref="I864">INDEX(PremiumsReceived,A864)-INDEX(ExpensesPaid,A864)-INDEX(DeathBenefitsPaid,A864)</f>
        <v>-0.76418508160891208</v>
      </c>
      <c r="J864" s="26" cm="1">
        <f t="array" ref="J864">IF(A864=MaxT,INDEX(NetCF,A864),INDEX(NetCF,A864)+(INDEX(BEL,(A864+1))*INDEX(DiscountFactor,A864)))</f>
        <v>-32.483247282783303</v>
      </c>
      <c r="K864" s="26"/>
    </row>
    <row r="865" spans="1:11" x14ac:dyDescent="0.2">
      <c r="A865" s="9">
        <v>864</v>
      </c>
      <c r="B865" s="24">
        <f t="shared" si="13"/>
        <v>94</v>
      </c>
      <c r="C865" s="25" cm="1">
        <f t="array" ref="C865">IF(A865=1,1,INDEX(PolicyHoldersInforce,(A865-1))-INDEX(Deaths,(A865-1))-INDEX(Lapses,(A865-1)))</f>
        <v>1.1737862039637875E-4</v>
      </c>
      <c r="D865" s="25" cm="1">
        <f t="array" ref="D865">(INDEX(PolicyHoldersInforce,A865)-INDEX(Deaths,A865))*INDEX(LapseRateFactor,(DurationInforce+A865))</f>
        <v>1.0116728921156616E-6</v>
      </c>
      <c r="E865" s="25" cm="1">
        <f t="array" ref="E865">INDEX(PolicyHoldersInforce,A865)*INDEX(QxFactor,INDEX(Age,A865),QxIndex)</f>
        <v>1.6479047012234023E-6</v>
      </c>
      <c r="F865" s="26" cm="1">
        <f t="array" ref="F865">INDEX(Deaths,A865)*SumAssured</f>
        <v>0.82395235061170113</v>
      </c>
      <c r="G865" s="26" cm="1">
        <f t="array" ref="G865">INDEX(PolicyHoldersInforce,A865)*Premium</f>
        <v>5.2350864696784922E-3</v>
      </c>
      <c r="H865" s="26" cm="1">
        <f t="array" ref="H865">INDEX(PolicyHoldersInforce,A865)*INDEX(EscalatedExpense,A865)</f>
        <v>1.9607524358070987E-2</v>
      </c>
      <c r="I865" s="26" cm="1">
        <f t="array" ref="I865">INDEX(PremiumsReceived,A865)-INDEX(ExpensesPaid,A865)-INDEX(DeathBenefitsPaid,A865)</f>
        <v>-0.83832478850009362</v>
      </c>
      <c r="J865" s="26" cm="1">
        <f t="array" ref="J865">IF(A865=MaxT,INDEX(NetCF,A865),INDEX(NetCF,A865)+(INDEX(BEL,(A865+1))*INDEX(DiscountFactor,A865)))</f>
        <v>-31.87345634032387</v>
      </c>
      <c r="K865" s="26"/>
    </row>
    <row r="866" spans="1:11" x14ac:dyDescent="0.2">
      <c r="A866" s="9">
        <v>865</v>
      </c>
      <c r="B866" s="24">
        <f t="shared" si="13"/>
        <v>94</v>
      </c>
      <c r="C866" s="25" cm="1">
        <f t="array" ref="C866">IF(A866=1,1,INDEX(PolicyHoldersInforce,(A866-1))-INDEX(Deaths,(A866-1))-INDEX(Lapses,(A866-1)))</f>
        <v>1.1471904280303967E-4</v>
      </c>
      <c r="D866" s="25" cm="1">
        <f t="array" ref="D866">(INDEX(PolicyHoldersInforce,A866)-INDEX(Deaths,A866))*INDEX(LapseRateFactor,(DurationInforce+A866))</f>
        <v>9.8875029729751416E-7</v>
      </c>
      <c r="E866" s="25" cm="1">
        <f t="array" ref="E866">INDEX(PolicyHoldersInforce,A866)*INDEX(QxFactor,INDEX(Age,A866),QxIndex)</f>
        <v>1.6105662966269628E-6</v>
      </c>
      <c r="F866" s="26" cm="1">
        <f t="array" ref="F866">INDEX(Deaths,A866)*SumAssured</f>
        <v>0.80528314831348136</v>
      </c>
      <c r="G866" s="26" cm="1">
        <f t="array" ref="G866">INDEX(PolicyHoldersInforce,A866)*Premium</f>
        <v>5.1164693090155694E-3</v>
      </c>
      <c r="H866" s="26" cm="1">
        <f t="array" ref="H866">INDEX(PolicyHoldersInforce,A866)*INDEX(EscalatedExpense,A866)</f>
        <v>1.9241328403603538E-2</v>
      </c>
      <c r="I866" s="26" cm="1">
        <f t="array" ref="I866">INDEX(PremiumsReceived,A866)-INDEX(ExpensesPaid,A866)-INDEX(DeathBenefitsPaid,A866)</f>
        <v>-0.81940800740806929</v>
      </c>
      <c r="J866" s="26" cm="1">
        <f t="array" ref="J866">IF(A866=MaxT,INDEX(NetCF,A866),INDEX(NetCF,A866)+(INDEX(BEL,(A866+1))*INDEX(DiscountFactor,A866)))</f>
        <v>-31.186196623954352</v>
      </c>
      <c r="K866" s="26"/>
    </row>
    <row r="867" spans="1:11" x14ac:dyDescent="0.2">
      <c r="A867" s="9">
        <v>866</v>
      </c>
      <c r="B867" s="24">
        <f t="shared" si="13"/>
        <v>94</v>
      </c>
      <c r="C867" s="25" cm="1">
        <f t="array" ref="C867">IF(A867=1,1,INDEX(PolicyHoldersInforce,(A867-1))-INDEX(Deaths,(A867-1))-INDEX(Lapses,(A867-1)))</f>
        <v>1.121197262091152E-4</v>
      </c>
      <c r="D867" s="25" cm="1">
        <f t="array" ref="D867">(INDEX(PolicyHoldersInforce,A867)-INDEX(Deaths,A867))*INDEX(LapseRateFactor,(DurationInforce+A867))</f>
        <v>9.6634708513485906E-7</v>
      </c>
      <c r="E867" s="25" cm="1">
        <f t="array" ref="E867">INDEX(PolicyHoldersInforce,A867)*INDEX(QxFactor,INDEX(Age,A867),QxIndex)</f>
        <v>1.5740739096775222E-6</v>
      </c>
      <c r="F867" s="26" cm="1">
        <f t="array" ref="F867">INDEX(Deaths,A867)*SumAssured</f>
        <v>0.78703695483876113</v>
      </c>
      <c r="G867" s="26" cm="1">
        <f t="array" ref="G867">INDEX(PolicyHoldersInforce,A867)*Premium</f>
        <v>5.0005397889265378E-3</v>
      </c>
      <c r="H867" s="26" cm="1">
        <f t="array" ref="H867">INDEX(PolicyHoldersInforce,A867)*INDEX(EscalatedExpense,A867)</f>
        <v>1.8881971633656326E-2</v>
      </c>
      <c r="I867" s="26" cm="1">
        <f t="array" ref="I867">INDEX(PremiumsReceived,A867)-INDEX(ExpensesPaid,A867)-INDEX(DeathBenefitsPaid,A867)</f>
        <v>-0.80091838668349091</v>
      </c>
      <c r="J867" s="26" cm="1">
        <f t="array" ref="J867">IF(A867=MaxT,INDEX(NetCF,A867),INDEX(NetCF,A867)+(INDEX(BEL,(A867+1))*INDEX(DiscountFactor,A867)))</f>
        <v>-30.514600495644405</v>
      </c>
      <c r="K867" s="26"/>
    </row>
    <row r="868" spans="1:11" x14ac:dyDescent="0.2">
      <c r="A868" s="9">
        <v>867</v>
      </c>
      <c r="B868" s="24">
        <f t="shared" si="13"/>
        <v>94</v>
      </c>
      <c r="C868" s="25" cm="1">
        <f t="array" ref="C868">IF(A868=1,1,INDEX(PolicyHoldersInforce,(A868-1))-INDEX(Deaths,(A868-1))-INDEX(Lapses,(A868-1)))</f>
        <v>1.0957930521430281E-4</v>
      </c>
      <c r="D868" s="25" cm="1">
        <f t="array" ref="D868">(INDEX(PolicyHoldersInforce,A868)-INDEX(Deaths,A868))*INDEX(LapseRateFactor,(DurationInforce+A868))</f>
        <v>9.4445148739879572E-7</v>
      </c>
      <c r="E868" s="25" cm="1">
        <f t="array" ref="E868">INDEX(PolicyHoldersInforce,A868)*INDEX(QxFactor,INDEX(Age,A868),QxIndex)</f>
        <v>1.5384083712148882E-6</v>
      </c>
      <c r="F868" s="26" cm="1">
        <f t="array" ref="F868">INDEX(Deaths,A868)*SumAssured</f>
        <v>0.76920418560744408</v>
      </c>
      <c r="G868" s="26" cm="1">
        <f t="array" ref="G868">INDEX(PolicyHoldersInforce,A868)*Premium</f>
        <v>4.8872370125579052E-3</v>
      </c>
      <c r="H868" s="26" cm="1">
        <f t="array" ref="H868">INDEX(PolicyHoldersInforce,A868)*INDEX(EscalatedExpense,A868)</f>
        <v>1.8529326317585772E-2</v>
      </c>
      <c r="I868" s="26" cm="1">
        <f t="array" ref="I868">INDEX(PremiumsReceived,A868)-INDEX(ExpensesPaid,A868)-INDEX(DeathBenefitsPaid,A868)</f>
        <v>-0.78284627491247194</v>
      </c>
      <c r="J868" s="26" cm="1">
        <f t="array" ref="J868">IF(A868=MaxT,INDEX(NetCF,A868),INDEX(NetCF,A868)+(INDEX(BEL,(A868+1))*INDEX(DiscountFactor,A868)))</f>
        <v>-29.85831495910881</v>
      </c>
      <c r="K868" s="26"/>
    </row>
    <row r="869" spans="1:11" x14ac:dyDescent="0.2">
      <c r="A869" s="9">
        <v>868</v>
      </c>
      <c r="B869" s="24">
        <f t="shared" si="13"/>
        <v>94</v>
      </c>
      <c r="C869" s="25" cm="1">
        <f t="array" ref="C869">IF(A869=1,1,INDEX(PolicyHoldersInforce,(A869-1))-INDEX(Deaths,(A869-1))-INDEX(Lapses,(A869-1)))</f>
        <v>1.0709644535568911E-4</v>
      </c>
      <c r="D869" s="25" cm="1">
        <f t="array" ref="D869">(INDEX(PolicyHoldersInforce,A869)-INDEX(Deaths,A869))*INDEX(LapseRateFactor,(DurationInforce+A869))</f>
        <v>9.2305200250623777E-7</v>
      </c>
      <c r="E869" s="25" cm="1">
        <f t="array" ref="E869">INDEX(PolicyHoldersInforce,A869)*INDEX(QxFactor,INDEX(Age,A869),QxIndex)</f>
        <v>1.5035509464157924E-6</v>
      </c>
      <c r="F869" s="26" cm="1">
        <f t="array" ref="F869">INDEX(Deaths,A869)*SumAssured</f>
        <v>0.75177547320789617</v>
      </c>
      <c r="G869" s="26" cm="1">
        <f t="array" ref="G869">INDEX(PolicyHoldersInforce,A869)*Premium</f>
        <v>4.776501462863735E-3</v>
      </c>
      <c r="H869" s="26" cm="1">
        <f t="array" ref="H869">INDEX(PolicyHoldersInforce,A869)*INDEX(EscalatedExpense,A869)</f>
        <v>1.8183267110283893E-2</v>
      </c>
      <c r="I869" s="26" cm="1">
        <f t="array" ref="I869">INDEX(PremiumsReceived,A869)-INDEX(ExpensesPaid,A869)-INDEX(DeathBenefitsPaid,A869)</f>
        <v>-0.76518223885531633</v>
      </c>
      <c r="J869" s="26" cm="1">
        <f t="array" ref="J869">IF(A869=MaxT,INDEX(NetCF,A869),INDEX(NetCF,A869)+(INDEX(BEL,(A869+1))*INDEX(DiscountFactor,A869)))</f>
        <v>-29.216994998227712</v>
      </c>
      <c r="K869" s="26"/>
    </row>
    <row r="870" spans="1:11" x14ac:dyDescent="0.2">
      <c r="A870" s="9">
        <v>869</v>
      </c>
      <c r="B870" s="24">
        <f t="shared" si="13"/>
        <v>94</v>
      </c>
      <c r="C870" s="25" cm="1">
        <f t="array" ref="C870">IF(A870=1,1,INDEX(PolicyHoldersInforce,(A870-1))-INDEX(Deaths,(A870-1))-INDEX(Lapses,(A870-1)))</f>
        <v>1.0466984240676707E-4</v>
      </c>
      <c r="D870" s="25" cm="1">
        <f t="array" ref="D870">(INDEX(PolicyHoldersInforce,A870)-INDEX(Deaths,A870))*INDEX(LapseRateFactor,(DurationInforce+A870))</f>
        <v>9.0213738947822443E-7</v>
      </c>
      <c r="E870" s="25" cm="1">
        <f t="array" ref="E870">INDEX(PolicyHoldersInforce,A870)*INDEX(QxFactor,INDEX(Age,A870),QxIndex)</f>
        <v>1.4694833249526374E-6</v>
      </c>
      <c r="F870" s="26" cm="1">
        <f t="array" ref="F870">INDEX(Deaths,A870)*SumAssured</f>
        <v>0.73474166247631867</v>
      </c>
      <c r="G870" s="26" cm="1">
        <f t="array" ref="G870">INDEX(PolicyHoldersInforce,A870)*Premium</f>
        <v>4.6682749713418117E-3</v>
      </c>
      <c r="H870" s="26" cm="1">
        <f t="array" ref="H870">INDEX(PolicyHoldersInforce,A870)*INDEX(EscalatedExpense,A870)</f>
        <v>1.7843671007625198E-2</v>
      </c>
      <c r="I870" s="26" cm="1">
        <f t="array" ref="I870">INDEX(PremiumsReceived,A870)-INDEX(ExpensesPaid,A870)-INDEX(DeathBenefitsPaid,A870)</f>
        <v>-0.74791705851260204</v>
      </c>
      <c r="J870" s="26" cm="1">
        <f t="array" ref="J870">IF(A870=MaxT,INDEX(NetCF,A870),INDEX(NetCF,A870)+(INDEX(BEL,(A870+1))*INDEX(DiscountFactor,A870)))</f>
        <v>-28.590303396654313</v>
      </c>
      <c r="K870" s="26"/>
    </row>
    <row r="871" spans="1:11" x14ac:dyDescent="0.2">
      <c r="A871" s="9">
        <v>870</v>
      </c>
      <c r="B871" s="24">
        <f t="shared" si="13"/>
        <v>94</v>
      </c>
      <c r="C871" s="25" cm="1">
        <f t="array" ref="C871">IF(A871=1,1,INDEX(PolicyHoldersInforce,(A871-1))-INDEX(Deaths,(A871-1))-INDEX(Lapses,(A871-1)))</f>
        <v>1.0229822169233622E-4</v>
      </c>
      <c r="D871" s="25" cm="1">
        <f t="array" ref="D871">(INDEX(PolicyHoldersInforce,A871)-INDEX(Deaths,A871))*INDEX(LapseRateFactor,(DurationInforce+A871))</f>
        <v>8.8169666203512267E-7</v>
      </c>
      <c r="E871" s="25" cm="1">
        <f t="array" ref="E871">INDEX(PolicyHoldersInforce,A871)*INDEX(QxFactor,INDEX(Age,A871),QxIndex)</f>
        <v>1.4361876113752269E-6</v>
      </c>
      <c r="F871" s="26" cm="1">
        <f t="array" ref="F871">INDEX(Deaths,A871)*SumAssured</f>
        <v>0.71809380568761338</v>
      </c>
      <c r="G871" s="26" cm="1">
        <f t="array" ref="G871">INDEX(PolicyHoldersInforce,A871)*Premium</f>
        <v>4.5625006874781956E-3</v>
      </c>
      <c r="H871" s="26" cm="1">
        <f t="array" ref="H871">INDEX(PolicyHoldersInforce,A871)*INDEX(EscalatedExpense,A871)</f>
        <v>1.7510417302745839E-2</v>
      </c>
      <c r="I871" s="26" cm="1">
        <f t="array" ref="I871">INDEX(PremiumsReceived,A871)-INDEX(ExpensesPaid,A871)-INDEX(DeathBenefitsPaid,A871)</f>
        <v>-0.731041722302881</v>
      </c>
      <c r="J871" s="26" cm="1">
        <f t="array" ref="J871">IF(A871=MaxT,INDEX(NetCF,A871),INDEX(NetCF,A871)+(INDEX(BEL,(A871+1))*INDEX(DiscountFactor,A871)))</f>
        <v>-27.977910561502433</v>
      </c>
      <c r="K871" s="26"/>
    </row>
    <row r="872" spans="1:11" x14ac:dyDescent="0.2">
      <c r="A872" s="9">
        <v>871</v>
      </c>
      <c r="B872" s="24">
        <f t="shared" si="13"/>
        <v>94</v>
      </c>
      <c r="C872" s="25" cm="1">
        <f t="array" ref="C872">IF(A872=1,1,INDEX(PolicyHoldersInforce,(A872-1))-INDEX(Deaths,(A872-1))-INDEX(Lapses,(A872-1)))</f>
        <v>9.9980337418925863E-5</v>
      </c>
      <c r="D872" s="25" cm="1">
        <f t="array" ref="D872">(INDEX(PolicyHoldersInforce,A872)-INDEX(Deaths,A872))*INDEX(LapseRateFactor,(DurationInforce+A872))</f>
        <v>8.6171908282562294E-7</v>
      </c>
      <c r="E872" s="25" cm="1">
        <f t="array" ref="E872">INDEX(PolicyHoldersInforce,A872)*INDEX(QxFactor,INDEX(Age,A872),QxIndex)</f>
        <v>1.4036463157104283E-6</v>
      </c>
      <c r="F872" s="26" cm="1">
        <f t="array" ref="F872">INDEX(Deaths,A872)*SumAssured</f>
        <v>0.70182315785521421</v>
      </c>
      <c r="G872" s="26" cm="1">
        <f t="array" ref="G872">INDEX(PolicyHoldersInforce,A872)*Premium</f>
        <v>4.4591230488840936E-3</v>
      </c>
      <c r="H872" s="26" cm="1">
        <f t="array" ref="H872">INDEX(PolicyHoldersInforce,A872)*INDEX(EscalatedExpense,A872)</f>
        <v>1.7183387543139177E-2</v>
      </c>
      <c r="I872" s="26" cm="1">
        <f t="array" ref="I872">INDEX(PremiumsReceived,A872)-INDEX(ExpensesPaid,A872)-INDEX(DeathBenefitsPaid,A872)</f>
        <v>-0.71454742234946933</v>
      </c>
      <c r="J872" s="26" cm="1">
        <f t="array" ref="J872">IF(A872=MaxT,INDEX(NetCF,A872),INDEX(NetCF,A872)+(INDEX(BEL,(A872+1))*INDEX(DiscountFactor,A872)))</f>
        <v>-27.379494351021627</v>
      </c>
      <c r="K872" s="26"/>
    </row>
    <row r="873" spans="1:11" x14ac:dyDescent="0.2">
      <c r="A873" s="9">
        <v>872</v>
      </c>
      <c r="B873" s="24">
        <f t="shared" si="13"/>
        <v>94</v>
      </c>
      <c r="C873" s="25" cm="1">
        <f t="array" ref="C873">IF(A873=1,1,INDEX(PolicyHoldersInforce,(A873-1))-INDEX(Deaths,(A873-1))-INDEX(Lapses,(A873-1)))</f>
        <v>9.7714972020389817E-5</v>
      </c>
      <c r="D873" s="25" cm="1">
        <f t="array" ref="D873">(INDEX(PolicyHoldersInforce,A873)-INDEX(Deaths,A873))*INDEX(LapseRateFactor,(DurationInforce+A873))</f>
        <v>8.4219415778649353E-7</v>
      </c>
      <c r="E873" s="25" cm="1">
        <f t="array" ref="E873">INDEX(PolicyHoldersInforce,A873)*INDEX(QxFactor,INDEX(Age,A873),QxIndex)</f>
        <v>1.37184234427483E-6</v>
      </c>
      <c r="F873" s="26" cm="1">
        <f t="array" ref="F873">INDEX(Deaths,A873)*SumAssured</f>
        <v>0.68592117213741499</v>
      </c>
      <c r="G873" s="26" cm="1">
        <f t="array" ref="G873">INDEX(PolicyHoldersInforce,A873)*Premium</f>
        <v>4.3580877521093861E-3</v>
      </c>
      <c r="H873" s="26" cm="1">
        <f t="array" ref="H873">INDEX(PolicyHoldersInforce,A873)*INDEX(EscalatedExpense,A873)</f>
        <v>1.6862465488552872E-2</v>
      </c>
      <c r="I873" s="26" cm="1">
        <f t="array" ref="I873">INDEX(PremiumsReceived,A873)-INDEX(ExpensesPaid,A873)-INDEX(DeathBenefitsPaid,A873)</f>
        <v>-0.69842554987385852</v>
      </c>
      <c r="J873" s="26" cm="1">
        <f t="array" ref="J873">IF(A873=MaxT,INDEX(NetCF,A873),INDEX(NetCF,A873)+(INDEX(BEL,(A873+1))*INDEX(DiscountFactor,A873)))</f>
        <v>-26.79473990616966</v>
      </c>
      <c r="K873" s="26"/>
    </row>
    <row r="874" spans="1:11" x14ac:dyDescent="0.2">
      <c r="A874" s="9">
        <v>873</v>
      </c>
      <c r="B874" s="24">
        <f t="shared" si="13"/>
        <v>94</v>
      </c>
      <c r="C874" s="25" cm="1">
        <f t="array" ref="C874">IF(A874=1,1,INDEX(PolicyHoldersInforce,(A874-1))-INDEX(Deaths,(A874-1))-INDEX(Lapses,(A874-1)))</f>
        <v>9.5500935518328498E-5</v>
      </c>
      <c r="D874" s="25" cm="1">
        <f t="array" ref="D874">(INDEX(PolicyHoldersInforce,A874)-INDEX(Deaths,A874))*INDEX(LapseRateFactor,(DurationInforce+A874))</f>
        <v>8.2311163063013317E-7</v>
      </c>
      <c r="E874" s="25" cm="1">
        <f t="array" ref="E874">INDEX(PolicyHoldersInforce,A874)*INDEX(QxFactor,INDEX(Age,A874),QxIndex)</f>
        <v>1.3407589906955642E-6</v>
      </c>
      <c r="F874" s="26" cm="1">
        <f t="array" ref="F874">INDEX(Deaths,A874)*SumAssured</f>
        <v>0.67037949534778207</v>
      </c>
      <c r="G874" s="26" cm="1">
        <f t="array" ref="G874">INDEX(PolicyHoldersInforce,A874)*Premium</f>
        <v>4.2593417241174516E-3</v>
      </c>
      <c r="H874" s="26" cm="1">
        <f t="array" ref="H874">INDEX(PolicyHoldersInforce,A874)*INDEX(EscalatedExpense,A874)</f>
        <v>1.6547537069672071E-2</v>
      </c>
      <c r="I874" s="26" cm="1">
        <f t="array" ref="I874">INDEX(PremiumsReceived,A874)-INDEX(ExpensesPaid,A874)-INDEX(DeathBenefitsPaid,A874)</f>
        <v>-0.68266769069333666</v>
      </c>
      <c r="J874" s="26" cm="1">
        <f t="array" ref="J874">IF(A874=MaxT,INDEX(NetCF,A874),INDEX(NetCF,A874)+(INDEX(BEL,(A874+1))*INDEX(DiscountFactor,A874)))</f>
        <v>-26.22333948599416</v>
      </c>
      <c r="K874" s="26"/>
    </row>
    <row r="875" spans="1:11" x14ac:dyDescent="0.2">
      <c r="A875" s="9">
        <v>874</v>
      </c>
      <c r="B875" s="24">
        <f t="shared" si="13"/>
        <v>94</v>
      </c>
      <c r="C875" s="25" cm="1">
        <f t="array" ref="C875">IF(A875=1,1,INDEX(PolicyHoldersInforce,(A875-1))-INDEX(Deaths,(A875-1))-INDEX(Lapses,(A875-1)))</f>
        <v>9.3337064897002802E-5</v>
      </c>
      <c r="D875" s="25" cm="1">
        <f t="array" ref="D875">(INDEX(PolicyHoldersInforce,A875)-INDEX(Deaths,A875))*INDEX(LapseRateFactor,(DurationInforce+A875))</f>
        <v>8.0446147745702415E-7</v>
      </c>
      <c r="E875" s="25" cm="1">
        <f t="array" ref="E875">INDEX(PolicyHoldersInforce,A875)*INDEX(QxFactor,INDEX(Age,A875),QxIndex)</f>
        <v>1.3103799271345835E-6</v>
      </c>
      <c r="F875" s="26" cm="1">
        <f t="array" ref="F875">INDEX(Deaths,A875)*SumAssured</f>
        <v>0.65518996356729176</v>
      </c>
      <c r="G875" s="26" cm="1">
        <f t="array" ref="G875">INDEX(PolicyHoldersInforce,A875)*Premium</f>
        <v>4.1628330944063251E-3</v>
      </c>
      <c r="H875" s="26" cm="1">
        <f t="array" ref="H875">INDEX(PolicyHoldersInforce,A875)*INDEX(EscalatedExpense,A875)</f>
        <v>1.6238490347574335E-2</v>
      </c>
      <c r="I875" s="26" cm="1">
        <f t="array" ref="I875">INDEX(PremiumsReceived,A875)-INDEX(ExpensesPaid,A875)-INDEX(DeathBenefitsPaid,A875)</f>
        <v>-0.66726562082045981</v>
      </c>
      <c r="J875" s="26" cm="1">
        <f t="array" ref="J875">IF(A875=MaxT,INDEX(NetCF,A875),INDEX(NetCF,A875)+(INDEX(BEL,(A875+1))*INDEX(DiscountFactor,A875)))</f>
        <v>-25.664992306737282</v>
      </c>
      <c r="K875" s="26"/>
    </row>
    <row r="876" spans="1:11" x14ac:dyDescent="0.2">
      <c r="A876" s="9">
        <v>875</v>
      </c>
      <c r="B876" s="24">
        <f t="shared" si="13"/>
        <v>94</v>
      </c>
      <c r="C876" s="25" cm="1">
        <f t="array" ref="C876">IF(A876=1,1,INDEX(PolicyHoldersInforce,(A876-1))-INDEX(Deaths,(A876-1))-INDEX(Lapses,(A876-1)))</f>
        <v>9.1222223492411198E-5</v>
      </c>
      <c r="D876" s="25" cm="1">
        <f t="array" ref="D876">(INDEX(PolicyHoldersInforce,A876)-INDEX(Deaths,A876))*INDEX(LapseRateFactor,(DurationInforce+A876))</f>
        <v>7.8623390149025858E-7</v>
      </c>
      <c r="E876" s="25" cm="1">
        <f t="array" ref="E876">INDEX(PolicyHoldersInforce,A876)*INDEX(QxFactor,INDEX(Age,A876),QxIndex)</f>
        <v>1.2806891957117772E-6</v>
      </c>
      <c r="F876" s="26" cm="1">
        <f t="array" ref="F876">INDEX(Deaths,A876)*SumAssured</f>
        <v>0.6403445978558886</v>
      </c>
      <c r="G876" s="26" cm="1">
        <f t="array" ref="G876">INDEX(PolicyHoldersInforce,A876)*Premium</f>
        <v>4.0685111677615394E-3</v>
      </c>
      <c r="H876" s="26" cm="1">
        <f t="array" ref="H876">INDEX(PolicyHoldersInforce,A876)*INDEX(EscalatedExpense,A876)</f>
        <v>1.5935215473941854E-2</v>
      </c>
      <c r="I876" s="26" cm="1">
        <f t="array" ref="I876">INDEX(PremiumsReceived,A876)-INDEX(ExpensesPaid,A876)-INDEX(DeathBenefitsPaid,A876)</f>
        <v>-0.65221130216206891</v>
      </c>
      <c r="J876" s="26" cm="1">
        <f t="array" ref="J876">IF(A876=MaxT,INDEX(NetCF,A876),INDEX(NetCF,A876)+(INDEX(BEL,(A876+1))*INDEX(DiscountFactor,A876)))</f>
        <v>-25.119404384579148</v>
      </c>
      <c r="K876" s="26"/>
    </row>
    <row r="877" spans="1:11" x14ac:dyDescent="0.2">
      <c r="A877" s="9">
        <v>876</v>
      </c>
      <c r="B877" s="24">
        <f t="shared" si="13"/>
        <v>95</v>
      </c>
      <c r="C877" s="25" cm="1">
        <f t="array" ref="C877">IF(A877=1,1,INDEX(PolicyHoldersInforce,(A877-1))-INDEX(Deaths,(A877-1))-INDEX(Lapses,(A877-1)))</f>
        <v>8.9155300395209164E-5</v>
      </c>
      <c r="D877" s="25" cm="1">
        <f t="array" ref="D877">(INDEX(PolicyHoldersInforce,A877)-INDEX(Deaths,A877))*INDEX(LapseRateFactor,(DurationInforce+A877))</f>
        <v>7.6707505936738464E-7</v>
      </c>
      <c r="E877" s="25" cm="1">
        <f t="array" ref="E877">INDEX(PolicyHoldersInforce,A877)*INDEX(QxFactor,INDEX(Age,A877),QxIndex)</f>
        <v>1.4054493273979075E-6</v>
      </c>
      <c r="F877" s="26" cm="1">
        <f t="array" ref="F877">INDEX(Deaths,A877)*SumAssured</f>
        <v>0.70272466369895381</v>
      </c>
      <c r="G877" s="26" cm="1">
        <f t="array" ref="G877">INDEX(PolicyHoldersInforce,A877)*Premium</f>
        <v>3.9763263976263291E-3</v>
      </c>
      <c r="H877" s="26" cm="1">
        <f t="array" ref="H877">INDEX(PolicyHoldersInforce,A877)*INDEX(EscalatedExpense,A877)</f>
        <v>1.5637604652016662E-2</v>
      </c>
      <c r="I877" s="26" cm="1">
        <f t="array" ref="I877">INDEX(PremiumsReceived,A877)-INDEX(ExpensesPaid,A877)-INDEX(DeathBenefitsPaid,A877)</f>
        <v>-0.71438594195334415</v>
      </c>
      <c r="J877" s="26" cm="1">
        <f t="array" ref="J877">IF(A877=MaxT,INDEX(NetCF,A877),INDEX(NetCF,A877)+(INDEX(BEL,(A877+1))*INDEX(DiscountFactor,A877)))</f>
        <v>-24.586288381937756</v>
      </c>
      <c r="K877" s="26"/>
    </row>
    <row r="878" spans="1:11" x14ac:dyDescent="0.2">
      <c r="A878" s="9">
        <v>877</v>
      </c>
      <c r="B878" s="24">
        <f t="shared" si="13"/>
        <v>95</v>
      </c>
      <c r="C878" s="25" cm="1">
        <f t="array" ref="C878">IF(A878=1,1,INDEX(PolicyHoldersInforce,(A878-1))-INDEX(Deaths,(A878-1))-INDEX(Lapses,(A878-1)))</f>
        <v>8.6982776008443866E-5</v>
      </c>
      <c r="D878" s="25" cm="1">
        <f t="array" ref="D878">(INDEX(PolicyHoldersInforce,A878)-INDEX(Deaths,A878))*INDEX(LapseRateFactor,(DurationInforce+A878))</f>
        <v>7.4838307733639111E-7</v>
      </c>
      <c r="E878" s="25" cm="1">
        <f t="array" ref="E878">INDEX(PolicyHoldersInforce,A878)*INDEX(QxFactor,INDEX(Age,A878),QxIndex)</f>
        <v>1.371201526935122E-6</v>
      </c>
      <c r="F878" s="26" cm="1">
        <f t="array" ref="F878">INDEX(Deaths,A878)*SumAssured</f>
        <v>0.68560076346756094</v>
      </c>
      <c r="G878" s="26" cm="1">
        <f t="array" ref="G878">INDEX(PolicyHoldersInforce,A878)*Premium</f>
        <v>3.8794318099765967E-3</v>
      </c>
      <c r="H878" s="26" cm="1">
        <f t="array" ref="H878">INDEX(PolicyHoldersInforce,A878)*INDEX(EscalatedExpense,A878)</f>
        <v>1.5318706673525077E-2</v>
      </c>
      <c r="I878" s="26" cm="1">
        <f t="array" ref="I878">INDEX(PremiumsReceived,A878)-INDEX(ExpensesPaid,A878)-INDEX(DeathBenefitsPaid,A878)</f>
        <v>-0.69704003833110939</v>
      </c>
      <c r="J878" s="26" cm="1">
        <f t="array" ref="J878">IF(A878=MaxT,INDEX(NetCF,A878),INDEX(NetCF,A878)+(INDEX(BEL,(A878+1))*INDEX(DiscountFactor,A878)))</f>
        <v>-23.988100132201971</v>
      </c>
      <c r="K878" s="26"/>
    </row>
    <row r="879" spans="1:11" x14ac:dyDescent="0.2">
      <c r="A879" s="9">
        <v>878</v>
      </c>
      <c r="B879" s="24">
        <f t="shared" si="13"/>
        <v>95</v>
      </c>
      <c r="C879" s="25" cm="1">
        <f t="array" ref="C879">IF(A879=1,1,INDEX(PolicyHoldersInforce,(A879-1))-INDEX(Deaths,(A879-1))-INDEX(Lapses,(A879-1)))</f>
        <v>8.4863191404172355E-5</v>
      </c>
      <c r="D879" s="25" cm="1">
        <f t="array" ref="D879">(INDEX(PolicyHoldersInforce,A879)-INDEX(Deaths,A879))*INDEX(LapseRateFactor,(DurationInforce+A879))</f>
        <v>7.3014657901325679E-7</v>
      </c>
      <c r="E879" s="25" cm="1">
        <f t="array" ref="E879">INDEX(PolicyHoldersInforce,A879)*INDEX(QxFactor,INDEX(Age,A879),QxIndex)</f>
        <v>1.3377882722746459E-6</v>
      </c>
      <c r="F879" s="26" cm="1">
        <f t="array" ref="F879">INDEX(Deaths,A879)*SumAssured</f>
        <v>0.66889413613732296</v>
      </c>
      <c r="G879" s="26" cm="1">
        <f t="array" ref="G879">INDEX(PolicyHoldersInforce,A879)*Premium</f>
        <v>3.7848983366260873E-3</v>
      </c>
      <c r="H879" s="26" cm="1">
        <f t="array" ref="H879">INDEX(PolicyHoldersInforce,A879)*INDEX(EscalatedExpense,A879)</f>
        <v>1.5006311987765994E-2</v>
      </c>
      <c r="I879" s="26" cm="1">
        <f t="array" ref="I879">INDEX(PremiumsReceived,A879)-INDEX(ExpensesPaid,A879)-INDEX(DeathBenefitsPaid,A879)</f>
        <v>-0.68011554978846289</v>
      </c>
      <c r="J879" s="26" cm="1">
        <f t="array" ref="J879">IF(A879=MaxT,INDEX(NetCF,A879),INDEX(NetCF,A879)+(INDEX(BEL,(A879+1))*INDEX(DiscountFactor,A879)))</f>
        <v>-23.404430506598221</v>
      </c>
      <c r="K879" s="26"/>
    </row>
    <row r="880" spans="1:11" x14ac:dyDescent="0.2">
      <c r="A880" s="9">
        <v>879</v>
      </c>
      <c r="B880" s="24">
        <f t="shared" si="13"/>
        <v>95</v>
      </c>
      <c r="C880" s="25" cm="1">
        <f t="array" ref="C880">IF(A880=1,1,INDEX(PolicyHoldersInforce,(A880-1))-INDEX(Deaths,(A880-1))-INDEX(Lapses,(A880-1)))</f>
        <v>8.2795256552884456E-5</v>
      </c>
      <c r="D880" s="25" cm="1">
        <f t="array" ref="D880">(INDEX(PolicyHoldersInforce,A880)-INDEX(Deaths,A880))*INDEX(LapseRateFactor,(DurationInforce+A880))</f>
        <v>7.1235446523215865E-7</v>
      </c>
      <c r="E880" s="25" cm="1">
        <f t="array" ref="E880">INDEX(PolicyHoldersInforce,A880)*INDEX(QxFactor,INDEX(Age,A880),QxIndex)</f>
        <v>1.3051892273164458E-6</v>
      </c>
      <c r="F880" s="26" cm="1">
        <f t="array" ref="F880">INDEX(Deaths,A880)*SumAssured</f>
        <v>0.65259461365822291</v>
      </c>
      <c r="G880" s="26" cm="1">
        <f t="array" ref="G880">INDEX(PolicyHoldersInforce,A880)*Premium</f>
        <v>3.6926684422586469E-3</v>
      </c>
      <c r="H880" s="26" cm="1">
        <f t="array" ref="H880">INDEX(PolicyHoldersInforce,A880)*INDEX(EscalatedExpense,A880)</f>
        <v>1.470028797296302E-2</v>
      </c>
      <c r="I880" s="26" cm="1">
        <f t="array" ref="I880">INDEX(PremiumsReceived,A880)-INDEX(ExpensesPaid,A880)-INDEX(DeathBenefitsPaid,A880)</f>
        <v>-0.6636022331889273</v>
      </c>
      <c r="J880" s="26" cm="1">
        <f t="array" ref="J880">IF(A880=MaxT,INDEX(NetCF,A880),INDEX(NetCF,A880)+(INDEX(BEL,(A880+1))*INDEX(DiscountFactor,A880)))</f>
        <v>-22.834926708924808</v>
      </c>
      <c r="K880" s="26"/>
    </row>
    <row r="881" spans="1:11" x14ac:dyDescent="0.2">
      <c r="A881" s="9">
        <v>880</v>
      </c>
      <c r="B881" s="24">
        <f t="shared" si="13"/>
        <v>95</v>
      </c>
      <c r="C881" s="25" cm="1">
        <f t="array" ref="C881">IF(A881=1,1,INDEX(PolicyHoldersInforce,(A881-1))-INDEX(Deaths,(A881-1))-INDEX(Lapses,(A881-1)))</f>
        <v>8.0777712860335854E-5</v>
      </c>
      <c r="D881" s="25" cm="1">
        <f t="array" ref="D881">(INDEX(PolicyHoldersInforce,A881)-INDEX(Deaths,A881))*INDEX(LapseRateFactor,(DurationInforce+A881))</f>
        <v>6.9499590729025563E-7</v>
      </c>
      <c r="E881" s="25" cm="1">
        <f t="array" ref="E881">INDEX(PolicyHoldersInforce,A881)*INDEX(QxFactor,INDEX(Age,A881),QxIndex)</f>
        <v>1.2733845515078419E-6</v>
      </c>
      <c r="F881" s="26" cm="1">
        <f t="array" ref="F881">INDEX(Deaths,A881)*SumAssured</f>
        <v>0.63669227575392096</v>
      </c>
      <c r="G881" s="26" cm="1">
        <f t="array" ref="G881">INDEX(PolicyHoldersInforce,A881)*Premium</f>
        <v>3.6026859935709794E-3</v>
      </c>
      <c r="H881" s="26" cm="1">
        <f t="array" ref="H881">INDEX(PolicyHoldersInforce,A881)*INDEX(EscalatedExpense,A881)</f>
        <v>1.4400504711898359E-2</v>
      </c>
      <c r="I881" s="26" cm="1">
        <f t="array" ref="I881">INDEX(PremiumsReceived,A881)-INDEX(ExpensesPaid,A881)-INDEX(DeathBenefitsPaid,A881)</f>
        <v>-0.64749009447224837</v>
      </c>
      <c r="J881" s="26" cm="1">
        <f t="array" ref="J881">IF(A881=MaxT,INDEX(NetCF,A881),INDEX(NetCF,A881)+(INDEX(BEL,(A881+1))*INDEX(DiscountFactor,A881)))</f>
        <v>-22.279244518722152</v>
      </c>
      <c r="K881" s="26"/>
    </row>
    <row r="882" spans="1:11" x14ac:dyDescent="0.2">
      <c r="A882" s="9">
        <v>881</v>
      </c>
      <c r="B882" s="24">
        <f t="shared" si="13"/>
        <v>95</v>
      </c>
      <c r="C882" s="25" cm="1">
        <f t="array" ref="C882">IF(A882=1,1,INDEX(PolicyHoldersInforce,(A882-1))-INDEX(Deaths,(A882-1))-INDEX(Lapses,(A882-1)))</f>
        <v>7.8809332401537756E-5</v>
      </c>
      <c r="D882" s="25" cm="1">
        <f t="array" ref="D882">(INDEX(PolicyHoldersInforce,A882)-INDEX(Deaths,A882))*INDEX(LapseRateFactor,(DurationInforce+A882))</f>
        <v>6.7806034035708319E-7</v>
      </c>
      <c r="E882" s="25" cm="1">
        <f t="array" ref="E882">INDEX(PolicyHoldersInforce,A882)*INDEX(QxFactor,INDEX(Age,A882),QxIndex)</f>
        <v>1.2423548877680779E-6</v>
      </c>
      <c r="F882" s="26" cm="1">
        <f t="array" ref="F882">INDEX(Deaths,A882)*SumAssured</f>
        <v>0.62117744388403895</v>
      </c>
      <c r="G882" s="26" cm="1">
        <f t="array" ref="G882">INDEX(PolicyHoldersInforce,A882)*Premium</f>
        <v>3.5148962251085841E-3</v>
      </c>
      <c r="H882" s="26" cm="1">
        <f t="array" ref="H882">INDEX(PolicyHoldersInforce,A882)*INDEX(EscalatedExpense,A882)</f>
        <v>1.4106834936758586E-2</v>
      </c>
      <c r="I882" s="26" cm="1">
        <f t="array" ref="I882">INDEX(PremiumsReceived,A882)-INDEX(ExpensesPaid,A882)-INDEX(DeathBenefitsPaid,A882)</f>
        <v>-0.63176938259568893</v>
      </c>
      <c r="J882" s="26" cm="1">
        <f t="array" ref="J882">IF(A882=MaxT,INDEX(NetCF,A882),INDEX(NetCF,A882)+(INDEX(BEL,(A882+1))*INDEX(DiscountFactor,A882)))</f>
        <v>-21.737048082727021</v>
      </c>
      <c r="K882" s="26"/>
    </row>
    <row r="883" spans="1:11" x14ac:dyDescent="0.2">
      <c r="A883" s="9">
        <v>882</v>
      </c>
      <c r="B883" s="24">
        <f t="shared" si="13"/>
        <v>95</v>
      </c>
      <c r="C883" s="25" cm="1">
        <f t="array" ref="C883">IF(A883=1,1,INDEX(PolicyHoldersInforce,(A883-1))-INDEX(Deaths,(A883-1))-INDEX(Lapses,(A883-1)))</f>
        <v>7.6888917173412589E-5</v>
      </c>
      <c r="D883" s="25" cm="1">
        <f t="array" ref="D883">(INDEX(PolicyHoldersInforce,A883)-INDEX(Deaths,A883))*INDEX(LapseRateFactor,(DurationInforce+A883))</f>
        <v>6.6153745704454723E-7</v>
      </c>
      <c r="E883" s="25" cm="1">
        <f t="array" ref="E883">INDEX(PolicyHoldersInforce,A883)*INDEX(QxFactor,INDEX(Age,A883),QxIndex)</f>
        <v>1.2120813507071424E-6</v>
      </c>
      <c r="F883" s="26" cm="1">
        <f t="array" ref="F883">INDEX(Deaths,A883)*SumAssured</f>
        <v>0.6060406753535712</v>
      </c>
      <c r="G883" s="26" cm="1">
        <f t="array" ref="G883">INDEX(PolicyHoldersInforce,A883)*Premium</f>
        <v>3.4292457059342018E-3</v>
      </c>
      <c r="H883" s="26" cm="1">
        <f t="array" ref="H883">INDEX(PolicyHoldersInforce,A883)*INDEX(EscalatedExpense,A883)</f>
        <v>1.3819153975105294E-2</v>
      </c>
      <c r="I883" s="26" cm="1">
        <f t="array" ref="I883">INDEX(PremiumsReceived,A883)-INDEX(ExpensesPaid,A883)-INDEX(DeathBenefitsPaid,A883)</f>
        <v>-0.61643058362274228</v>
      </c>
      <c r="J883" s="26" cm="1">
        <f t="array" ref="J883">IF(A883=MaxT,INDEX(NetCF,A883),INDEX(NetCF,A883)+(INDEX(BEL,(A883+1))*INDEX(DiscountFactor,A883)))</f>
        <v>-21.208009711399878</v>
      </c>
      <c r="K883" s="26"/>
    </row>
    <row r="884" spans="1:11" x14ac:dyDescent="0.2">
      <c r="A884" s="9">
        <v>883</v>
      </c>
      <c r="B884" s="24">
        <f t="shared" si="13"/>
        <v>95</v>
      </c>
      <c r="C884" s="25" cm="1">
        <f t="array" ref="C884">IF(A884=1,1,INDEX(PolicyHoldersInforce,(A884-1))-INDEX(Deaths,(A884-1))-INDEX(Lapses,(A884-1)))</f>
        <v>7.5015298365660899E-5</v>
      </c>
      <c r="D884" s="25" cm="1">
        <f t="array" ref="D884">(INDEX(PolicyHoldersInforce,A884)-INDEX(Deaths,A884))*INDEX(LapseRateFactor,(DurationInforce+A884))</f>
        <v>6.454172011336019E-7</v>
      </c>
      <c r="E884" s="25" cm="1">
        <f t="array" ref="E884">INDEX(PolicyHoldersInforce,A884)*INDEX(QxFactor,INDEX(Age,A884),QxIndex)</f>
        <v>1.1825455151316708E-6</v>
      </c>
      <c r="F884" s="26" cm="1">
        <f t="array" ref="F884">INDEX(Deaths,A884)*SumAssured</f>
        <v>0.59127275756583542</v>
      </c>
      <c r="G884" s="26" cm="1">
        <f t="array" ref="G884">INDEX(PolicyHoldersInforce,A884)*Premium</f>
        <v>3.3456823071084762E-3</v>
      </c>
      <c r="H884" s="26" cm="1">
        <f t="array" ref="H884">INDEX(PolicyHoldersInforce,A884)*INDEX(EscalatedExpense,A884)</f>
        <v>1.3537339696947544E-2</v>
      </c>
      <c r="I884" s="26" cm="1">
        <f t="array" ref="I884">INDEX(PremiumsReceived,A884)-INDEX(ExpensesPaid,A884)-INDEX(DeathBenefitsPaid,A884)</f>
        <v>-0.60146441495567449</v>
      </c>
      <c r="J884" s="26" cm="1">
        <f t="array" ref="J884">IF(A884=MaxT,INDEX(NetCF,A884),INDEX(NetCF,A884)+(INDEX(BEL,(A884+1))*INDEX(DiscountFactor,A884)))</f>
        <v>-20.691809680401857</v>
      </c>
      <c r="K884" s="26"/>
    </row>
    <row r="885" spans="1:11" x14ac:dyDescent="0.2">
      <c r="A885" s="9">
        <v>884</v>
      </c>
      <c r="B885" s="24">
        <f t="shared" si="13"/>
        <v>95</v>
      </c>
      <c r="C885" s="25" cm="1">
        <f t="array" ref="C885">IF(A885=1,1,INDEX(PolicyHoldersInforce,(A885-1))-INDEX(Deaths,(A885-1))-INDEX(Lapses,(A885-1)))</f>
        <v>7.3187335649395623E-5</v>
      </c>
      <c r="D885" s="25" cm="1">
        <f t="array" ref="D885">(INDEX(PolicyHoldersInforce,A885)-INDEX(Deaths,A885))*INDEX(LapseRateFactor,(DurationInforce+A885))</f>
        <v>6.2968976145379685E-7</v>
      </c>
      <c r="E885" s="25" cm="1">
        <f t="array" ref="E885">INDEX(PolicyHoldersInforce,A885)*INDEX(QxFactor,INDEX(Age,A885),QxIndex)</f>
        <v>1.1537294048309359E-6</v>
      </c>
      <c r="F885" s="26" cm="1">
        <f t="array" ref="F885">INDEX(Deaths,A885)*SumAssured</f>
        <v>0.57686470241546794</v>
      </c>
      <c r="G885" s="26" cm="1">
        <f t="array" ref="G885">INDEX(PolicyHoldersInforce,A885)*Premium</f>
        <v>3.2641551699630449E-3</v>
      </c>
      <c r="H885" s="26" cm="1">
        <f t="array" ref="H885">INDEX(PolicyHoldersInforce,A885)*INDEX(EscalatedExpense,A885)</f>
        <v>1.3261272462893686E-2</v>
      </c>
      <c r="I885" s="26" cm="1">
        <f t="array" ref="I885">INDEX(PremiumsReceived,A885)-INDEX(ExpensesPaid,A885)-INDEX(DeathBenefitsPaid,A885)</f>
        <v>-0.58686181970839857</v>
      </c>
      <c r="J885" s="26" cm="1">
        <f t="array" ref="J885">IF(A885=MaxT,INDEX(NetCF,A885),INDEX(NetCF,A885)+(INDEX(BEL,(A885+1))*INDEX(DiscountFactor,A885)))</f>
        <v>-20.188136036900943</v>
      </c>
      <c r="K885" s="26"/>
    </row>
    <row r="886" spans="1:11" x14ac:dyDescent="0.2">
      <c r="A886" s="9">
        <v>885</v>
      </c>
      <c r="B886" s="24">
        <f t="shared" si="13"/>
        <v>95</v>
      </c>
      <c r="C886" s="25" cm="1">
        <f t="array" ref="C886">IF(A886=1,1,INDEX(PolicyHoldersInforce,(A886-1))-INDEX(Deaths,(A886-1))-INDEX(Lapses,(A886-1)))</f>
        <v>7.1403916483110886E-5</v>
      </c>
      <c r="D886" s="25" cm="1">
        <f t="array" ref="D886">(INDEX(PolicyHoldersInforce,A886)-INDEX(Deaths,A886))*INDEX(LapseRateFactor,(DurationInforce+A886))</f>
        <v>6.1434556591196554E-7</v>
      </c>
      <c r="E886" s="25" cm="1">
        <f t="array" ref="E886">INDEX(PolicyHoldersInforce,A886)*INDEX(QxFactor,INDEX(Age,A886),QxIndex)</f>
        <v>1.1256154816361002E-6</v>
      </c>
      <c r="F886" s="26" cm="1">
        <f t="array" ref="F886">INDEX(Deaths,A886)*SumAssured</f>
        <v>0.56280774081805007</v>
      </c>
      <c r="G886" s="26" cm="1">
        <f t="array" ref="G886">INDEX(PolicyHoldersInforce,A886)*Premium</f>
        <v>3.1846146751467455E-3</v>
      </c>
      <c r="H886" s="26" cm="1">
        <f t="array" ref="H886">INDEX(PolicyHoldersInforce,A886)*INDEX(EscalatedExpense,A886)</f>
        <v>1.299083507336057E-2</v>
      </c>
      <c r="I886" s="26" cm="1">
        <f t="array" ref="I886">INDEX(PremiumsReceived,A886)-INDEX(ExpensesPaid,A886)-INDEX(DeathBenefitsPaid,A886)</f>
        <v>-0.57261396121626384</v>
      </c>
      <c r="J886" s="26" cm="1">
        <f t="array" ref="J886">IF(A886=MaxT,INDEX(NetCF,A886),INDEX(NetCF,A886)+(INDEX(BEL,(A886+1))*INDEX(DiscountFactor,A886)))</f>
        <v>-19.696684410589882</v>
      </c>
      <c r="K886" s="26"/>
    </row>
    <row r="887" spans="1:11" x14ac:dyDescent="0.2">
      <c r="A887" s="9">
        <v>886</v>
      </c>
      <c r="B887" s="24">
        <f t="shared" si="13"/>
        <v>95</v>
      </c>
      <c r="C887" s="25" cm="1">
        <f t="array" ref="C887">IF(A887=1,1,INDEX(PolicyHoldersInforce,(A887-1))-INDEX(Deaths,(A887-1))-INDEX(Lapses,(A887-1)))</f>
        <v>6.966395543556282E-5</v>
      </c>
      <c r="D887" s="25" cm="1">
        <f t="array" ref="D887">(INDEX(PolicyHoldersInforce,A887)-INDEX(Deaths,A887))*INDEX(LapseRateFactor,(DurationInforce+A887))</f>
        <v>5.9937527566642246E-7</v>
      </c>
      <c r="E887" s="25" cm="1">
        <f t="array" ref="E887">INDEX(PolicyHoldersInforce,A887)*INDEX(QxFactor,INDEX(Age,A887),QxIndex)</f>
        <v>1.0981866347460685E-6</v>
      </c>
      <c r="F887" s="26" cm="1">
        <f t="array" ref="F887">INDEX(Deaths,A887)*SumAssured</f>
        <v>0.54909331737303424</v>
      </c>
      <c r="G887" s="26" cm="1">
        <f t="array" ref="G887">INDEX(PolicyHoldersInforce,A887)*Premium</f>
        <v>3.1070124124261017E-3</v>
      </c>
      <c r="H887" s="26" cm="1">
        <f t="array" ref="H887">INDEX(PolicyHoldersInforce,A887)*INDEX(EscalatedExpense,A887)</f>
        <v>1.272591271881841E-2</v>
      </c>
      <c r="I887" s="26" cm="1">
        <f t="array" ref="I887">INDEX(PremiumsReceived,A887)-INDEX(ExpensesPaid,A887)-INDEX(DeathBenefitsPaid,A887)</f>
        <v>-0.55871221767942658</v>
      </c>
      <c r="J887" s="26" cm="1">
        <f t="array" ref="J887">IF(A887=MaxT,INDEX(NetCF,A887),INDEX(NetCF,A887)+(INDEX(BEL,(A887+1))*INDEX(DiscountFactor,A887)))</f>
        <v>-19.217157829301129</v>
      </c>
      <c r="K887" s="26"/>
    </row>
    <row r="888" spans="1:11" x14ac:dyDescent="0.2">
      <c r="A888" s="9">
        <v>887</v>
      </c>
      <c r="B888" s="24">
        <f t="shared" si="13"/>
        <v>95</v>
      </c>
      <c r="C888" s="25" cm="1">
        <f t="array" ref="C888">IF(A888=1,1,INDEX(PolicyHoldersInforce,(A888-1))-INDEX(Deaths,(A888-1))-INDEX(Lapses,(A888-1)))</f>
        <v>6.7966393525150339E-5</v>
      </c>
      <c r="D888" s="25" cm="1">
        <f t="array" ref="D888">(INDEX(PolicyHoldersInforce,A888)-INDEX(Deaths,A888))*INDEX(LapseRateFactor,(DurationInforce+A888))</f>
        <v>5.8476977944312164E-7</v>
      </c>
      <c r="E888" s="25" cm="1">
        <f t="array" ref="E888">INDEX(PolicyHoldersInforce,A888)*INDEX(QxFactor,INDEX(Age,A888),QxIndex)</f>
        <v>1.0714261703134487E-6</v>
      </c>
      <c r="F888" s="26" cm="1">
        <f t="array" ref="F888">INDEX(Deaths,A888)*SumAssured</f>
        <v>0.53571308515672433</v>
      </c>
      <c r="G888" s="26" cm="1">
        <f t="array" ref="G888">INDEX(PolicyHoldersInforce,A888)*Premium</f>
        <v>3.031301151221705E-3</v>
      </c>
      <c r="H888" s="26" cm="1">
        <f t="array" ref="H888">INDEX(PolicyHoldersInforce,A888)*INDEX(EscalatedExpense,A888)</f>
        <v>1.2466392931050426E-2</v>
      </c>
      <c r="I888" s="26" cm="1">
        <f t="array" ref="I888">INDEX(PremiumsReceived,A888)-INDEX(ExpensesPaid,A888)-INDEX(DeathBenefitsPaid,A888)</f>
        <v>-0.54514817693655304</v>
      </c>
      <c r="J888" s="26" cm="1">
        <f t="array" ref="J888">IF(A888=MaxT,INDEX(NetCF,A888),INDEX(NetCF,A888)+(INDEX(BEL,(A888+1))*INDEX(DiscountFactor,A888)))</f>
        <v>-18.749266539106973</v>
      </c>
      <c r="K888" s="26"/>
    </row>
    <row r="889" spans="1:11" x14ac:dyDescent="0.2">
      <c r="A889" s="9">
        <v>888</v>
      </c>
      <c r="B889" s="24">
        <f t="shared" si="13"/>
        <v>96</v>
      </c>
      <c r="C889" s="25" cm="1">
        <f t="array" ref="C889">IF(A889=1,1,INDEX(PolicyHoldersInforce,(A889-1))-INDEX(Deaths,(A889-1))-INDEX(Lapses,(A889-1)))</f>
        <v>6.631019757539377E-5</v>
      </c>
      <c r="D889" s="25" cm="1">
        <f t="array" ref="D889">(INDEX(PolicyHoldersInforce,A889)-INDEX(Deaths,A889))*INDEX(LapseRateFactor,(DurationInforce+A889))</f>
        <v>5.6939848500022723E-7</v>
      </c>
      <c r="E889" s="25" cm="1">
        <f t="array" ref="E889">INDEX(PolicyHoldersInforce,A889)*INDEX(QxFactor,INDEX(Age,A889),QxIndex)</f>
        <v>1.1736354530198657E-6</v>
      </c>
      <c r="F889" s="26" cm="1">
        <f t="array" ref="F889">INDEX(Deaths,A889)*SumAssured</f>
        <v>0.58681772650993291</v>
      </c>
      <c r="G889" s="26" cm="1">
        <f t="array" ref="G889">INDEX(PolicyHoldersInforce,A889)*Premium</f>
        <v>2.9574348118625621E-3</v>
      </c>
      <c r="H889" s="26" cm="1">
        <f t="array" ref="H889">INDEX(PolicyHoldersInforce,A889)*INDEX(EscalatedExpense,A889)</f>
        <v>1.2212165535406392E-2</v>
      </c>
      <c r="I889" s="26" cm="1">
        <f t="array" ref="I889">INDEX(PremiumsReceived,A889)-INDEX(ExpensesPaid,A889)-INDEX(DeathBenefitsPaid,A889)</f>
        <v>-0.59607245723347679</v>
      </c>
      <c r="J889" s="26" cm="1">
        <f t="array" ref="J889">IF(A889=MaxT,INDEX(NetCF,A889),INDEX(NetCF,A889)+(INDEX(BEL,(A889+1))*INDEX(DiscountFactor,A889)))</f>
        <v>-18.292727828795773</v>
      </c>
      <c r="K889" s="26"/>
    </row>
    <row r="890" spans="1:11" x14ac:dyDescent="0.2">
      <c r="A890" s="9">
        <v>889</v>
      </c>
      <c r="B890" s="24">
        <f t="shared" si="13"/>
        <v>96</v>
      </c>
      <c r="C890" s="25" cm="1">
        <f t="array" ref="C890">IF(A890=1,1,INDEX(PolicyHoldersInforce,(A890-1))-INDEX(Deaths,(A890-1))-INDEX(Lapses,(A890-1)))</f>
        <v>6.4567163637373664E-5</v>
      </c>
      <c r="D890" s="25" cm="1">
        <f t="array" ref="D890">(INDEX(PolicyHoldersInforce,A890)-INDEX(Deaths,A890))*INDEX(LapseRateFactor,(DurationInforce+A890))</f>
        <v>5.5443124134989435E-7</v>
      </c>
      <c r="E890" s="25" cm="1">
        <f t="array" ref="E890">INDEX(PolicyHoldersInforce,A890)*INDEX(QxFactor,INDEX(Age,A890),QxIndex)</f>
        <v>1.1427851992085826E-6</v>
      </c>
      <c r="F890" s="26" cm="1">
        <f t="array" ref="F890">INDEX(Deaths,A890)*SumAssured</f>
        <v>0.57139259960429134</v>
      </c>
      <c r="G890" s="26" cm="1">
        <f t="array" ref="G890">INDEX(PolicyHoldersInforce,A890)*Premium</f>
        <v>2.8796954982268654E-3</v>
      </c>
      <c r="H890" s="26" cm="1">
        <f t="array" ref="H890">INDEX(PolicyHoldersInforce,A890)*INDEX(EscalatedExpense,A890)</f>
        <v>1.1939601840561243E-2</v>
      </c>
      <c r="I890" s="26" cm="1">
        <f t="array" ref="I890">INDEX(PremiumsReceived,A890)-INDEX(ExpensesPaid,A890)-INDEX(DeathBenefitsPaid,A890)</f>
        <v>-0.58045250594662567</v>
      </c>
      <c r="J890" s="26" cm="1">
        <f t="array" ref="J890">IF(A890=MaxT,INDEX(NetCF,A890),INDEX(NetCF,A890)+(INDEX(BEL,(A890+1))*INDEX(DiscountFactor,A890)))</f>
        <v>-17.782794736420826</v>
      </c>
      <c r="K890" s="26"/>
    </row>
    <row r="891" spans="1:11" x14ac:dyDescent="0.2">
      <c r="A891" s="9">
        <v>890</v>
      </c>
      <c r="B891" s="24">
        <f t="shared" si="13"/>
        <v>96</v>
      </c>
      <c r="C891" s="25" cm="1">
        <f t="array" ref="C891">IF(A891=1,1,INDEX(PolicyHoldersInforce,(A891-1))-INDEX(Deaths,(A891-1))-INDEX(Lapses,(A891-1)))</f>
        <v>6.2869947196815188E-5</v>
      </c>
      <c r="D891" s="25" cm="1">
        <f t="array" ref="D891">(INDEX(PolicyHoldersInforce,A891)-INDEX(Deaths,A891))*INDEX(LapseRateFactor,(DurationInforce+A891))</f>
        <v>5.3985742758810159E-7</v>
      </c>
      <c r="E891" s="25" cm="1">
        <f t="array" ref="E891">INDEX(PolicyHoldersInforce,A891)*INDEX(QxFactor,INDEX(Age,A891),QxIndex)</f>
        <v>1.1127458770692867E-6</v>
      </c>
      <c r="F891" s="26" cm="1">
        <f t="array" ref="F891">INDEX(Deaths,A891)*SumAssured</f>
        <v>0.55637293853464331</v>
      </c>
      <c r="G891" s="26" cm="1">
        <f t="array" ref="G891">INDEX(PolicyHoldersInforce,A891)*Premium</f>
        <v>2.8039996449779575E-3</v>
      </c>
      <c r="H891" s="26" cm="1">
        <f t="array" ref="H891">INDEX(PolicyHoldersInforce,A891)*INDEX(EscalatedExpense,A891)</f>
        <v>1.1673121503129893E-2</v>
      </c>
      <c r="I891" s="26" cm="1">
        <f t="array" ref="I891">INDEX(PremiumsReceived,A891)-INDEX(ExpensesPaid,A891)-INDEX(DeathBenefitsPaid,A891)</f>
        <v>-0.56524206039279523</v>
      </c>
      <c r="J891" s="26" cm="1">
        <f t="array" ref="J891">IF(A891=MaxT,INDEX(NetCF,A891),INDEX(NetCF,A891)+(INDEX(BEL,(A891+1))*INDEX(DiscountFactor,A891)))</f>
        <v>-17.286075501123371</v>
      </c>
      <c r="K891" s="26"/>
    </row>
    <row r="892" spans="1:11" x14ac:dyDescent="0.2">
      <c r="A892" s="9">
        <v>891</v>
      </c>
      <c r="B892" s="24">
        <f t="shared" si="13"/>
        <v>96</v>
      </c>
      <c r="C892" s="25" cm="1">
        <f t="array" ref="C892">IF(A892=1,1,INDEX(PolicyHoldersInforce,(A892-1))-INDEX(Deaths,(A892-1))-INDEX(Lapses,(A892-1)))</f>
        <v>6.1217343892157799E-5</v>
      </c>
      <c r="D892" s="25" cm="1">
        <f t="array" ref="D892">(INDEX(PolicyHoldersInforce,A892)-INDEX(Deaths,A892))*INDEX(LapseRateFactor,(DurationInforce+A892))</f>
        <v>5.2566670199256413E-7</v>
      </c>
      <c r="E892" s="25" cm="1">
        <f t="array" ref="E892">INDEX(PolicyHoldersInforce,A892)*INDEX(QxFactor,INDEX(Age,A892),QxIndex)</f>
        <v>1.0834961704020962E-6</v>
      </c>
      <c r="F892" s="26" cm="1">
        <f t="array" ref="F892">INDEX(Deaths,A892)*SumAssured</f>
        <v>0.54174808520104811</v>
      </c>
      <c r="G892" s="26" cm="1">
        <f t="array" ref="G892">INDEX(PolicyHoldersInforce,A892)*Premium</f>
        <v>2.7302935375902379E-3</v>
      </c>
      <c r="H892" s="26" cm="1">
        <f t="array" ref="H892">INDEX(PolicyHoldersInforce,A892)*INDEX(EscalatedExpense,A892)</f>
        <v>1.14125887484727E-2</v>
      </c>
      <c r="I892" s="26" cm="1">
        <f t="array" ref="I892">INDEX(PremiumsReceived,A892)-INDEX(ExpensesPaid,A892)-INDEX(DeathBenefitsPaid,A892)</f>
        <v>-0.5504303804119306</v>
      </c>
      <c r="J892" s="26" cm="1">
        <f t="array" ref="J892">IF(A892=MaxT,INDEX(NetCF,A892),INDEX(NetCF,A892)+(INDEX(BEL,(A892+1))*INDEX(DiscountFactor,A892)))</f>
        <v>-16.802222942998011</v>
      </c>
      <c r="K892" s="26"/>
    </row>
    <row r="893" spans="1:11" x14ac:dyDescent="0.2">
      <c r="A893" s="9">
        <v>892</v>
      </c>
      <c r="B893" s="24">
        <f t="shared" si="13"/>
        <v>96</v>
      </c>
      <c r="C893" s="25" cm="1">
        <f t="array" ref="C893">IF(A893=1,1,INDEX(PolicyHoldersInforce,(A893-1))-INDEX(Deaths,(A893-1))-INDEX(Lapses,(A893-1)))</f>
        <v>5.960818101976314E-5</v>
      </c>
      <c r="D893" s="25" cm="1">
        <f t="array" ref="D893">(INDEX(PolicyHoldersInforce,A893)-INDEX(Deaths,A893))*INDEX(LapseRateFactor,(DurationInforce+A893))</f>
        <v>5.1184899468414658E-7</v>
      </c>
      <c r="E893" s="25" cm="1">
        <f t="array" ref="E893">INDEX(PolicyHoldersInforce,A893)*INDEX(QxFactor,INDEX(Age,A893),QxIndex)</f>
        <v>1.0550153233260734E-6</v>
      </c>
      <c r="F893" s="26" cm="1">
        <f t="array" ref="F893">INDEX(Deaths,A893)*SumAssured</f>
        <v>0.52750766166303675</v>
      </c>
      <c r="G893" s="26" cm="1">
        <f t="array" ref="G893">INDEX(PolicyHoldersInforce,A893)*Premium</f>
        <v>2.6585248734814363E-3</v>
      </c>
      <c r="H893" s="26" cm="1">
        <f t="array" ref="H893">INDEX(PolicyHoldersInforce,A893)*INDEX(EscalatedExpense,A893)</f>
        <v>1.115787083230845E-2</v>
      </c>
      <c r="I893" s="26" cm="1">
        <f t="array" ref="I893">INDEX(PremiumsReceived,A893)-INDEX(ExpensesPaid,A893)-INDEX(DeathBenefitsPaid,A893)</f>
        <v>-0.53600700762186382</v>
      </c>
      <c r="J893" s="26" cm="1">
        <f t="array" ref="J893">IF(A893=MaxT,INDEX(NetCF,A893),INDEX(NetCF,A893)+(INDEX(BEL,(A893+1))*INDEX(DiscountFactor,A893)))</f>
        <v>-16.330898984661932</v>
      </c>
      <c r="K893" s="26"/>
    </row>
    <row r="894" spans="1:11" x14ac:dyDescent="0.2">
      <c r="A894" s="9">
        <v>893</v>
      </c>
      <c r="B894" s="24">
        <f t="shared" si="13"/>
        <v>96</v>
      </c>
      <c r="C894" s="25" cm="1">
        <f t="array" ref="C894">IF(A894=1,1,INDEX(PolicyHoldersInforce,(A894-1))-INDEX(Deaths,(A894-1))-INDEX(Lapses,(A894-1)))</f>
        <v>5.8041316701752919E-5</v>
      </c>
      <c r="D894" s="25" cm="1">
        <f t="array" ref="D894">(INDEX(PolicyHoldersInforce,A894)-INDEX(Deaths,A894))*INDEX(LapseRateFactor,(DurationInforce+A894))</f>
        <v>4.9839450048117646E-7</v>
      </c>
      <c r="E894" s="25" cm="1">
        <f t="array" ref="E894">INDEX(PolicyHoldersInforce,A894)*INDEX(QxFactor,INDEX(Age,A894),QxIndex)</f>
        <v>1.0272831255506445E-6</v>
      </c>
      <c r="F894" s="26" cm="1">
        <f t="array" ref="F894">INDEX(Deaths,A894)*SumAssured</f>
        <v>0.51364156277532225</v>
      </c>
      <c r="G894" s="26" cm="1">
        <f t="array" ref="G894">INDEX(PolicyHoldersInforce,A894)*Premium</f>
        <v>2.5886427248981801E-3</v>
      </c>
      <c r="H894" s="26" cm="1">
        <f t="array" ref="H894">INDEX(PolicyHoldersInforce,A894)*INDEX(EscalatedExpense,A894)</f>
        <v>1.0908837973079578E-2</v>
      </c>
      <c r="I894" s="26" cm="1">
        <f t="array" ref="I894">INDEX(PremiumsReceived,A894)-INDEX(ExpensesPaid,A894)-INDEX(DeathBenefitsPaid,A894)</f>
        <v>-0.52196175802350364</v>
      </c>
      <c r="J894" s="26" cm="1">
        <f t="array" ref="J894">IF(A894=MaxT,INDEX(NetCF,A894),INDEX(NetCF,A894)+(INDEX(BEL,(A894+1))*INDEX(DiscountFactor,A894)))</f>
        <v>-15.871774412412442</v>
      </c>
      <c r="K894" s="26"/>
    </row>
    <row r="895" spans="1:11" x14ac:dyDescent="0.2">
      <c r="A895" s="9">
        <v>894</v>
      </c>
      <c r="B895" s="24">
        <f t="shared" si="13"/>
        <v>96</v>
      </c>
      <c r="C895" s="25" cm="1">
        <f t="array" ref="C895">IF(A895=1,1,INDEX(PolicyHoldersInforce,(A895-1))-INDEX(Deaths,(A895-1))-INDEX(Lapses,(A895-1)))</f>
        <v>5.6515639075721098E-5</v>
      </c>
      <c r="D895" s="25" cm="1">
        <f t="array" ref="D895">(INDEX(PolicyHoldersInforce,A895)-INDEX(Deaths,A895))*INDEX(LapseRateFactor,(DurationInforce+A895))</f>
        <v>4.8529367194159121E-7</v>
      </c>
      <c r="E895" s="25" cm="1">
        <f t="array" ref="E895">INDEX(PolicyHoldersInforce,A895)*INDEX(QxFactor,INDEX(Age,A895),QxIndex)</f>
        <v>1.0002798980341792E-6</v>
      </c>
      <c r="F895" s="26" cm="1">
        <f t="array" ref="F895">INDEX(Deaths,A895)*SumAssured</f>
        <v>0.50013994901708958</v>
      </c>
      <c r="G895" s="26" cm="1">
        <f t="array" ref="G895">INDEX(PolicyHoldersInforce,A895)*Premium</f>
        <v>2.5205975027771609E-3</v>
      </c>
      <c r="H895" s="26" cm="1">
        <f t="array" ref="H895">INDEX(PolicyHoldersInforce,A895)*INDEX(EscalatedExpense,A895)</f>
        <v>1.0665363285827041E-2</v>
      </c>
      <c r="I895" s="26" cm="1">
        <f t="array" ref="I895">INDEX(PremiumsReceived,A895)-INDEX(ExpensesPaid,A895)-INDEX(DeathBenefitsPaid,A895)</f>
        <v>-0.50828471480013948</v>
      </c>
      <c r="J895" s="26" cm="1">
        <f t="array" ref="J895">IF(A895=MaxT,INDEX(NetCF,A895),INDEX(NetCF,A895)+(INDEX(BEL,(A895+1))*INDEX(DiscountFactor,A895)))</f>
        <v>-15.424528643652721</v>
      </c>
      <c r="K895" s="26"/>
    </row>
    <row r="896" spans="1:11" x14ac:dyDescent="0.2">
      <c r="A896" s="9">
        <v>895</v>
      </c>
      <c r="B896" s="24">
        <f t="shared" si="13"/>
        <v>96</v>
      </c>
      <c r="C896" s="25" cm="1">
        <f t="array" ref="C896">IF(A896=1,1,INDEX(PolicyHoldersInforce,(A896-1))-INDEX(Deaths,(A896-1))-INDEX(Lapses,(A896-1)))</f>
        <v>5.5030065505745332E-5</v>
      </c>
      <c r="D896" s="25" cm="1">
        <f t="array" ref="D896">(INDEX(PolicyHoldersInforce,A896)-INDEX(Deaths,A896))*INDEX(LapseRateFactor,(DurationInforce+A896))</f>
        <v>4.7253721258797779E-7</v>
      </c>
      <c r="E896" s="25" cm="1">
        <f t="array" ref="E896">INDEX(PolicyHoldersInforce,A896)*INDEX(QxFactor,INDEX(Age,A896),QxIndex)</f>
        <v>9.7398647901954728E-7</v>
      </c>
      <c r="F896" s="26" cm="1">
        <f t="array" ref="F896">INDEX(Deaths,A896)*SumAssured</f>
        <v>0.48699323950977363</v>
      </c>
      <c r="G896" s="26" cm="1">
        <f t="array" ref="G896">INDEX(PolicyHoldersInforce,A896)*Premium</f>
        <v>2.4543409215562421E-3</v>
      </c>
      <c r="H896" s="26" cm="1">
        <f t="array" ref="H896">INDEX(PolicyHoldersInforce,A896)*INDEX(EscalatedExpense,A896)</f>
        <v>1.0427322717541069E-2</v>
      </c>
      <c r="I896" s="26" cm="1">
        <f t="array" ref="I896">INDEX(PremiumsReceived,A896)-INDEX(ExpensesPaid,A896)-INDEX(DeathBenefitsPaid,A896)</f>
        <v>-0.49496622130575846</v>
      </c>
      <c r="J896" s="26" cm="1">
        <f t="array" ref="J896">IF(A896=MaxT,INDEX(NetCF,A896),INDEX(NetCF,A896)+(INDEX(BEL,(A896+1))*INDEX(DiscountFactor,A896)))</f>
        <v>-14.988849500421264</v>
      </c>
      <c r="K896" s="26"/>
    </row>
    <row r="897" spans="1:11" x14ac:dyDescent="0.2">
      <c r="A897" s="9">
        <v>896</v>
      </c>
      <c r="B897" s="24">
        <f t="shared" si="13"/>
        <v>96</v>
      </c>
      <c r="C897" s="25" cm="1">
        <f t="array" ref="C897">IF(A897=1,1,INDEX(PolicyHoldersInforce,(A897-1))-INDEX(Deaths,(A897-1))-INDEX(Lapses,(A897-1)))</f>
        <v>5.3583541814137804E-5</v>
      </c>
      <c r="D897" s="25" cm="1">
        <f t="array" ref="D897">(INDEX(PolicyHoldersInforce,A897)-INDEX(Deaths,A897))*INDEX(LapseRateFactor,(DurationInforce+A897))</f>
        <v>4.6011607031070159E-7</v>
      </c>
      <c r="E897" s="25" cm="1">
        <f t="array" ref="E897">INDEX(PolicyHoldersInforce,A897)*INDEX(QxFactor,INDEX(Age,A897),QxIndex)</f>
        <v>9.4838421043674723E-7</v>
      </c>
      <c r="F897" s="26" cm="1">
        <f t="array" ref="F897">INDEX(Deaths,A897)*SumAssured</f>
        <v>0.47419210521837363</v>
      </c>
      <c r="G897" s="26" cm="1">
        <f t="array" ref="G897">INDEX(PolicyHoldersInforce,A897)*Premium</f>
        <v>2.3898259649105464E-3</v>
      </c>
      <c r="H897" s="26" cm="1">
        <f t="array" ref="H897">INDEX(PolicyHoldersInforce,A897)*INDEX(EscalatedExpense,A897)</f>
        <v>1.0194594983954803E-2</v>
      </c>
      <c r="I897" s="26" cm="1">
        <f t="array" ref="I897">INDEX(PremiumsReceived,A897)-INDEX(ExpensesPaid,A897)-INDEX(DeathBenefitsPaid,A897)</f>
        <v>-0.48199687423741788</v>
      </c>
      <c r="J897" s="26" cm="1">
        <f t="array" ref="J897">IF(A897=MaxT,INDEX(NetCF,A897),INDEX(NetCF,A897)+(INDEX(BEL,(A897+1))*INDEX(DiscountFactor,A897)))</f>
        <v>-14.564432988864779</v>
      </c>
      <c r="K897" s="26"/>
    </row>
    <row r="898" spans="1:11" x14ac:dyDescent="0.2">
      <c r="A898" s="9">
        <v>897</v>
      </c>
      <c r="B898" s="24">
        <f t="shared" ref="B898:B949" si="14">FLOOR(AgeAtInception+((DurationInforce+A898)/12),1)</f>
        <v>96</v>
      </c>
      <c r="C898" s="25" cm="1">
        <f t="array" ref="C898">IF(A898=1,1,INDEX(PolicyHoldersInforce,(A898-1))-INDEX(Deaths,(A898-1))-INDEX(Lapses,(A898-1)))</f>
        <v>5.2175041533390355E-5</v>
      </c>
      <c r="D898" s="25" cm="1">
        <f t="array" ref="D898">(INDEX(PolicyHoldersInforce,A898)-INDEX(Deaths,A898))*INDEX(LapseRateFactor,(DurationInforce+A898))</f>
        <v>4.4802143094443926E-7</v>
      </c>
      <c r="E898" s="25" cm="1">
        <f t="array" ref="E898">INDEX(PolicyHoldersInforce,A898)*INDEX(QxFactor,INDEX(Age,A898),QxIndex)</f>
        <v>9.2345492466295468E-7</v>
      </c>
      <c r="F898" s="26" cm="1">
        <f t="array" ref="F898">INDEX(Deaths,A898)*SumAssured</f>
        <v>0.46172746233147732</v>
      </c>
      <c r="G898" s="26" cm="1">
        <f t="array" ref="G898">INDEX(PolicyHoldersInforce,A898)*Premium</f>
        <v>2.3270068523892099E-3</v>
      </c>
      <c r="H898" s="26" cm="1">
        <f t="array" ref="H898">INDEX(PolicyHoldersInforce,A898)*INDEX(EscalatedExpense,A898)</f>
        <v>9.9670615077486324E-3</v>
      </c>
      <c r="I898" s="26" cm="1">
        <f t="array" ref="I898">INDEX(PremiumsReceived,A898)-INDEX(ExpensesPaid,A898)-INDEX(DeathBenefitsPaid,A898)</f>
        <v>-0.46936751698683676</v>
      </c>
      <c r="J898" s="26" cm="1">
        <f t="array" ref="J898">IF(A898=MaxT,INDEX(NetCF,A898),INDEX(NetCF,A898)+(INDEX(BEL,(A898+1))*INDEX(DiscountFactor,A898)))</f>
        <v>-14.150983084498524</v>
      </c>
      <c r="K898" s="26"/>
    </row>
    <row r="899" spans="1:11" x14ac:dyDescent="0.2">
      <c r="A899" s="9">
        <v>898</v>
      </c>
      <c r="B899" s="24">
        <f t="shared" si="14"/>
        <v>96</v>
      </c>
      <c r="C899" s="25" cm="1">
        <f t="array" ref="C899">IF(A899=1,1,INDEX(PolicyHoldersInforce,(A899-1))-INDEX(Deaths,(A899-1))-INDEX(Lapses,(A899-1)))</f>
        <v>5.0803565177782959E-5</v>
      </c>
      <c r="D899" s="25" cm="1">
        <f t="array" ref="D899">(INDEX(PolicyHoldersInforce,A899)-INDEX(Deaths,A899))*INDEX(LapseRateFactor,(DurationInforce+A899))</f>
        <v>4.3624471201355998E-7</v>
      </c>
      <c r="E899" s="25" cm="1">
        <f t="array" ref="E899">INDEX(PolicyHoldersInforce,A899)*INDEX(QxFactor,INDEX(Age,A899),QxIndex)</f>
        <v>8.9918093163059779E-7</v>
      </c>
      <c r="F899" s="26" cm="1">
        <f t="array" ref="F899">INDEX(Deaths,A899)*SumAssured</f>
        <v>0.44959046581529888</v>
      </c>
      <c r="G899" s="26" cm="1">
        <f t="array" ref="G899">INDEX(PolicyHoldersInforce,A899)*Premium</f>
        <v>2.26583900692912E-3</v>
      </c>
      <c r="H899" s="26" cm="1">
        <f t="array" ref="H899">INDEX(PolicyHoldersInforce,A899)*INDEX(EscalatedExpense,A899)</f>
        <v>9.7446063581337478E-3</v>
      </c>
      <c r="I899" s="26" cm="1">
        <f t="array" ref="I899">INDEX(PremiumsReceived,A899)-INDEX(ExpensesPaid,A899)-INDEX(DeathBenefitsPaid,A899)</f>
        <v>-0.4570692331665035</v>
      </c>
      <c r="J899" s="26" cm="1">
        <f t="array" ref="J899">IF(A899=MaxT,INDEX(NetCF,A899),INDEX(NetCF,A899)+(INDEX(BEL,(A899+1))*INDEX(DiscountFactor,A899)))</f>
        <v>-13.748211523102134</v>
      </c>
      <c r="K899" s="26"/>
    </row>
    <row r="900" spans="1:11" x14ac:dyDescent="0.2">
      <c r="A900" s="9">
        <v>899</v>
      </c>
      <c r="B900" s="24">
        <f t="shared" si="14"/>
        <v>96</v>
      </c>
      <c r="C900" s="25" cm="1">
        <f t="array" ref="C900">IF(A900=1,1,INDEX(PolicyHoldersInforce,(A900-1))-INDEX(Deaths,(A900-1))-INDEX(Lapses,(A900-1)))</f>
        <v>4.9468139534138802E-5</v>
      </c>
      <c r="D900" s="25" cm="1">
        <f t="array" ref="D900">(INDEX(PolicyHoldersInforce,A900)-INDEX(Deaths,A900))*INDEX(LapseRateFactor,(DurationInforce+A900))</f>
        <v>4.2477755664191619E-7</v>
      </c>
      <c r="E900" s="25" cm="1">
        <f t="array" ref="E900">INDEX(PolicyHoldersInforce,A900)*INDEX(QxFactor,INDEX(Age,A900),QxIndex)</f>
        <v>8.7554500627431068E-7</v>
      </c>
      <c r="F900" s="26" cm="1">
        <f t="array" ref="F900">INDEX(Deaths,A900)*SumAssured</f>
        <v>0.43777250313715532</v>
      </c>
      <c r="G900" s="26" cm="1">
        <f t="array" ref="G900">INDEX(PolicyHoldersInforce,A900)*Premium</f>
        <v>2.2062790232225907E-3</v>
      </c>
      <c r="H900" s="26" cm="1">
        <f t="array" ref="H900">INDEX(PolicyHoldersInforce,A900)*INDEX(EscalatedExpense,A900)</f>
        <v>9.5271161917841619E-3</v>
      </c>
      <c r="I900" s="26" cm="1">
        <f t="array" ref="I900">INDEX(PremiumsReceived,A900)-INDEX(ExpensesPaid,A900)-INDEX(DeathBenefitsPaid,A900)</f>
        <v>-0.4450933403057169</v>
      </c>
      <c r="J900" s="26" cm="1">
        <f t="array" ref="J900">IF(A900=MaxT,INDEX(NetCF,A900),INDEX(NetCF,A900)+(INDEX(BEL,(A900+1))*INDEX(DiscountFactor,A900)))</f>
        <v>-13.355837597103061</v>
      </c>
      <c r="K900" s="26"/>
    </row>
    <row r="901" spans="1:11" x14ac:dyDescent="0.2">
      <c r="A901" s="9">
        <v>900</v>
      </c>
      <c r="B901" s="24">
        <f t="shared" si="14"/>
        <v>97</v>
      </c>
      <c r="C901" s="25" cm="1">
        <f t="array" ref="C901">IF(A901=1,1,INDEX(PolicyHoldersInforce,(A901-1))-INDEX(Deaths,(A901-1))-INDEX(Lapses,(A901-1)))</f>
        <v>4.8167816971222574E-5</v>
      </c>
      <c r="D901" s="25" cm="1">
        <f t="array" ref="D901">(INDEX(PolicyHoldersInforce,A901)-INDEX(Deaths,A901))*INDEX(LapseRateFactor,(DurationInforce+A901))</f>
        <v>4.1269789689533143E-7</v>
      </c>
      <c r="E901" s="25" cm="1">
        <f t="array" ref="E901">INDEX(PolicyHoldersInforce,A901)*INDEX(QxFactor,INDEX(Age,A901),QxIndex)</f>
        <v>9.5707983888705995E-7</v>
      </c>
      <c r="F901" s="26" cm="1">
        <f t="array" ref="F901">INDEX(Deaths,A901)*SumAssured</f>
        <v>0.47853991944352997</v>
      </c>
      <c r="G901" s="26" cm="1">
        <f t="array" ref="G901">INDEX(PolicyHoldersInforce,A901)*Premium</f>
        <v>2.1482846369165268E-3</v>
      </c>
      <c r="H901" s="26" cm="1">
        <f t="array" ref="H901">INDEX(PolicyHoldersInforce,A901)*INDEX(EscalatedExpense,A901)</f>
        <v>9.314480195087042E-3</v>
      </c>
      <c r="I901" s="26" cm="1">
        <f t="array" ref="I901">INDEX(PremiumsReceived,A901)-INDEX(ExpensesPaid,A901)-INDEX(DeathBenefitsPaid,A901)</f>
        <v>-0.48570611500170047</v>
      </c>
      <c r="J901" s="26" cm="1">
        <f t="array" ref="J901">IF(A901=MaxT,INDEX(NetCF,A901),INDEX(NetCF,A901)+(INDEX(BEL,(A901+1))*INDEX(DiscountFactor,A901)))</f>
        <v>-12.973587957303518</v>
      </c>
      <c r="K901" s="26"/>
    </row>
    <row r="902" spans="1:11" x14ac:dyDescent="0.2">
      <c r="A902" s="9">
        <v>901</v>
      </c>
      <c r="B902" s="24">
        <f t="shared" si="14"/>
        <v>97</v>
      </c>
      <c r="C902" s="25" cm="1">
        <f t="array" ref="C902">IF(A902=1,1,INDEX(PolicyHoldersInforce,(A902-1))-INDEX(Deaths,(A902-1))-INDEX(Lapses,(A902-1)))</f>
        <v>4.6798039235440182E-5</v>
      </c>
      <c r="D902" s="25" cm="1">
        <f t="array" ref="D902">(INDEX(PolicyHoldersInforce,A902)-INDEX(Deaths,A902))*INDEX(LapseRateFactor,(DurationInforce+A902))</f>
        <v>4.009617538372149E-7</v>
      </c>
      <c r="E902" s="25" cm="1">
        <f t="array" ref="E902">INDEX(PolicyHoldersInforce,A902)*INDEX(QxFactor,INDEX(Age,A902),QxIndex)</f>
        <v>9.2986277286438901E-7</v>
      </c>
      <c r="F902" s="26" cm="1">
        <f t="array" ref="F902">INDEX(Deaths,A902)*SumAssured</f>
        <v>0.4649313864321945</v>
      </c>
      <c r="G902" s="26" cm="1">
        <f t="array" ref="G902">INDEX(PolicyHoldersInforce,A902)*Premium</f>
        <v>2.0871925499006323E-3</v>
      </c>
      <c r="H902" s="26" cm="1">
        <f t="array" ref="H902">INDEX(PolicyHoldersInforce,A902)*INDEX(EscalatedExpense,A902)</f>
        <v>9.0864677973871884E-3</v>
      </c>
      <c r="I902" s="26" cm="1">
        <f t="array" ref="I902">INDEX(PremiumsReceived,A902)-INDEX(ExpensesPaid,A902)-INDEX(DeathBenefitsPaid,A902)</f>
        <v>-0.47193066167968106</v>
      </c>
      <c r="J902" s="26" cm="1">
        <f t="array" ref="J902">IF(A902=MaxT,INDEX(NetCF,A902),INDEX(NetCF,A902)+(INDEX(BEL,(A902+1))*INDEX(DiscountFactor,A902)))</f>
        <v>-12.548667238623251</v>
      </c>
      <c r="K902" s="26"/>
    </row>
    <row r="903" spans="1:11" x14ac:dyDescent="0.2">
      <c r="A903" s="9">
        <v>902</v>
      </c>
      <c r="B903" s="24">
        <f t="shared" si="14"/>
        <v>97</v>
      </c>
      <c r="C903" s="25" cm="1">
        <f t="array" ref="C903">IF(A903=1,1,INDEX(PolicyHoldersInforce,(A903-1))-INDEX(Deaths,(A903-1))-INDEX(Lapses,(A903-1)))</f>
        <v>4.5467214708738578E-5</v>
      </c>
      <c r="D903" s="25" cm="1">
        <f t="array" ref="D903">(INDEX(PolicyHoldersInforce,A903)-INDEX(Deaths,A903))*INDEX(LapseRateFactor,(DurationInforce+A903))</f>
        <v>3.8955935867293724E-7</v>
      </c>
      <c r="E903" s="25" cm="1">
        <f t="array" ref="E903">INDEX(PolicyHoldersInforce,A903)*INDEX(QxFactor,INDEX(Age,A903),QxIndex)</f>
        <v>9.0341969523096659E-7</v>
      </c>
      <c r="F903" s="26" cm="1">
        <f t="array" ref="F903">INDEX(Deaths,A903)*SumAssured</f>
        <v>0.45170984761548327</v>
      </c>
      <c r="G903" s="26" cm="1">
        <f t="array" ref="G903">INDEX(PolicyHoldersInforce,A903)*Premium</f>
        <v>2.0278377760097406E-3</v>
      </c>
      <c r="H903" s="26" cm="1">
        <f t="array" ref="H903">INDEX(PolicyHoldersInforce,A903)*INDEX(EscalatedExpense,A903)</f>
        <v>8.864036994410426E-3</v>
      </c>
      <c r="I903" s="26" cm="1">
        <f t="array" ref="I903">INDEX(PremiumsReceived,A903)-INDEX(ExpensesPaid,A903)-INDEX(DeathBenefitsPaid,A903)</f>
        <v>-0.45854604683388395</v>
      </c>
      <c r="J903" s="26" cm="1">
        <f t="array" ref="J903">IF(A903=MaxT,INDEX(NetCF,A903),INDEX(NetCF,A903)+(INDEX(BEL,(A903+1))*INDEX(DiscountFactor,A903)))</f>
        <v>-12.135520702896171</v>
      </c>
      <c r="K903" s="26"/>
    </row>
    <row r="904" spans="1:11" x14ac:dyDescent="0.2">
      <c r="A904" s="9">
        <v>903</v>
      </c>
      <c r="B904" s="24">
        <f t="shared" si="14"/>
        <v>97</v>
      </c>
      <c r="C904" s="25" cm="1">
        <f t="array" ref="C904">IF(A904=1,1,INDEX(PolicyHoldersInforce,(A904-1))-INDEX(Deaths,(A904-1))-INDEX(Lapses,(A904-1)))</f>
        <v>4.417423565483467E-5</v>
      </c>
      <c r="D904" s="25" cm="1">
        <f t="array" ref="D904">(INDEX(PolicyHoldersInforce,A904)-INDEX(Deaths,A904))*INDEX(LapseRateFactor,(DurationInforce+A904))</f>
        <v>3.7848122040906997E-7</v>
      </c>
      <c r="E904" s="25" cm="1">
        <f t="array" ref="E904">INDEX(PolicyHoldersInforce,A904)*INDEX(QxFactor,INDEX(Age,A904),QxIndex)</f>
        <v>8.777285956045497E-7</v>
      </c>
      <c r="F904" s="26" cm="1">
        <f t="array" ref="F904">INDEX(Deaths,A904)*SumAssured</f>
        <v>0.43886429780227487</v>
      </c>
      <c r="G904" s="26" cm="1">
        <f t="array" ref="G904">INDEX(PolicyHoldersInforce,A904)*Premium</f>
        <v>1.9701709102056264E-3</v>
      </c>
      <c r="H904" s="26" cm="1">
        <f t="array" ref="H904">INDEX(PolicyHoldersInforce,A904)*INDEX(EscalatedExpense,A904)</f>
        <v>8.6470511523597336E-3</v>
      </c>
      <c r="I904" s="26" cm="1">
        <f t="array" ref="I904">INDEX(PremiumsReceived,A904)-INDEX(ExpensesPaid,A904)-INDEX(DeathBenefitsPaid,A904)</f>
        <v>-0.445541178044429</v>
      </c>
      <c r="J904" s="26" cm="1">
        <f t="array" ref="J904">IF(A904=MaxT,INDEX(NetCF,A904),INDEX(NetCF,A904)+(INDEX(BEL,(A904+1))*INDEX(DiscountFactor,A904)))</f>
        <v>-11.7338129206509</v>
      </c>
      <c r="K904" s="26"/>
    </row>
    <row r="905" spans="1:11" x14ac:dyDescent="0.2">
      <c r="A905" s="9">
        <v>904</v>
      </c>
      <c r="B905" s="24">
        <f t="shared" si="14"/>
        <v>97</v>
      </c>
      <c r="C905" s="25" cm="1">
        <f t="array" ref="C905">IF(A905=1,1,INDEX(PolicyHoldersInforce,(A905-1))-INDEX(Deaths,(A905-1))-INDEX(Lapses,(A905-1)))</f>
        <v>4.2918025838821051E-5</v>
      </c>
      <c r="D905" s="25" cm="1">
        <f t="array" ref="D905">(INDEX(PolicyHoldersInforce,A905)-INDEX(Deaths,A905))*INDEX(LapseRateFactor,(DurationInforce+A905))</f>
        <v>3.6771811795338202E-7</v>
      </c>
      <c r="E905" s="25" cm="1">
        <f t="array" ref="E905">INDEX(PolicyHoldersInforce,A905)*INDEX(QxFactor,INDEX(Age,A905),QxIndex)</f>
        <v>8.527680895256266E-7</v>
      </c>
      <c r="F905" s="26" cm="1">
        <f t="array" ref="F905">INDEX(Deaths,A905)*SumAssured</f>
        <v>0.42638404476281327</v>
      </c>
      <c r="G905" s="26" cm="1">
        <f t="array" ref="G905">INDEX(PolicyHoldersInforce,A905)*Premium</f>
        <v>1.9141439524114189E-3</v>
      </c>
      <c r="H905" s="26" cm="1">
        <f t="array" ref="H905">INDEX(PolicyHoldersInforce,A905)*INDEX(EscalatedExpense,A905)</f>
        <v>8.4353769821443533E-3</v>
      </c>
      <c r="I905" s="26" cm="1">
        <f t="array" ref="I905">INDEX(PremiumsReceived,A905)-INDEX(ExpensesPaid,A905)-INDEX(DeathBenefitsPaid,A905)</f>
        <v>-0.43290527779254623</v>
      </c>
      <c r="J905" s="26" cm="1">
        <f t="array" ref="J905">IF(A905=MaxT,INDEX(NetCF,A905),INDEX(NetCF,A905)+(INDEX(BEL,(A905+1))*INDEX(DiscountFactor,A905)))</f>
        <v>-11.34321797610894</v>
      </c>
      <c r="K905" s="26"/>
    </row>
    <row r="906" spans="1:11" x14ac:dyDescent="0.2">
      <c r="A906" s="9">
        <v>905</v>
      </c>
      <c r="B906" s="24">
        <f t="shared" si="14"/>
        <v>97</v>
      </c>
      <c r="C906" s="25" cm="1">
        <f t="array" ref="C906">IF(A906=1,1,INDEX(PolicyHoldersInforce,(A906-1))-INDEX(Deaths,(A906-1))-INDEX(Lapses,(A906-1)))</f>
        <v>4.1697539631342043E-5</v>
      </c>
      <c r="D906" s="25" cm="1">
        <f t="array" ref="D906">(INDEX(PolicyHoldersInforce,A906)-INDEX(Deaths,A906))*INDEX(LapseRateFactor,(DurationInforce+A906))</f>
        <v>3.5726109243949432E-7</v>
      </c>
      <c r="E906" s="25" cm="1">
        <f t="array" ref="E906">INDEX(PolicyHoldersInforce,A906)*INDEX(QxFactor,INDEX(Age,A906),QxIndex)</f>
        <v>8.2851740065766815E-7</v>
      </c>
      <c r="F906" s="26" cm="1">
        <f t="array" ref="F906">INDEX(Deaths,A906)*SumAssured</f>
        <v>0.41425870032883405</v>
      </c>
      <c r="G906" s="26" cm="1">
        <f t="array" ref="G906">INDEX(PolicyHoldersInforce,A906)*Premium</f>
        <v>1.8597102675578551E-3</v>
      </c>
      <c r="H906" s="26" cm="1">
        <f t="array" ref="H906">INDEX(PolicyHoldersInforce,A906)*INDEX(EscalatedExpense,A906)</f>
        <v>8.2288844575035061E-3</v>
      </c>
      <c r="I906" s="26" cm="1">
        <f t="array" ref="I906">INDEX(PremiumsReceived,A906)-INDEX(ExpensesPaid,A906)-INDEX(DeathBenefitsPaid,A906)</f>
        <v>-0.4206278745187797</v>
      </c>
      <c r="J906" s="26" cm="1">
        <f t="array" ref="J906">IF(A906=MaxT,INDEX(NetCF,A906),INDEX(NetCF,A906)+(INDEX(BEL,(A906+1))*INDEX(DiscountFactor,A906)))</f>
        <v>-10.963419197059153</v>
      </c>
      <c r="K906" s="26"/>
    </row>
    <row r="907" spans="1:11" x14ac:dyDescent="0.2">
      <c r="A907" s="9">
        <v>906</v>
      </c>
      <c r="B907" s="24">
        <f t="shared" si="14"/>
        <v>97</v>
      </c>
      <c r="C907" s="25" cm="1">
        <f t="array" ref="C907">IF(A907=1,1,INDEX(PolicyHoldersInforce,(A907-1))-INDEX(Deaths,(A907-1))-INDEX(Lapses,(A907-1)))</f>
        <v>4.0511761138244878E-5</v>
      </c>
      <c r="D907" s="25" cm="1">
        <f t="array" ref="D907">(INDEX(PolicyHoldersInforce,A907)-INDEX(Deaths,A907))*INDEX(LapseRateFactor,(DurationInforce+A907))</f>
        <v>3.471014397698024E-7</v>
      </c>
      <c r="E907" s="25" cm="1">
        <f t="array" ref="E907">INDEX(PolicyHoldersInforce,A907)*INDEX(QxFactor,INDEX(Age,A907),QxIndex)</f>
        <v>8.0495634349356202E-7</v>
      </c>
      <c r="F907" s="26" cm="1">
        <f t="array" ref="F907">INDEX(Deaths,A907)*SumAssured</f>
        <v>0.40247817174678102</v>
      </c>
      <c r="G907" s="26" cm="1">
        <f t="array" ref="G907">INDEX(PolicyHoldersInforce,A907)*Premium</f>
        <v>1.8068245467657215E-3</v>
      </c>
      <c r="H907" s="26" cm="1">
        <f t="array" ref="H907">INDEX(PolicyHoldersInforce,A907)*INDEX(EscalatedExpense,A907)</f>
        <v>8.0274467351344313E-3</v>
      </c>
      <c r="I907" s="26" cm="1">
        <f t="array" ref="I907">INDEX(PremiumsReceived,A907)-INDEX(ExpensesPaid,A907)-INDEX(DeathBenefitsPaid,A907)</f>
        <v>-0.40869879393514974</v>
      </c>
      <c r="J907" s="26" cm="1">
        <f t="array" ref="J907">IF(A907=MaxT,INDEX(NetCF,A907),INDEX(NetCF,A907)+(INDEX(BEL,(A907+1))*INDEX(DiscountFactor,A907)))</f>
        <v>-10.5941088924027</v>
      </c>
      <c r="K907" s="26"/>
    </row>
    <row r="908" spans="1:11" x14ac:dyDescent="0.2">
      <c r="A908" s="9">
        <v>907</v>
      </c>
      <c r="B908" s="24">
        <f t="shared" si="14"/>
        <v>97</v>
      </c>
      <c r="C908" s="25" cm="1">
        <f t="array" ref="C908">IF(A908=1,1,INDEX(PolicyHoldersInforce,(A908-1))-INDEX(Deaths,(A908-1))-INDEX(Lapses,(A908-1)))</f>
        <v>3.9359703354981517E-5</v>
      </c>
      <c r="D908" s="25" cm="1">
        <f t="array" ref="D908">(INDEX(PolicyHoldersInforce,A908)-INDEX(Deaths,A908))*INDEX(LapseRateFactor,(DurationInforce+A908))</f>
        <v>3.3723070337046047E-7</v>
      </c>
      <c r="E908" s="25" cm="1">
        <f t="array" ref="E908">INDEX(PolicyHoldersInforce,A908)*INDEX(QxFactor,INDEX(Age,A908),QxIndex)</f>
        <v>7.8206530655383464E-7</v>
      </c>
      <c r="F908" s="26" cm="1">
        <f t="array" ref="F908">INDEX(Deaths,A908)*SumAssured</f>
        <v>0.39103265327691733</v>
      </c>
      <c r="G908" s="26" cm="1">
        <f t="array" ref="G908">INDEX(PolicyHoldersInforce,A908)*Premium</f>
        <v>1.7554427696321758E-3</v>
      </c>
      <c r="H908" s="26" cm="1">
        <f t="array" ref="H908">INDEX(PolicyHoldersInforce,A908)*INDEX(EscalatedExpense,A908)</f>
        <v>7.8309400767756429E-3</v>
      </c>
      <c r="I908" s="26" cm="1">
        <f t="array" ref="I908">INDEX(PremiumsReceived,A908)-INDEX(ExpensesPaid,A908)-INDEX(DeathBenefitsPaid,A908)</f>
        <v>-0.39710815058406079</v>
      </c>
      <c r="J908" s="26" cm="1">
        <f t="array" ref="J908">IF(A908=MaxT,INDEX(NetCF,A908),INDEX(NetCF,A908)+(INDEX(BEL,(A908+1))*INDEX(DiscountFactor,A908)))</f>
        <v>-10.234988097150596</v>
      </c>
      <c r="K908" s="26"/>
    </row>
    <row r="909" spans="1:11" x14ac:dyDescent="0.2">
      <c r="A909" s="9">
        <v>908</v>
      </c>
      <c r="B909" s="24">
        <f t="shared" si="14"/>
        <v>97</v>
      </c>
      <c r="C909" s="25" cm="1">
        <f t="array" ref="C909">IF(A909=1,1,INDEX(PolicyHoldersInforce,(A909-1))-INDEX(Deaths,(A909-1))-INDEX(Lapses,(A909-1)))</f>
        <v>3.8240407345057221E-5</v>
      </c>
      <c r="D909" s="25" cm="1">
        <f t="array" ref="D909">(INDEX(PolicyHoldersInforce,A909)-INDEX(Deaths,A909))*INDEX(LapseRateFactor,(DurationInforce+A909))</f>
        <v>3.2764066715239666E-7</v>
      </c>
      <c r="E909" s="25" cm="1">
        <f t="array" ref="E909">INDEX(PolicyHoldersInforce,A909)*INDEX(QxFactor,INDEX(Age,A909),QxIndex)</f>
        <v>7.598252360626748E-7</v>
      </c>
      <c r="F909" s="26" cm="1">
        <f t="array" ref="F909">INDEX(Deaths,A909)*SumAssured</f>
        <v>0.37991261803133741</v>
      </c>
      <c r="G909" s="26" cm="1">
        <f t="array" ref="G909">INDEX(PolicyHoldersInforce,A909)*Premium</f>
        <v>1.7055221675895522E-3</v>
      </c>
      <c r="H909" s="26" cm="1">
        <f t="array" ref="H909">INDEX(PolicyHoldersInforce,A909)*INDEX(EscalatedExpense,A909)</f>
        <v>7.6392437731975741E-3</v>
      </c>
      <c r="I909" s="26" cm="1">
        <f t="array" ref="I909">INDEX(PremiumsReceived,A909)-INDEX(ExpensesPaid,A909)-INDEX(DeathBenefitsPaid,A909)</f>
        <v>-0.38584633963694542</v>
      </c>
      <c r="J909" s="26" cm="1">
        <f t="array" ref="J909">IF(A909=MaxT,INDEX(NetCF,A909),INDEX(NetCF,A909)+(INDEX(BEL,(A909+1))*INDEX(DiscountFactor,A909)))</f>
        <v>-9.8857663246622227</v>
      </c>
      <c r="K909" s="26"/>
    </row>
    <row r="910" spans="1:11" x14ac:dyDescent="0.2">
      <c r="A910" s="9">
        <v>909</v>
      </c>
      <c r="B910" s="24">
        <f t="shared" si="14"/>
        <v>97</v>
      </c>
      <c r="C910" s="25" cm="1">
        <f t="array" ref="C910">IF(A910=1,1,INDEX(PolicyHoldersInforce,(A910-1))-INDEX(Deaths,(A910-1))-INDEX(Lapses,(A910-1)))</f>
        <v>3.7152941441842147E-5</v>
      </c>
      <c r="D910" s="25" cm="1">
        <f t="array" ref="D910">(INDEX(PolicyHoldersInforce,A910)-INDEX(Deaths,A910))*INDEX(LapseRateFactor,(DurationInforce+A910))</f>
        <v>3.183233486725002E-7</v>
      </c>
      <c r="E910" s="25" cm="1">
        <f t="array" ref="E910">INDEX(PolicyHoldersInforce,A910)*INDEX(QxFactor,INDEX(Age,A910),QxIndex)</f>
        <v>7.3821762008817332E-7</v>
      </c>
      <c r="F910" s="26" cm="1">
        <f t="array" ref="F910">INDEX(Deaths,A910)*SumAssured</f>
        <v>0.36910881004408669</v>
      </c>
      <c r="G910" s="26" cm="1">
        <f t="array" ref="G910">INDEX(PolicyHoldersInforce,A910)*Premium</f>
        <v>1.6570211883061598E-3</v>
      </c>
      <c r="H910" s="26" cm="1">
        <f t="array" ref="H910">INDEX(PolicyHoldersInforce,A910)*INDEX(EscalatedExpense,A910)</f>
        <v>7.4522400700538435E-3</v>
      </c>
      <c r="I910" s="26" cm="1">
        <f t="array" ref="I910">INDEX(PremiumsReceived,A910)-INDEX(ExpensesPaid,A910)-INDEX(DeathBenefitsPaid,A910)</f>
        <v>-0.37490402892583435</v>
      </c>
      <c r="J910" s="26" cm="1">
        <f t="array" ref="J910">IF(A910=MaxT,INDEX(NetCF,A910),INDEX(NetCF,A910)+(INDEX(BEL,(A910+1))*INDEX(DiscountFactor,A910)))</f>
        <v>-9.5461613259191012</v>
      </c>
      <c r="K910" s="26"/>
    </row>
    <row r="911" spans="1:11" x14ac:dyDescent="0.2">
      <c r="A911" s="9">
        <v>910</v>
      </c>
      <c r="B911" s="24">
        <f t="shared" si="14"/>
        <v>97</v>
      </c>
      <c r="C911" s="25" cm="1">
        <f t="array" ref="C911">IF(A911=1,1,INDEX(PolicyHoldersInforce,(A911-1))-INDEX(Deaths,(A911-1))-INDEX(Lapses,(A911-1)))</f>
        <v>3.6096400473081469E-5</v>
      </c>
      <c r="D911" s="25" cm="1">
        <f t="array" ref="D911">(INDEX(PolicyHoldersInforce,A911)-INDEX(Deaths,A911))*INDEX(LapseRateFactor,(DurationInforce+A911))</f>
        <v>3.0927099248928786E-7</v>
      </c>
      <c r="E911" s="25" cm="1">
        <f t="array" ref="E911">INDEX(PolicyHoldersInforce,A911)*INDEX(QxFactor,INDEX(Age,A911),QxIndex)</f>
        <v>7.1722447313357544E-7</v>
      </c>
      <c r="F911" s="26" cm="1">
        <f t="array" ref="F911">INDEX(Deaths,A911)*SumAssured</f>
        <v>0.3586122365667877</v>
      </c>
      <c r="G911" s="26" cm="1">
        <f t="array" ref="G911">INDEX(PolicyHoldersInforce,A911)*Premium</f>
        <v>1.6098994610994335E-3</v>
      </c>
      <c r="H911" s="26" cm="1">
        <f t="array" ref="H911">INDEX(PolicyHoldersInforce,A911)*INDEX(EscalatedExpense,A911)</f>
        <v>7.2698140955476109E-3</v>
      </c>
      <c r="I911" s="26" cm="1">
        <f t="array" ref="I911">INDEX(PremiumsReceived,A911)-INDEX(ExpensesPaid,A911)-INDEX(DeathBenefitsPaid,A911)</f>
        <v>-0.36427215120123591</v>
      </c>
      <c r="J911" s="26" cm="1">
        <f t="array" ref="J911">IF(A911=MaxT,INDEX(NetCF,A911),INDEX(NetCF,A911)+(INDEX(BEL,(A911+1))*INDEX(DiscountFactor,A911)))</f>
        <v>-9.215898855634153</v>
      </c>
      <c r="K911" s="26"/>
    </row>
    <row r="912" spans="1:11" x14ac:dyDescent="0.2">
      <c r="A912" s="9">
        <v>911</v>
      </c>
      <c r="B912" s="24">
        <f t="shared" si="14"/>
        <v>97</v>
      </c>
      <c r="C912" s="25" cm="1">
        <f t="array" ref="C912">IF(A912=1,1,INDEX(PolicyHoldersInforce,(A912-1))-INDEX(Deaths,(A912-1))-INDEX(Lapses,(A912-1)))</f>
        <v>3.5069905007458608E-5</v>
      </c>
      <c r="D912" s="25" cm="1">
        <f t="array" ref="D912">(INDEX(PolicyHoldersInforce,A912)-INDEX(Deaths,A912))*INDEX(LapseRateFactor,(DurationInforce+A912))</f>
        <v>3.0047606370751959E-7</v>
      </c>
      <c r="E912" s="25" cm="1">
        <f t="array" ref="E912">INDEX(PolicyHoldersInforce,A912)*INDEX(QxFactor,INDEX(Age,A912),QxIndex)</f>
        <v>6.9682832116672231E-7</v>
      </c>
      <c r="F912" s="26" cm="1">
        <f t="array" ref="F912">INDEX(Deaths,A912)*SumAssured</f>
        <v>0.34841416058336117</v>
      </c>
      <c r="G912" s="26" cm="1">
        <f t="array" ref="G912">INDEX(PolicyHoldersInforce,A912)*Premium</f>
        <v>1.5641177633326539E-3</v>
      </c>
      <c r="H912" s="26" cm="1">
        <f t="array" ref="H912">INDEX(PolicyHoldersInforce,A912)*INDEX(EscalatedExpense,A912)</f>
        <v>7.0918537898687021E-3</v>
      </c>
      <c r="I912" s="26" cm="1">
        <f t="array" ref="I912">INDEX(PremiumsReceived,A912)-INDEX(ExpensesPaid,A912)-INDEX(DeathBenefitsPaid,A912)</f>
        <v>-0.35394189660989722</v>
      </c>
      <c r="J912" s="26" cm="1">
        <f t="array" ref="J912">IF(A912=MaxT,INDEX(NetCF,A912),INDEX(NetCF,A912)+(INDEX(BEL,(A912+1))*INDEX(DiscountFactor,A912)))</f>
        <v>-8.8947124450022841</v>
      </c>
      <c r="K912" s="26"/>
    </row>
    <row r="913" spans="1:11" x14ac:dyDescent="0.2">
      <c r="A913" s="9">
        <v>912</v>
      </c>
      <c r="B913" s="24">
        <f t="shared" si="14"/>
        <v>98</v>
      </c>
      <c r="C913" s="25" cm="1">
        <f t="array" ref="C913">IF(A913=1,1,INDEX(PolicyHoldersInforce,(A913-1))-INDEX(Deaths,(A913-1))-INDEX(Lapses,(A913-1)))</f>
        <v>3.4072600622584364E-5</v>
      </c>
      <c r="D913" s="25" cm="1">
        <f t="array" ref="D913">(INDEX(PolicyHoldersInforce,A913)-INDEX(Deaths,A913))*INDEX(LapseRateFactor,(DurationInforce+A913))</f>
        <v>2.9120629269429159E-7</v>
      </c>
      <c r="E913" s="25" cm="1">
        <f t="array" ref="E913">INDEX(PolicyHoldersInforce,A913)*INDEX(QxFactor,INDEX(Age,A913),QxIndex)</f>
        <v>7.5994301250949422E-7</v>
      </c>
      <c r="F913" s="26" cm="1">
        <f t="array" ref="F913">INDEX(Deaths,A913)*SumAssured</f>
        <v>0.37997150625474713</v>
      </c>
      <c r="G913" s="26" cm="1">
        <f t="array" ref="G913">INDEX(PolicyHoldersInforce,A913)*Premium</f>
        <v>1.5196379877672626E-3</v>
      </c>
      <c r="H913" s="26" cm="1">
        <f t="array" ref="H913">INDEX(PolicyHoldersInforce,A913)*INDEX(EscalatedExpense,A913)</f>
        <v>6.9182498363579677E-3</v>
      </c>
      <c r="I913" s="26" cm="1">
        <f t="array" ref="I913">INDEX(PremiumsReceived,A913)-INDEX(ExpensesPaid,A913)-INDEX(DeathBenefitsPaid,A913)</f>
        <v>-0.38537011810333782</v>
      </c>
      <c r="J913" s="26" cm="1">
        <f t="array" ref="J913">IF(A913=MaxT,INDEX(NetCF,A913),INDEX(NetCF,A913)+(INDEX(BEL,(A913+1))*INDEX(DiscountFactor,A913)))</f>
        <v>-8.5823431809036812</v>
      </c>
      <c r="K913" s="26"/>
    </row>
    <row r="914" spans="1:11" x14ac:dyDescent="0.2">
      <c r="A914" s="9">
        <v>913</v>
      </c>
      <c r="B914" s="24">
        <f t="shared" si="14"/>
        <v>98</v>
      </c>
      <c r="C914" s="25" cm="1">
        <f t="array" ref="C914">IF(A914=1,1,INDEX(PolicyHoldersInforce,(A914-1))-INDEX(Deaths,(A914-1))-INDEX(Lapses,(A914-1)))</f>
        <v>3.3021451317380577E-5</v>
      </c>
      <c r="D914" s="25" cm="1">
        <f t="array" ref="D914">(INDEX(PolicyHoldersInforce,A914)-INDEX(Deaths,A914))*INDEX(LapseRateFactor,(DurationInforce+A914))</f>
        <v>2.8222249672206154E-7</v>
      </c>
      <c r="E914" s="25" cm="1">
        <f t="array" ref="E914">INDEX(PolicyHoldersInforce,A914)*INDEX(QxFactor,INDEX(Age,A914),QxIndex)</f>
        <v>7.3649855699398682E-7</v>
      </c>
      <c r="F914" s="26" cm="1">
        <f t="array" ref="F914">INDEX(Deaths,A914)*SumAssured</f>
        <v>0.3682492784969934</v>
      </c>
      <c r="G914" s="26" cm="1">
        <f t="array" ref="G914">INDEX(PolicyHoldersInforce,A914)*Premium</f>
        <v>1.4727567287551738E-3</v>
      </c>
      <c r="H914" s="26" cm="1">
        <f t="array" ref="H914">INDEX(PolicyHoldersInforce,A914)*INDEX(EscalatedExpense,A914)</f>
        <v>6.732136150710724E-3</v>
      </c>
      <c r="I914" s="26" cm="1">
        <f t="array" ref="I914">INDEX(PremiumsReceived,A914)-INDEX(ExpensesPaid,A914)-INDEX(DeathBenefitsPaid,A914)</f>
        <v>-0.37350865791894894</v>
      </c>
      <c r="J914" s="26" cm="1">
        <f t="array" ref="J914">IF(A914=MaxT,INDEX(NetCF,A914),INDEX(NetCF,A914)+(INDEX(BEL,(A914+1))*INDEX(DiscountFactor,A914)))</f>
        <v>-8.2368722436662782</v>
      </c>
      <c r="K914" s="26"/>
    </row>
    <row r="915" spans="1:11" x14ac:dyDescent="0.2">
      <c r="A915" s="9">
        <v>914</v>
      </c>
      <c r="B915" s="24">
        <f t="shared" si="14"/>
        <v>98</v>
      </c>
      <c r="C915" s="25" cm="1">
        <f t="array" ref="C915">IF(A915=1,1,INDEX(PolicyHoldersInforce,(A915-1))-INDEX(Deaths,(A915-1))-INDEX(Lapses,(A915-1)))</f>
        <v>3.2002730263664524E-5</v>
      </c>
      <c r="D915" s="25" cm="1">
        <f t="array" ref="D915">(INDEX(PolicyHoldersInforce,A915)-INDEX(Deaths,A915))*INDEX(LapseRateFactor,(DurationInforce+A915))</f>
        <v>2.7351585338044233E-7</v>
      </c>
      <c r="E915" s="25" cm="1">
        <f t="array" ref="E915">INDEX(PolicyHoldersInforce,A915)*INDEX(QxFactor,INDEX(Age,A915),QxIndex)</f>
        <v>7.1377736952012314E-7</v>
      </c>
      <c r="F915" s="26" cm="1">
        <f t="array" ref="F915">INDEX(Deaths,A915)*SumAssured</f>
        <v>0.35688868476006158</v>
      </c>
      <c r="G915" s="26" cm="1">
        <f t="array" ref="G915">INDEX(PolicyHoldersInforce,A915)*Premium</f>
        <v>1.4273217697594379E-3</v>
      </c>
      <c r="H915" s="26" cm="1">
        <f t="array" ref="H915">INDEX(PolicyHoldersInforce,A915)*INDEX(EscalatedExpense,A915)</f>
        <v>6.5510292666108019E-3</v>
      </c>
      <c r="I915" s="26" cm="1">
        <f t="array" ref="I915">INDEX(PremiumsReceived,A915)-INDEX(ExpensesPaid,A915)-INDEX(DeathBenefitsPaid,A915)</f>
        <v>-0.36201239225691295</v>
      </c>
      <c r="J915" s="26" cm="1">
        <f t="array" ref="J915">IF(A915=MaxT,INDEX(NetCF,A915),INDEX(NetCF,A915)+(INDEX(BEL,(A915+1))*INDEX(DiscountFactor,A915)))</f>
        <v>-7.9016389056146314</v>
      </c>
      <c r="K915" s="26"/>
    </row>
    <row r="916" spans="1:11" x14ac:dyDescent="0.2">
      <c r="A916" s="9">
        <v>915</v>
      </c>
      <c r="B916" s="24">
        <f t="shared" si="14"/>
        <v>98</v>
      </c>
      <c r="C916" s="25" cm="1">
        <f t="array" ref="C916">IF(A916=1,1,INDEX(PolicyHoldersInforce,(A916-1))-INDEX(Deaths,(A916-1))-INDEX(Lapses,(A916-1)))</f>
        <v>3.1015437040763958E-5</v>
      </c>
      <c r="D916" s="25" cm="1">
        <f t="array" ref="D916">(INDEX(PolicyHoldersInforce,A916)-INDEX(Deaths,A916))*INDEX(LapseRateFactor,(DurationInforce+A916))</f>
        <v>2.6507781243288687E-7</v>
      </c>
      <c r="E916" s="25" cm="1">
        <f t="array" ref="E916">INDEX(PolicyHoldersInforce,A916)*INDEX(QxFactor,INDEX(Age,A916),QxIndex)</f>
        <v>6.9175713706554641E-7</v>
      </c>
      <c r="F916" s="26" cm="1">
        <f t="array" ref="F916">INDEX(Deaths,A916)*SumAssured</f>
        <v>0.34587856853277321</v>
      </c>
      <c r="G916" s="26" cm="1">
        <f t="array" ref="G916">INDEX(PolicyHoldersInforce,A916)*Premium</f>
        <v>1.3832884920180726E-3</v>
      </c>
      <c r="H916" s="26" cm="1">
        <f t="array" ref="H916">INDEX(PolicyHoldersInforce,A916)*INDEX(EscalatedExpense,A916)</f>
        <v>6.3747944918583488E-3</v>
      </c>
      <c r="I916" s="26" cm="1">
        <f t="array" ref="I916">INDEX(PremiumsReceived,A916)-INDEX(ExpensesPaid,A916)-INDEX(DeathBenefitsPaid,A916)</f>
        <v>-0.35087007453261349</v>
      </c>
      <c r="J916" s="26" cm="1">
        <f t="array" ref="J916">IF(A916=MaxT,INDEX(NetCF,A916),INDEX(NetCF,A916)+(INDEX(BEL,(A916+1))*INDEX(DiscountFactor,A916)))</f>
        <v>-7.5763260266552876</v>
      </c>
      <c r="K916" s="26"/>
    </row>
    <row r="917" spans="1:11" x14ac:dyDescent="0.2">
      <c r="A917" s="9">
        <v>916</v>
      </c>
      <c r="B917" s="24">
        <f t="shared" si="14"/>
        <v>98</v>
      </c>
      <c r="C917" s="25" cm="1">
        <f t="array" ref="C917">IF(A917=1,1,INDEX(PolicyHoldersInforce,(A917-1))-INDEX(Deaths,(A917-1))-INDEX(Lapses,(A917-1)))</f>
        <v>3.0058602091265526E-5</v>
      </c>
      <c r="D917" s="25" cm="1">
        <f t="array" ref="D917">(INDEX(PolicyHoldersInforce,A917)-INDEX(Deaths,A917))*INDEX(LapseRateFactor,(DurationInforce+A917))</f>
        <v>2.5690008742004827E-7</v>
      </c>
      <c r="E917" s="25" cm="1">
        <f t="array" ref="E917">INDEX(PolicyHoldersInforce,A917)*INDEX(QxFactor,INDEX(Age,A917),QxIndex)</f>
        <v>6.7041623497091034E-7</v>
      </c>
      <c r="F917" s="26" cm="1">
        <f t="array" ref="F917">INDEX(Deaths,A917)*SumAssured</f>
        <v>0.33520811748545515</v>
      </c>
      <c r="G917" s="26" cm="1">
        <f t="array" ref="G917">INDEX(PolicyHoldersInforce,A917)*Premium</f>
        <v>1.3406136532704426E-3</v>
      </c>
      <c r="H917" s="26" cm="1">
        <f t="array" ref="H917">INDEX(PolicyHoldersInforce,A917)*INDEX(EscalatedExpense,A917)</f>
        <v>6.2033007577222627E-3</v>
      </c>
      <c r="I917" s="26" cm="1">
        <f t="array" ref="I917">INDEX(PremiumsReceived,A917)-INDEX(ExpensesPaid,A917)-INDEX(DeathBenefitsPaid,A917)</f>
        <v>-0.34007080458990696</v>
      </c>
      <c r="J917" s="26" cm="1">
        <f t="array" ref="J917">IF(A917=MaxT,INDEX(NetCF,A917),INDEX(NetCF,A917)+(INDEX(BEL,(A917+1))*INDEX(DiscountFactor,A917)))</f>
        <v>-7.2606262243272903</v>
      </c>
      <c r="K917" s="26"/>
    </row>
    <row r="918" spans="1:11" x14ac:dyDescent="0.2">
      <c r="A918" s="9">
        <v>917</v>
      </c>
      <c r="B918" s="24">
        <f t="shared" si="14"/>
        <v>98</v>
      </c>
      <c r="C918" s="25" cm="1">
        <f t="array" ref="C918">IF(A918=1,1,INDEX(PolicyHoldersInforce,(A918-1))-INDEX(Deaths,(A918-1))-INDEX(Lapses,(A918-1)))</f>
        <v>2.9131285768874567E-5</v>
      </c>
      <c r="D918" s="25" cm="1">
        <f t="array" ref="D918">(INDEX(PolicyHoldersInforce,A918)-INDEX(Deaths,A918))*INDEX(LapseRateFactor,(DurationInforce+A918))</f>
        <v>2.4897464752217957E-7</v>
      </c>
      <c r="E918" s="25" cm="1">
        <f t="array" ref="E918">INDEX(PolicyHoldersInforce,A918)*INDEX(QxFactor,INDEX(Age,A918),QxIndex)</f>
        <v>6.497337057036871E-7</v>
      </c>
      <c r="F918" s="26" cm="1">
        <f t="array" ref="F918">INDEX(Deaths,A918)*SumAssured</f>
        <v>0.32486685285184352</v>
      </c>
      <c r="G918" s="26" cm="1">
        <f t="array" ref="G918">INDEX(PolicyHoldersInforce,A918)*Premium</f>
        <v>1.2992553452918058E-3</v>
      </c>
      <c r="H918" s="26" cm="1">
        <f t="array" ref="H918">INDEX(PolicyHoldersInforce,A918)*INDEX(EscalatedExpense,A918)</f>
        <v>6.0364205214621476E-3</v>
      </c>
      <c r="I918" s="26" cm="1">
        <f t="array" ref="I918">INDEX(PremiumsReceived,A918)-INDEX(ExpensesPaid,A918)-INDEX(DeathBenefitsPaid,A918)</f>
        <v>-0.32960401802801387</v>
      </c>
      <c r="J918" s="26" cm="1">
        <f t="array" ref="J918">IF(A918=MaxT,INDEX(NetCF,A918),INDEX(NetCF,A918)+(INDEX(BEL,(A918+1))*INDEX(DiscountFactor,A918)))</f>
        <v>-6.9542415731832143</v>
      </c>
      <c r="K918" s="26"/>
    </row>
    <row r="919" spans="1:11" x14ac:dyDescent="0.2">
      <c r="A919" s="9">
        <v>918</v>
      </c>
      <c r="B919" s="24">
        <f t="shared" si="14"/>
        <v>98</v>
      </c>
      <c r="C919" s="25" cm="1">
        <f t="array" ref="C919">IF(A919=1,1,INDEX(PolicyHoldersInforce,(A919-1))-INDEX(Deaths,(A919-1))-INDEX(Lapses,(A919-1)))</f>
        <v>2.8232577415648701E-5</v>
      </c>
      <c r="D919" s="25" cm="1">
        <f t="array" ref="D919">(INDEX(PolicyHoldersInforce,A919)-INDEX(Deaths,A919))*INDEX(LapseRateFactor,(DurationInforce+A919))</f>
        <v>2.4129370967258002E-7</v>
      </c>
      <c r="E919" s="25" cm="1">
        <f t="array" ref="E919">INDEX(PolicyHoldersInforce,A919)*INDEX(QxFactor,INDEX(Age,A919),QxIndex)</f>
        <v>6.2968923827711743E-7</v>
      </c>
      <c r="F919" s="26" cm="1">
        <f t="array" ref="F919">INDEX(Deaths,A919)*SumAssured</f>
        <v>0.31484461913855871</v>
      </c>
      <c r="G919" s="26" cm="1">
        <f t="array" ref="G919">INDEX(PolicyHoldersInforce,A919)*Premium</f>
        <v>1.2591729527379322E-3</v>
      </c>
      <c r="H919" s="26" cm="1">
        <f t="array" ref="H919">INDEX(PolicyHoldersInforce,A919)*INDEX(EscalatedExpense,A919)</f>
        <v>5.8740296714726564E-3</v>
      </c>
      <c r="I919" s="26" cm="1">
        <f t="array" ref="I919">INDEX(PremiumsReceived,A919)-INDEX(ExpensesPaid,A919)-INDEX(DeathBenefitsPaid,A919)</f>
        <v>-0.31945947585729345</v>
      </c>
      <c r="J919" s="26" cm="1">
        <f t="array" ref="J919">IF(A919=MaxT,INDEX(NetCF,A919),INDEX(NetCF,A919)+(INDEX(BEL,(A919+1))*INDEX(DiscountFactor,A919)))</f>
        <v>-6.6568833134319894</v>
      </c>
      <c r="K919" s="26"/>
    </row>
    <row r="920" spans="1:11" x14ac:dyDescent="0.2">
      <c r="A920" s="9">
        <v>919</v>
      </c>
      <c r="B920" s="24">
        <f t="shared" si="14"/>
        <v>98</v>
      </c>
      <c r="C920" s="25" cm="1">
        <f t="array" ref="C920">IF(A920=1,1,INDEX(PolicyHoldersInforce,(A920-1))-INDEX(Deaths,(A920-1))-INDEX(Lapses,(A920-1)))</f>
        <v>2.7361594467699002E-5</v>
      </c>
      <c r="D920" s="25" cm="1">
        <f t="array" ref="D920">(INDEX(PolicyHoldersInforce,A920)-INDEX(Deaths,A920))*INDEX(LapseRateFactor,(DurationInforce+A920))</f>
        <v>2.3384973091434405E-7</v>
      </c>
      <c r="E920" s="25" cm="1">
        <f t="array" ref="E920">INDEX(PolicyHoldersInforce,A920)*INDEX(QxFactor,INDEX(Age,A920),QxIndex)</f>
        <v>6.1026314830409176E-7</v>
      </c>
      <c r="F920" s="26" cm="1">
        <f t="array" ref="F920">INDEX(Deaths,A920)*SumAssured</f>
        <v>0.30513157415204589</v>
      </c>
      <c r="G920" s="26" cm="1">
        <f t="array" ref="G920">INDEX(PolicyHoldersInforce,A920)*Premium</f>
        <v>1.2203271132593756E-3</v>
      </c>
      <c r="H920" s="26" cm="1">
        <f t="array" ref="H920">INDEX(PolicyHoldersInforce,A920)*INDEX(EscalatedExpense,A920)</f>
        <v>5.7160074349796083E-3</v>
      </c>
      <c r="I920" s="26" cm="1">
        <f t="array" ref="I920">INDEX(PremiumsReceived,A920)-INDEX(ExpensesPaid,A920)-INDEX(DeathBenefitsPaid,A920)</f>
        <v>-0.3096272544737661</v>
      </c>
      <c r="J920" s="26" cm="1">
        <f t="array" ref="J920">IF(A920=MaxT,INDEX(NetCF,A920),INDEX(NetCF,A920)+(INDEX(BEL,(A920+1))*INDEX(DiscountFactor,A920)))</f>
        <v>-6.3682715685581011</v>
      </c>
      <c r="K920" s="26"/>
    </row>
    <row r="921" spans="1:11" x14ac:dyDescent="0.2">
      <c r="A921" s="9">
        <v>920</v>
      </c>
      <c r="B921" s="24">
        <f t="shared" si="14"/>
        <v>98</v>
      </c>
      <c r="C921" s="25" cm="1">
        <f t="array" ref="C921">IF(A921=1,1,INDEX(PolicyHoldersInforce,(A921-1))-INDEX(Deaths,(A921-1))-INDEX(Lapses,(A921-1)))</f>
        <v>2.6517481588480568E-5</v>
      </c>
      <c r="D921" s="25" cm="1">
        <f t="array" ref="D921">(INDEX(PolicyHoldersInforce,A921)-INDEX(Deaths,A921))*INDEX(LapseRateFactor,(DurationInforce+A921))</f>
        <v>2.2663540099290643E-7</v>
      </c>
      <c r="E921" s="25" cm="1">
        <f t="array" ref="E921">INDEX(PolicyHoldersInforce,A921)*INDEX(QxFactor,INDEX(Age,A921),QxIndex)</f>
        <v>5.9143635866637536E-7</v>
      </c>
      <c r="F921" s="26" cm="1">
        <f t="array" ref="F921">INDEX(Deaths,A921)*SumAssured</f>
        <v>0.29571817933318767</v>
      </c>
      <c r="G921" s="26" cm="1">
        <f t="array" ref="G921">INDEX(PolicyHoldersInforce,A921)*Premium</f>
        <v>1.1826796788462334E-3</v>
      </c>
      <c r="H921" s="26" cm="1">
        <f t="array" ref="H921">INDEX(PolicyHoldersInforce,A921)*INDEX(EscalatedExpense,A921)</f>
        <v>5.562236288219312E-3</v>
      </c>
      <c r="I921" s="26" cm="1">
        <f t="array" ref="I921">INDEX(PremiumsReceived,A921)-INDEX(ExpensesPaid,A921)-INDEX(DeathBenefitsPaid,A921)</f>
        <v>-0.30009773594256073</v>
      </c>
      <c r="J921" s="26" cm="1">
        <f t="array" ref="J921">IF(A921=MaxT,INDEX(NetCF,A921),INDEX(NetCF,A921)+(INDEX(BEL,(A921+1))*INDEX(DiscountFactor,A921)))</f>
        <v>-6.0881350716405684</v>
      </c>
      <c r="K921" s="26"/>
    </row>
    <row r="922" spans="1:11" x14ac:dyDescent="0.2">
      <c r="A922" s="9">
        <v>921</v>
      </c>
      <c r="B922" s="24">
        <f t="shared" si="14"/>
        <v>98</v>
      </c>
      <c r="C922" s="25" cm="1">
        <f t="array" ref="C922">IF(A922=1,1,INDEX(PolicyHoldersInforce,(A922-1))-INDEX(Deaths,(A922-1))-INDEX(Lapses,(A922-1)))</f>
        <v>2.5699409828821286E-5</v>
      </c>
      <c r="D922" s="25" cm="1">
        <f t="array" ref="D922">(INDEX(PolicyHoldersInforce,A922)-INDEX(Deaths,A922))*INDEX(LapseRateFactor,(DurationInforce+A922))</f>
        <v>2.1964363517710986E-7</v>
      </c>
      <c r="E922" s="25" cm="1">
        <f t="array" ref="E922">INDEX(PolicyHoldersInforce,A922)*INDEX(QxFactor,INDEX(Age,A922),QxIndex)</f>
        <v>5.7319038078019243E-7</v>
      </c>
      <c r="F922" s="26" cm="1">
        <f t="array" ref="F922">INDEX(Deaths,A922)*SumAssured</f>
        <v>0.28659519039009623</v>
      </c>
      <c r="G922" s="26" cm="1">
        <f t="array" ref="G922">INDEX(PolicyHoldersInforce,A922)*Premium</f>
        <v>1.1461936783654294E-3</v>
      </c>
      <c r="H922" s="26" cm="1">
        <f t="array" ref="H922">INDEX(PolicyHoldersInforce,A922)*INDEX(EscalatedExpense,A922)</f>
        <v>5.4126018690341593E-3</v>
      </c>
      <c r="I922" s="26" cm="1">
        <f t="array" ref="I922">INDEX(PremiumsReceived,A922)-INDEX(ExpensesPaid,A922)-INDEX(DeathBenefitsPaid,A922)</f>
        <v>-0.29086159858076499</v>
      </c>
      <c r="J922" s="26" cm="1">
        <f t="array" ref="J922">IF(A922=MaxT,INDEX(NetCF,A922),INDEX(NetCF,A922)+(INDEX(BEL,(A922+1))*INDEX(DiscountFactor,A922)))</f>
        <v>-5.8162109001036111</v>
      </c>
      <c r="K922" s="26"/>
    </row>
    <row r="923" spans="1:11" x14ac:dyDescent="0.2">
      <c r="A923" s="9">
        <v>922</v>
      </c>
      <c r="B923" s="24">
        <f t="shared" si="14"/>
        <v>98</v>
      </c>
      <c r="C923" s="25" cm="1">
        <f t="array" ref="C923">IF(A923=1,1,INDEX(PolicyHoldersInforce,(A923-1))-INDEX(Deaths,(A923-1))-INDEX(Lapses,(A923-1)))</f>
        <v>2.4906575812863985E-5</v>
      </c>
      <c r="D923" s="25" cm="1">
        <f t="array" ref="D923">(INDEX(PolicyHoldersInforce,A923)-INDEX(Deaths,A923))*INDEX(LapseRateFactor,(DurationInforce+A923))</f>
        <v>2.1286756730174433E-7</v>
      </c>
      <c r="E923" s="25" cm="1">
        <f t="array" ref="E923">INDEX(PolicyHoldersInforce,A923)*INDEX(QxFactor,INDEX(Age,A923),QxIndex)</f>
        <v>5.5550729643977285E-7</v>
      </c>
      <c r="F923" s="26" cm="1">
        <f t="array" ref="F923">INDEX(Deaths,A923)*SumAssured</f>
        <v>0.27775364821988641</v>
      </c>
      <c r="G923" s="26" cm="1">
        <f t="array" ref="G923">INDEX(PolicyHoldersInforce,A923)*Premium</f>
        <v>1.1108332812537337E-3</v>
      </c>
      <c r="H923" s="26" cm="1">
        <f t="array" ref="H923">INDEX(PolicyHoldersInforce,A923)*INDEX(EscalatedExpense,A923)</f>
        <v>5.2669928918195798E-3</v>
      </c>
      <c r="I923" s="26" cm="1">
        <f t="array" ref="I923">INDEX(PremiumsReceived,A923)-INDEX(ExpensesPaid,A923)-INDEX(DeathBenefitsPaid,A923)</f>
        <v>-0.28190980783045227</v>
      </c>
      <c r="J923" s="26" cm="1">
        <f t="array" ref="J923">IF(A923=MaxT,INDEX(NetCF,A923),INDEX(NetCF,A923)+(INDEX(BEL,(A923+1))*INDEX(DiscountFactor,A923)))</f>
        <v>-5.5522442186391912</v>
      </c>
      <c r="K923" s="26"/>
    </row>
    <row r="924" spans="1:11" x14ac:dyDescent="0.2">
      <c r="A924" s="9">
        <v>923</v>
      </c>
      <c r="B924" s="24">
        <f t="shared" si="14"/>
        <v>98</v>
      </c>
      <c r="C924" s="25" cm="1">
        <f t="array" ref="C924">IF(A924=1,1,INDEX(PolicyHoldersInforce,(A924-1))-INDEX(Deaths,(A924-1))-INDEX(Lapses,(A924-1)))</f>
        <v>2.4138200949122466E-5</v>
      </c>
      <c r="D924" s="25" cm="1">
        <f t="array" ref="D924">(INDEX(PolicyHoldersInforce,A924)-INDEX(Deaths,A924))*INDEX(LapseRateFactor,(DurationInforce+A924))</f>
        <v>2.0630054302472637E-7</v>
      </c>
      <c r="E924" s="25" cm="1">
        <f t="array" ref="E924">INDEX(PolicyHoldersInforce,A924)*INDEX(QxFactor,INDEX(Age,A924),QxIndex)</f>
        <v>5.3836974022103032E-7</v>
      </c>
      <c r="F924" s="26" cm="1">
        <f t="array" ref="F924">INDEX(Deaths,A924)*SumAssured</f>
        <v>0.26918487011051517</v>
      </c>
      <c r="G924" s="26" cm="1">
        <f t="array" ref="G924">INDEX(PolicyHoldersInforce,A924)*Premium</f>
        <v>1.0765637623308621E-3</v>
      </c>
      <c r="H924" s="26" cm="1">
        <f t="array" ref="H924">INDEX(PolicyHoldersInforce,A924)*INDEX(EscalatedExpense,A924)</f>
        <v>5.1253010647591205E-3</v>
      </c>
      <c r="I924" s="26" cm="1">
        <f t="array" ref="I924">INDEX(PremiumsReceived,A924)-INDEX(ExpensesPaid,A924)-INDEX(DeathBenefitsPaid,A924)</f>
        <v>-0.27323360741294345</v>
      </c>
      <c r="J924" s="26" cm="1">
        <f t="array" ref="J924">IF(A924=MaxT,INDEX(NetCF,A924),INDEX(NetCF,A924)+(INDEX(BEL,(A924+1))*INDEX(DiscountFactor,A924)))</f>
        <v>-5.2959880300496183</v>
      </c>
      <c r="K924" s="26"/>
    </row>
    <row r="925" spans="1:11" x14ac:dyDescent="0.2">
      <c r="A925" s="9">
        <v>924</v>
      </c>
      <c r="B925" s="24">
        <f t="shared" si="14"/>
        <v>99</v>
      </c>
      <c r="C925" s="25" cm="1">
        <f t="array" ref="C925">IF(A925=1,1,INDEX(PolicyHoldersInforce,(A925-1))-INDEX(Deaths,(A925-1))-INDEX(Lapses,(A925-1)))</f>
        <v>2.3393530665876711E-5</v>
      </c>
      <c r="D925" s="25" cm="1">
        <f t="array" ref="D925">(INDEX(PolicyHoldersInforce,A925)-INDEX(Deaths,A925))*INDEX(LapseRateFactor,(DurationInforce+A925))</f>
        <v>1.9937813448348737E-7</v>
      </c>
      <c r="E925" s="25" cm="1">
        <f t="array" ref="E925">INDEX(PolicyHoldersInforce,A925)*INDEX(QxFactor,INDEX(Age,A925),QxIndex)</f>
        <v>5.8559108623151603E-7</v>
      </c>
      <c r="F925" s="26" cm="1">
        <f t="array" ref="F925">INDEX(Deaths,A925)*SumAssured</f>
        <v>0.29279554311575801</v>
      </c>
      <c r="G925" s="26" cm="1">
        <f t="array" ref="G925">INDEX(PolicyHoldersInforce,A925)*Premium</f>
        <v>1.0433514676981013E-3</v>
      </c>
      <c r="H925" s="26" cm="1">
        <f t="array" ref="H925">INDEX(PolicyHoldersInforce,A925)*INDEX(EscalatedExpense,A925)</f>
        <v>4.9874210092860005E-3</v>
      </c>
      <c r="I925" s="26" cm="1">
        <f t="array" ref="I925">INDEX(PremiumsReceived,A925)-INDEX(ExpensesPaid,A925)-INDEX(DeathBenefitsPaid,A925)</f>
        <v>-0.29673961265734589</v>
      </c>
      <c r="J925" s="26" cm="1">
        <f t="array" ref="J925">IF(A925=MaxT,INDEX(NetCF,A925),INDEX(NetCF,A925)+(INDEX(BEL,(A925+1))*INDEX(DiscountFactor,A925)))</f>
        <v>-5.047202933766159</v>
      </c>
      <c r="K925" s="26"/>
    </row>
    <row r="926" spans="1:11" x14ac:dyDescent="0.2">
      <c r="A926" s="9">
        <v>925</v>
      </c>
      <c r="B926" s="24">
        <f t="shared" si="14"/>
        <v>99</v>
      </c>
      <c r="C926" s="25" cm="1">
        <f t="array" ref="C926">IF(A926=1,1,INDEX(PolicyHoldersInforce,(A926-1))-INDEX(Deaths,(A926-1))-INDEX(Lapses,(A926-1)))</f>
        <v>2.2608561445161705E-5</v>
      </c>
      <c r="D926" s="25" cm="1">
        <f t="array" ref="D926">(INDEX(PolicyHoldersInforce,A926)-INDEX(Deaths,A926))*INDEX(LapseRateFactor,(DurationInforce+A926))</f>
        <v>1.926880071534814E-7</v>
      </c>
      <c r="E926" s="25" cm="1">
        <f t="array" ref="E926">INDEX(PolicyHoldersInforce,A926)*INDEX(QxFactor,INDEX(Age,A926),QxIndex)</f>
        <v>5.6594159487503126E-7</v>
      </c>
      <c r="F926" s="26" cm="1">
        <f t="array" ref="F926">INDEX(Deaths,A926)*SumAssured</f>
        <v>0.28297079743751563</v>
      </c>
      <c r="G926" s="26" cm="1">
        <f t="array" ref="G926">INDEX(PolicyHoldersInforce,A926)*Premium</f>
        <v>1.0083418404542121E-3</v>
      </c>
      <c r="H926" s="26" cm="1">
        <f t="array" ref="H926">INDEX(PolicyHoldersInforce,A926)*INDEX(EscalatedExpense,A926)</f>
        <v>4.8397058014057626E-3</v>
      </c>
      <c r="I926" s="26" cm="1">
        <f t="array" ref="I926">INDEX(PremiumsReceived,A926)-INDEX(ExpensesPaid,A926)-INDEX(DeathBenefitsPaid,A926)</f>
        <v>-0.2868021613984672</v>
      </c>
      <c r="J926" s="26" cm="1">
        <f t="array" ref="J926">IF(A926=MaxT,INDEX(NetCF,A926),INDEX(NetCF,A926)+(INDEX(BEL,(A926+1))*INDEX(DiscountFactor,A926)))</f>
        <v>-4.7735864415331175</v>
      </c>
      <c r="K926" s="26"/>
    </row>
    <row r="927" spans="1:11" x14ac:dyDescent="0.2">
      <c r="A927" s="9">
        <v>926</v>
      </c>
      <c r="B927" s="24">
        <f t="shared" si="14"/>
        <v>99</v>
      </c>
      <c r="C927" s="25" cm="1">
        <f t="array" ref="C927">IF(A927=1,1,INDEX(PolicyHoldersInforce,(A927-1))-INDEX(Deaths,(A927-1))-INDEX(Lapses,(A927-1)))</f>
        <v>2.1849931843133194E-5</v>
      </c>
      <c r="D927" s="25" cm="1">
        <f t="array" ref="D927">(INDEX(PolicyHoldersInforce,A927)-INDEX(Deaths,A927))*INDEX(LapseRateFactor,(DurationInforce+A927))</f>
        <v>1.8622236684562382E-7</v>
      </c>
      <c r="E927" s="25" cm="1">
        <f t="array" ref="E927">INDEX(PolicyHoldersInforce,A927)*INDEX(QxFactor,INDEX(Age,A927),QxIndex)</f>
        <v>5.4695144161239164E-7</v>
      </c>
      <c r="F927" s="26" cm="1">
        <f t="array" ref="F927">INDEX(Deaths,A927)*SumAssured</f>
        <v>0.27347572080619581</v>
      </c>
      <c r="G927" s="26" cm="1">
        <f t="array" ref="G927">INDEX(PolicyHoldersInforce,A927)*Premium</f>
        <v>9.745069602037405E-4</v>
      </c>
      <c r="H927" s="26" cm="1">
        <f t="array" ref="H927">INDEX(PolicyHoldersInforce,A927)*INDEX(EscalatedExpense,A927)</f>
        <v>4.6963655565772896E-3</v>
      </c>
      <c r="I927" s="26" cm="1">
        <f t="array" ref="I927">INDEX(PremiumsReceived,A927)-INDEX(ExpensesPaid,A927)-INDEX(DeathBenefitsPaid,A927)</f>
        <v>-0.27719757940256934</v>
      </c>
      <c r="J927" s="26" cm="1">
        <f t="array" ref="J927">IF(A927=MaxT,INDEX(NetCF,A927),INDEX(NetCF,A927)+(INDEX(BEL,(A927+1))*INDEX(DiscountFactor,A927)))</f>
        <v>-4.508623929493992</v>
      </c>
      <c r="K927" s="26"/>
    </row>
    <row r="928" spans="1:11" x14ac:dyDescent="0.2">
      <c r="A928" s="9">
        <v>927</v>
      </c>
      <c r="B928" s="24">
        <f t="shared" si="14"/>
        <v>99</v>
      </c>
      <c r="C928" s="25" cm="1">
        <f t="array" ref="C928">IF(A928=1,1,INDEX(PolicyHoldersInforce,(A928-1))-INDEX(Deaths,(A928-1))-INDEX(Lapses,(A928-1)))</f>
        <v>2.111675803467518E-5</v>
      </c>
      <c r="D928" s="25" cm="1">
        <f t="array" ref="D928">(INDEX(PolicyHoldersInforce,A928)-INDEX(Deaths,A928))*INDEX(LapseRateFactor,(DurationInforce+A928))</f>
        <v>1.7997368090461115E-7</v>
      </c>
      <c r="E928" s="25" cm="1">
        <f t="array" ref="E928">INDEX(PolicyHoldersInforce,A928)*INDEX(QxFactor,INDEX(Age,A928),QxIndex)</f>
        <v>5.2859850237360937E-7</v>
      </c>
      <c r="F928" s="26" cm="1">
        <f t="array" ref="F928">INDEX(Deaths,A928)*SumAssured</f>
        <v>0.2642992511868047</v>
      </c>
      <c r="G928" s="26" cm="1">
        <f t="array" ref="G928">INDEX(PolicyHoldersInforce,A928)*Premium</f>
        <v>9.4180740834651309E-4</v>
      </c>
      <c r="H928" s="26" cm="1">
        <f t="array" ref="H928">INDEX(PolicyHoldersInforce,A928)*INDEX(EscalatedExpense,A928)</f>
        <v>4.5572706990989077E-3</v>
      </c>
      <c r="I928" s="26" cm="1">
        <f t="array" ref="I928">INDEX(PremiumsReceived,A928)-INDEX(ExpensesPaid,A928)-INDEX(DeathBenefitsPaid,A928)</f>
        <v>-0.2679147144775571</v>
      </c>
      <c r="J928" s="26" cm="1">
        <f t="array" ref="J928">IF(A928=MaxT,INDEX(NetCF,A928),INDEX(NetCF,A928)+(INDEX(BEL,(A928+1))*INDEX(DiscountFactor,A928)))</f>
        <v>-4.2520230318140175</v>
      </c>
      <c r="K928" s="26"/>
    </row>
    <row r="929" spans="1:11" x14ac:dyDescent="0.2">
      <c r="A929" s="9">
        <v>928</v>
      </c>
      <c r="B929" s="24">
        <f t="shared" si="14"/>
        <v>99</v>
      </c>
      <c r="C929" s="25" cm="1">
        <f t="array" ref="C929">IF(A929=1,1,INDEX(PolicyHoldersInforce,(A929-1))-INDEX(Deaths,(A929-1))-INDEX(Lapses,(A929-1)))</f>
        <v>2.040818585139696E-5</v>
      </c>
      <c r="D929" s="25" cm="1">
        <f t="array" ref="D929">(INDEX(PolicyHoldersInforce,A929)-INDEX(Deaths,A929))*INDEX(LapseRateFactor,(DurationInforce+A929))</f>
        <v>1.7393466943316301E-7</v>
      </c>
      <c r="E929" s="25" cm="1">
        <f t="array" ref="E929">INDEX(PolicyHoldersInforce,A929)*INDEX(QxFactor,INDEX(Age,A929),QxIndex)</f>
        <v>5.1086139546120223E-7</v>
      </c>
      <c r="F929" s="26" cm="1">
        <f t="array" ref="F929">INDEX(Deaths,A929)*SumAssured</f>
        <v>0.25543069773060112</v>
      </c>
      <c r="G929" s="26" cm="1">
        <f t="array" ref="G929">INDEX(PolicyHoldersInforce,A929)*Premium</f>
        <v>9.1020508897230444E-4</v>
      </c>
      <c r="H929" s="26" cm="1">
        <f t="array" ref="H929">INDEX(PolicyHoldersInforce,A929)*INDEX(EscalatedExpense,A929)</f>
        <v>4.4222954909842382E-3</v>
      </c>
      <c r="I929" s="26" cm="1">
        <f t="array" ref="I929">INDEX(PremiumsReceived,A929)-INDEX(ExpensesPaid,A929)-INDEX(DeathBenefitsPaid,A929)</f>
        <v>-0.25894278813261307</v>
      </c>
      <c r="J929" s="26" cm="1">
        <f t="array" ref="J929">IF(A929=MaxT,INDEX(NetCF,A929),INDEX(NetCF,A929)+(INDEX(BEL,(A929+1))*INDEX(DiscountFactor,A929)))</f>
        <v>-4.003501166028899</v>
      </c>
      <c r="K929" s="26"/>
    </row>
    <row r="930" spans="1:11" x14ac:dyDescent="0.2">
      <c r="A930" s="9">
        <v>929</v>
      </c>
      <c r="B930" s="24">
        <f t="shared" si="14"/>
        <v>99</v>
      </c>
      <c r="C930" s="25" cm="1">
        <f t="array" ref="C930">IF(A930=1,1,INDEX(PolicyHoldersInforce,(A930-1))-INDEX(Deaths,(A930-1))-INDEX(Lapses,(A930-1)))</f>
        <v>1.9723389786502595E-5</v>
      </c>
      <c r="D930" s="25" cm="1">
        <f t="array" ref="D930">(INDEX(PolicyHoldersInforce,A930)-INDEX(Deaths,A930))*INDEX(LapseRateFactor,(DurationInforce+A930))</f>
        <v>1.6809829681073419E-7</v>
      </c>
      <c r="E930" s="25" cm="1">
        <f t="array" ref="E930">INDEX(PolicyHoldersInforce,A930)*INDEX(QxFactor,INDEX(Age,A930),QxIndex)</f>
        <v>4.937194566399067E-7</v>
      </c>
      <c r="F930" s="26" cm="1">
        <f t="array" ref="F930">INDEX(Deaths,A930)*SumAssured</f>
        <v>0.24685972831995334</v>
      </c>
      <c r="G930" s="26" cm="1">
        <f t="array" ref="G930">INDEX(PolicyHoldersInforce,A930)*Premium</f>
        <v>8.796631844780158E-4</v>
      </c>
      <c r="H930" s="26" cm="1">
        <f t="array" ref="H930">INDEX(PolicyHoldersInforce,A930)*INDEX(EscalatedExpense,A930)</f>
        <v>4.2913179182984228E-3</v>
      </c>
      <c r="I930" s="26" cm="1">
        <f t="array" ref="I930">INDEX(PremiumsReceived,A930)-INDEX(ExpensesPaid,A930)-INDEX(DeathBenefitsPaid,A930)</f>
        <v>-0.25027138305377372</v>
      </c>
      <c r="J930" s="26" cm="1">
        <f t="array" ref="J930">IF(A930=MaxT,INDEX(NetCF,A930),INDEX(NetCF,A930)+(INDEX(BEL,(A930+1))*INDEX(DiscountFactor,A930)))</f>
        <v>-3.7627852051455748</v>
      </c>
      <c r="K930" s="26"/>
    </row>
    <row r="931" spans="1:11" x14ac:dyDescent="0.2">
      <c r="A931" s="9">
        <v>930</v>
      </c>
      <c r="B931" s="24">
        <f t="shared" si="14"/>
        <v>99</v>
      </c>
      <c r="C931" s="25" cm="1">
        <f t="array" ref="C931">IF(A931=1,1,INDEX(PolicyHoldersInforce,(A931-1))-INDEX(Deaths,(A931-1))-INDEX(Lapses,(A931-1)))</f>
        <v>1.9061572033051955E-5</v>
      </c>
      <c r="D931" s="25" cm="1">
        <f t="array" ref="D931">(INDEX(PolicyHoldersInforce,A931)-INDEX(Deaths,A931))*INDEX(LapseRateFactor,(DurationInforce+A931))</f>
        <v>1.6245776349681614E-7</v>
      </c>
      <c r="E931" s="25" cm="1">
        <f t="array" ref="E931">INDEX(PolicyHoldersInforce,A931)*INDEX(QxFactor,INDEX(Age,A931),QxIndex)</f>
        <v>4.7715271506225444E-7</v>
      </c>
      <c r="F931" s="26" cm="1">
        <f t="array" ref="F931">INDEX(Deaths,A931)*SumAssured</f>
        <v>0.23857635753112721</v>
      </c>
      <c r="G931" s="26" cm="1">
        <f t="array" ref="G931">INDEX(PolicyHoldersInforce,A931)*Premium</f>
        <v>8.5014611267411719E-4</v>
      </c>
      <c r="H931" s="26" cm="1">
        <f t="array" ref="H931">INDEX(PolicyHoldersInforce,A931)*INDEX(EscalatedExpense,A931)</f>
        <v>4.1642195808608284E-3</v>
      </c>
      <c r="I931" s="26" cm="1">
        <f t="array" ref="I931">INDEX(PremiumsReceived,A931)-INDEX(ExpensesPaid,A931)-INDEX(DeathBenefitsPaid,A931)</f>
        <v>-0.24189043099931393</v>
      </c>
      <c r="J931" s="26" cm="1">
        <f t="array" ref="J931">IF(A931=MaxT,INDEX(NetCF,A931),INDEX(NetCF,A931)+(INDEX(BEL,(A931+1))*INDEX(DiscountFactor,A931)))</f>
        <v>-3.5296111607322991</v>
      </c>
      <c r="K931" s="26"/>
    </row>
    <row r="932" spans="1:11" x14ac:dyDescent="0.2">
      <c r="A932" s="9">
        <v>931</v>
      </c>
      <c r="B932" s="24">
        <f t="shared" si="14"/>
        <v>99</v>
      </c>
      <c r="C932" s="25" cm="1">
        <f t="array" ref="C932">IF(A932=1,1,INDEX(PolicyHoldersInforce,(A932-1))-INDEX(Deaths,(A932-1))-INDEX(Lapses,(A932-1)))</f>
        <v>1.8421961554492884E-5</v>
      </c>
      <c r="D932" s="25" cm="1">
        <f t="array" ref="D932">(INDEX(PolicyHoldersInforce,A932)-INDEX(Deaths,A932))*INDEX(LapseRateFactor,(DurationInforce+A932))</f>
        <v>1.5700649810927832E-7</v>
      </c>
      <c r="E932" s="25" cm="1">
        <f t="array" ref="E932">INDEX(PolicyHoldersInforce,A932)*INDEX(QxFactor,INDEX(Age,A932),QxIndex)</f>
        <v>4.6114187000196572E-7</v>
      </c>
      <c r="F932" s="26" cm="1">
        <f t="array" ref="F932">INDEX(Deaths,A932)*SumAssured</f>
        <v>0.23057093500098286</v>
      </c>
      <c r="G932" s="26" cm="1">
        <f t="array" ref="G932">INDEX(PolicyHoldersInforce,A932)*Premium</f>
        <v>8.2161948533038265E-4</v>
      </c>
      <c r="H932" s="26" cm="1">
        <f t="array" ref="H932">INDEX(PolicyHoldersInforce,A932)*INDEX(EscalatedExpense,A932)</f>
        <v>4.0408855852144864E-3</v>
      </c>
      <c r="I932" s="26" cm="1">
        <f t="array" ref="I932">INDEX(PremiumsReceived,A932)-INDEX(ExpensesPaid,A932)-INDEX(DeathBenefitsPaid,A932)</f>
        <v>-0.23379020110086696</v>
      </c>
      <c r="J932" s="26" cm="1">
        <f t="array" ref="J932">IF(A932=MaxT,INDEX(NetCF,A932),INDEX(NetCF,A932)+(INDEX(BEL,(A932+1))*INDEX(DiscountFactor,A932)))</f>
        <v>-3.3037238766296873</v>
      </c>
      <c r="K932" s="26"/>
    </row>
    <row r="933" spans="1:11" x14ac:dyDescent="0.2">
      <c r="A933" s="9">
        <v>932</v>
      </c>
      <c r="B933" s="24">
        <f t="shared" si="14"/>
        <v>99</v>
      </c>
      <c r="C933" s="25" cm="1">
        <f t="array" ref="C933">IF(A933=1,1,INDEX(PolicyHoldersInforce,(A933-1))-INDEX(Deaths,(A933-1))-INDEX(Lapses,(A933-1)))</f>
        <v>1.7803813186381637E-5</v>
      </c>
      <c r="D933" s="25" cm="1">
        <f t="array" ref="D933">(INDEX(PolicyHoldersInforce,A933)-INDEX(Deaths,A933))*INDEX(LapseRateFactor,(DurationInforce+A933))</f>
        <v>1.5173814976852079E-7</v>
      </c>
      <c r="E933" s="25" cm="1">
        <f t="array" ref="E933">INDEX(PolicyHoldersInforce,A933)*INDEX(QxFactor,INDEX(Age,A933),QxIndex)</f>
        <v>4.4566826836805266E-7</v>
      </c>
      <c r="F933" s="26" cm="1">
        <f t="array" ref="F933">INDEX(Deaths,A933)*SumAssured</f>
        <v>0.22283413418402634</v>
      </c>
      <c r="G933" s="26" cm="1">
        <f t="array" ref="G933">INDEX(PolicyHoldersInforce,A933)*Premium</f>
        <v>7.9405006811262104E-4</v>
      </c>
      <c r="H933" s="26" cm="1">
        <f t="array" ref="H933">INDEX(PolicyHoldersInforce,A933)*INDEX(EscalatedExpense,A933)</f>
        <v>3.9212044407655206E-3</v>
      </c>
      <c r="I933" s="26" cm="1">
        <f t="array" ref="I933">INDEX(PremiumsReceived,A933)-INDEX(ExpensesPaid,A933)-INDEX(DeathBenefitsPaid,A933)</f>
        <v>-0.22596128855667924</v>
      </c>
      <c r="J933" s="26" cm="1">
        <f t="array" ref="J933">IF(A933=MaxT,INDEX(NetCF,A933),INDEX(NetCF,A933)+(INDEX(BEL,(A933+1))*INDEX(DiscountFactor,A933)))</f>
        <v>-3.0848767329267064</v>
      </c>
      <c r="K933" s="26"/>
    </row>
    <row r="934" spans="1:11" x14ac:dyDescent="0.2">
      <c r="A934" s="9">
        <v>933</v>
      </c>
      <c r="B934" s="24">
        <f t="shared" si="14"/>
        <v>99</v>
      </c>
      <c r="C934" s="25" cm="1">
        <f t="array" ref="C934">IF(A934=1,1,INDEX(PolicyHoldersInforce,(A934-1))-INDEX(Deaths,(A934-1))-INDEX(Lapses,(A934-1)))</f>
        <v>1.7206406768245065E-5</v>
      </c>
      <c r="D934" s="25" cm="1">
        <f t="array" ref="D934">(INDEX(PolicyHoldersInforce,A934)-INDEX(Deaths,A934))*INDEX(LapseRateFactor,(DurationInforce+A934))</f>
        <v>1.4664658069851831E-7</v>
      </c>
      <c r="E934" s="25" cm="1">
        <f t="array" ref="E934">INDEX(PolicyHoldersInforce,A934)*INDEX(QxFactor,INDEX(Age,A934),QxIndex)</f>
        <v>4.3071388297343723E-7</v>
      </c>
      <c r="F934" s="26" cm="1">
        <f t="array" ref="F934">INDEX(Deaths,A934)*SumAssured</f>
        <v>0.21535694148671861</v>
      </c>
      <c r="G934" s="26" cm="1">
        <f t="array" ref="G934">INDEX(PolicyHoldersInforce,A934)*Premium</f>
        <v>7.6740574186372993E-4</v>
      </c>
      <c r="H934" s="26" cm="1">
        <f t="array" ref="H934">INDEX(PolicyHoldersInforce,A934)*INDEX(EscalatedExpense,A934)</f>
        <v>3.8050679589986735E-3</v>
      </c>
      <c r="I934" s="26" cm="1">
        <f t="array" ref="I934">INDEX(PremiumsReceived,A934)-INDEX(ExpensesPaid,A934)-INDEX(DeathBenefitsPaid,A934)</f>
        <v>-0.21839460370385355</v>
      </c>
      <c r="J934" s="26" cm="1">
        <f t="array" ref="J934">IF(A934=MaxT,INDEX(NetCF,A934),INDEX(NetCF,A934)+(INDEX(BEL,(A934+1))*INDEX(DiscountFactor,A934)))</f>
        <v>-2.8728313598575386</v>
      </c>
      <c r="K934" s="26"/>
    </row>
    <row r="935" spans="1:11" x14ac:dyDescent="0.2">
      <c r="A935" s="9">
        <v>934</v>
      </c>
      <c r="B935" s="24">
        <f t="shared" si="14"/>
        <v>99</v>
      </c>
      <c r="C935" s="25" cm="1">
        <f t="array" ref="C935">IF(A935=1,1,INDEX(PolicyHoldersInforce,(A935-1))-INDEX(Deaths,(A935-1))-INDEX(Lapses,(A935-1)))</f>
        <v>1.6629046304573107E-5</v>
      </c>
      <c r="D935" s="25" cm="1">
        <f t="array" ref="D935">(INDEX(PolicyHoldersInforce,A935)-INDEX(Deaths,A935))*INDEX(LapseRateFactor,(DurationInforce+A935))</f>
        <v>1.417258590761363E-7</v>
      </c>
      <c r="E935" s="25" cm="1">
        <f t="array" ref="E935">INDEX(PolicyHoldersInforce,A935)*INDEX(QxFactor,INDEX(Age,A935),QxIndex)</f>
        <v>4.1626129153276331E-7</v>
      </c>
      <c r="F935" s="26" cm="1">
        <f t="array" ref="F935">INDEX(Deaths,A935)*SumAssured</f>
        <v>0.20813064576638166</v>
      </c>
      <c r="G935" s="26" cm="1">
        <f t="array" ref="G935">INDEX(PolicyHoldersInforce,A935)*Premium</f>
        <v>7.4165546518396061E-4</v>
      </c>
      <c r="H935" s="26" cm="1">
        <f t="array" ref="H935">INDEX(PolicyHoldersInforce,A935)*INDEX(EscalatedExpense,A935)</f>
        <v>3.6923711556778064E-3</v>
      </c>
      <c r="I935" s="26" cm="1">
        <f t="array" ref="I935">INDEX(PremiumsReceived,A935)-INDEX(ExpensesPaid,A935)-INDEX(DeathBenefitsPaid,A935)</f>
        <v>-0.2110813614568755</v>
      </c>
      <c r="J935" s="26" cm="1">
        <f t="array" ref="J935">IF(A935=MaxT,INDEX(NetCF,A935),INDEX(NetCF,A935)+(INDEX(BEL,(A935+1))*INDEX(DiscountFactor,A935)))</f>
        <v>-2.667357361286768</v>
      </c>
      <c r="K935" s="26"/>
    </row>
    <row r="936" spans="1:11" x14ac:dyDescent="0.2">
      <c r="A936" s="9">
        <v>935</v>
      </c>
      <c r="B936" s="24">
        <f t="shared" si="14"/>
        <v>99</v>
      </c>
      <c r="C936" s="25" cm="1">
        <f t="array" ref="C936">IF(A936=1,1,INDEX(PolicyHoldersInforce,(A936-1))-INDEX(Deaths,(A936-1))-INDEX(Lapses,(A936-1)))</f>
        <v>1.6071059153964207E-5</v>
      </c>
      <c r="D936" s="25" cm="1">
        <f t="array" ref="D936">(INDEX(PolicyHoldersInforce,A936)-INDEX(Deaths,A936))*INDEX(LapseRateFactor,(DurationInforce+A936))</f>
        <v>1.3697025212038779E-7</v>
      </c>
      <c r="E936" s="25" cm="1">
        <f t="array" ref="E936">INDEX(PolicyHoldersInforce,A936)*INDEX(QxFactor,INDEX(Age,A936),QxIndex)</f>
        <v>4.0229365636493817E-7</v>
      </c>
      <c r="F936" s="26" cm="1">
        <f t="array" ref="F936">INDEX(Deaths,A936)*SumAssured</f>
        <v>0.2011468281824691</v>
      </c>
      <c r="G936" s="26" cm="1">
        <f t="array" ref="G936">INDEX(PolicyHoldersInforce,A936)*Premium</f>
        <v>7.1676923826680366E-4</v>
      </c>
      <c r="H936" s="26" cm="1">
        <f t="array" ref="H936">INDEX(PolicyHoldersInforce,A936)*INDEX(EscalatedExpense,A936)</f>
        <v>3.5830121559429959E-3</v>
      </c>
      <c r="I936" s="26" cm="1">
        <f t="array" ref="I936">INDEX(PremiumsReceived,A936)-INDEX(ExpensesPaid,A936)-INDEX(DeathBenefitsPaid,A936)</f>
        <v>-0.2040130711001453</v>
      </c>
      <c r="J936" s="26" cm="1">
        <f t="array" ref="J936">IF(A936=MaxT,INDEX(NetCF,A936),INDEX(NetCF,A936)+(INDEX(BEL,(A936+1))*INDEX(DiscountFactor,A936)))</f>
        <v>-2.4682320474615032</v>
      </c>
      <c r="K936" s="26"/>
    </row>
    <row r="937" spans="1:11" x14ac:dyDescent="0.2">
      <c r="A937" s="9">
        <v>936</v>
      </c>
      <c r="B937" s="24">
        <f t="shared" si="14"/>
        <v>100</v>
      </c>
      <c r="C937" s="25" cm="1">
        <f t="array" ref="C937">IF(A937=1,1,INDEX(PolicyHoldersInforce,(A937-1))-INDEX(Deaths,(A937-1))-INDEX(Lapses,(A937-1)))</f>
        <v>1.5531795245478882E-5</v>
      </c>
      <c r="D937" s="25" cm="1">
        <f t="array" ref="D937">(INDEX(PolicyHoldersInforce,A937)-INDEX(Deaths,A937))*INDEX(LapseRateFactor,(DurationInforce+A937))</f>
        <v>1.3195905436349655E-7</v>
      </c>
      <c r="E937" s="25" cm="1">
        <f t="array" ref="E937">INDEX(PolicyHoldersInforce,A937)*INDEX(QxFactor,INDEX(Age,A937),QxIndex)</f>
        <v>4.3628767286182619E-7</v>
      </c>
      <c r="F937" s="26" cm="1">
        <f t="array" ref="F937">INDEX(Deaths,A937)*SumAssured</f>
        <v>0.21814383643091309</v>
      </c>
      <c r="G937" s="26" cm="1">
        <f t="array" ref="G937">INDEX(PolicyHoldersInforce,A937)*Premium</f>
        <v>6.9271806794835814E-4</v>
      </c>
      <c r="H937" s="26" cm="1">
        <f t="array" ref="H937">INDEX(PolicyHoldersInforce,A937)*INDEX(EscalatedExpense,A937)</f>
        <v>3.4768921022184248E-3</v>
      </c>
      <c r="I937" s="26" cm="1">
        <f t="array" ref="I937">INDEX(PremiumsReceived,A937)-INDEX(ExpensesPaid,A937)-INDEX(DeathBenefitsPaid,A937)</f>
        <v>-0.22092801046518315</v>
      </c>
      <c r="J937" s="26" cm="1">
        <f t="array" ref="J937">IF(A937=MaxT,INDEX(NetCF,A937),INDEX(NetCF,A937)+(INDEX(BEL,(A937+1))*INDEX(DiscountFactor,A937)))</f>
        <v>-2.2752401767198061</v>
      </c>
      <c r="K937" s="26"/>
    </row>
    <row r="938" spans="1:11" x14ac:dyDescent="0.2">
      <c r="A938" s="9">
        <v>937</v>
      </c>
      <c r="B938" s="24">
        <f t="shared" si="14"/>
        <v>100</v>
      </c>
      <c r="C938" s="25" cm="1">
        <f t="array" ref="C938">IF(A938=1,1,INDEX(PolicyHoldersInforce,(A938-1))-INDEX(Deaths,(A938-1))-INDEX(Lapses,(A938-1)))</f>
        <v>1.4963548518253558E-5</v>
      </c>
      <c r="D938" s="25" cm="1">
        <f t="array" ref="D938">(INDEX(PolicyHoldersInforce,A938)-INDEX(Deaths,A938))*INDEX(LapseRateFactor,(DurationInforce+A938))</f>
        <v>1.2713119643821051E-7</v>
      </c>
      <c r="E938" s="25" cm="1">
        <f t="array" ref="E938">INDEX(PolicyHoldersInforce,A938)*INDEX(QxFactor,INDEX(Age,A938),QxIndex)</f>
        <v>4.2032563896206485E-7</v>
      </c>
      <c r="F938" s="26" cm="1">
        <f t="array" ref="F938">INDEX(Deaths,A938)*SumAssured</f>
        <v>0.21016281948103244</v>
      </c>
      <c r="G938" s="26" cm="1">
        <f t="array" ref="G938">INDEX(PolicyHoldersInforce,A938)*Premium</f>
        <v>6.6737426391410865E-4</v>
      </c>
      <c r="H938" s="26" cm="1">
        <f t="array" ref="H938">INDEX(PolicyHoldersInforce,A938)*INDEX(EscalatedExpense,A938)</f>
        <v>3.3633334604909831E-3</v>
      </c>
      <c r="I938" s="26" cm="1">
        <f t="array" ref="I938">INDEX(PremiumsReceived,A938)-INDEX(ExpensesPaid,A938)-INDEX(DeathBenefitsPaid,A938)</f>
        <v>-0.2128587786776093</v>
      </c>
      <c r="J938" s="26" cm="1">
        <f t="array" ref="J938">IF(A938=MaxT,INDEX(NetCF,A938),INDEX(NetCF,A938)+(INDEX(BEL,(A938+1))*INDEX(DiscountFactor,A938)))</f>
        <v>-2.0643116346008665</v>
      </c>
      <c r="K938" s="26"/>
    </row>
    <row r="939" spans="1:11" x14ac:dyDescent="0.2">
      <c r="A939" s="9">
        <v>938</v>
      </c>
      <c r="B939" s="24">
        <f t="shared" si="14"/>
        <v>100</v>
      </c>
      <c r="C939" s="25" cm="1">
        <f t="array" ref="C939">IF(A939=1,1,INDEX(PolicyHoldersInforce,(A939-1))-INDEX(Deaths,(A939-1))-INDEX(Lapses,(A939-1)))</f>
        <v>1.4416091682853282E-5</v>
      </c>
      <c r="D939" s="25" cm="1">
        <f t="array" ref="D939">(INDEX(PolicyHoldersInforce,A939)-INDEX(Deaths,A939))*INDEX(LapseRateFactor,(DurationInforce+A939))</f>
        <v>1.2247997066794537E-7</v>
      </c>
      <c r="E939" s="25" cm="1">
        <f t="array" ref="E939">INDEX(PolicyHoldersInforce,A939)*INDEX(QxFactor,INDEX(Age,A939),QxIndex)</f>
        <v>4.0494759251385331E-7</v>
      </c>
      <c r="F939" s="26" cm="1">
        <f t="array" ref="F939">INDEX(Deaths,A939)*SumAssured</f>
        <v>0.20247379625692666</v>
      </c>
      <c r="G939" s="26" cm="1">
        <f t="array" ref="G939">INDEX(PolicyHoldersInforce,A939)*Premium</f>
        <v>6.4295768905525642E-4</v>
      </c>
      <c r="H939" s="26" cm="1">
        <f t="array" ref="H939">INDEX(PolicyHoldersInforce,A939)*INDEX(EscalatedExpense,A939)</f>
        <v>3.2534837532751464E-3</v>
      </c>
      <c r="I939" s="26" cm="1">
        <f t="array" ref="I939">INDEX(PremiumsReceived,A939)-INDEX(ExpensesPaid,A939)-INDEX(DeathBenefitsPaid,A939)</f>
        <v>-0.20508432232114654</v>
      </c>
      <c r="J939" s="26" cm="1">
        <f t="array" ref="J939">IF(A939=MaxT,INDEX(NetCF,A939),INDEX(NetCF,A939)+(INDEX(BEL,(A939+1))*INDEX(DiscountFactor,A939)))</f>
        <v>-1.8604648963188124</v>
      </c>
      <c r="K939" s="26"/>
    </row>
    <row r="940" spans="1:11" x14ac:dyDescent="0.2">
      <c r="A940" s="9">
        <v>939</v>
      </c>
      <c r="B940" s="24">
        <f t="shared" si="14"/>
        <v>100</v>
      </c>
      <c r="C940" s="25" cm="1">
        <f t="array" ref="C940">IF(A940=1,1,INDEX(PolicyHoldersInforce,(A940-1))-INDEX(Deaths,(A940-1))-INDEX(Lapses,(A940-1)))</f>
        <v>1.3888664119671484E-5</v>
      </c>
      <c r="D940" s="25" cm="1">
        <f t="array" ref="D940">(INDEX(PolicyHoldersInforce,A940)-INDEX(Deaths,A940))*INDEX(LapseRateFactor,(DurationInforce+A940))</f>
        <v>1.1799891478337384E-7</v>
      </c>
      <c r="E940" s="25" cm="1">
        <f t="array" ref="E940">INDEX(PolicyHoldersInforce,A940)*INDEX(QxFactor,INDEX(Age,A940),QxIndex)</f>
        <v>3.9013216773475358E-7</v>
      </c>
      <c r="F940" s="26" cm="1">
        <f t="array" ref="F940">INDEX(Deaths,A940)*SumAssured</f>
        <v>0.19506608386737678</v>
      </c>
      <c r="G940" s="26" cm="1">
        <f t="array" ref="G940">INDEX(PolicyHoldersInforce,A940)*Premium</f>
        <v>6.1943441973734826E-4</v>
      </c>
      <c r="H940" s="26" cm="1">
        <f t="array" ref="H940">INDEX(PolicyHoldersInforce,A940)*INDEX(EscalatedExpense,A940)</f>
        <v>3.1472218432007861E-3</v>
      </c>
      <c r="I940" s="26" cm="1">
        <f t="array" ref="I940">INDEX(PremiumsReceived,A940)-INDEX(ExpensesPaid,A940)-INDEX(DeathBenefitsPaid,A940)</f>
        <v>-0.19759387129084022</v>
      </c>
      <c r="J940" s="26" cm="1">
        <f t="array" ref="J940">IF(A940=MaxT,INDEX(NetCF,A940),INDEX(NetCF,A940)+(INDEX(BEL,(A940+1))*INDEX(DiscountFactor,A940)))</f>
        <v>-1.6634382226464861</v>
      </c>
      <c r="K940" s="26"/>
    </row>
    <row r="941" spans="1:11" x14ac:dyDescent="0.2">
      <c r="A941" s="9">
        <v>940</v>
      </c>
      <c r="B941" s="24">
        <f t="shared" si="14"/>
        <v>100</v>
      </c>
      <c r="C941" s="25" cm="1">
        <f t="array" ref="C941">IF(A941=1,1,INDEX(PolicyHoldersInforce,(A941-1))-INDEX(Deaths,(A941-1))-INDEX(Lapses,(A941-1)))</f>
        <v>1.3380533037153356E-5</v>
      </c>
      <c r="D941" s="25" cm="1">
        <f t="array" ref="D941">(INDEX(PolicyHoldersInforce,A941)-INDEX(Deaths,A941))*INDEX(LapseRateFactor,(DurationInforce+A941))</f>
        <v>1.1368180294394819E-7</v>
      </c>
      <c r="E941" s="25" cm="1">
        <f t="array" ref="E941">INDEX(PolicyHoldersInforce,A941)*INDEX(QxFactor,INDEX(Age,A941),QxIndex)</f>
        <v>3.7585878053148575E-7</v>
      </c>
      <c r="F941" s="26" cm="1">
        <f t="array" ref="F941">INDEX(Deaths,A941)*SumAssured</f>
        <v>0.18792939026574287</v>
      </c>
      <c r="G941" s="26" cm="1">
        <f t="array" ref="G941">INDEX(PolicyHoldersInforce,A941)*Premium</f>
        <v>5.9677177345703969E-4</v>
      </c>
      <c r="H941" s="26" cm="1">
        <f t="array" ref="H941">INDEX(PolicyHoldersInforce,A941)*INDEX(EscalatedExpense,A941)</f>
        <v>3.0444305493608778E-3</v>
      </c>
      <c r="I941" s="26" cm="1">
        <f t="array" ref="I941">INDEX(PremiumsReceived,A941)-INDEX(ExpensesPaid,A941)-INDEX(DeathBenefitsPaid,A941)</f>
        <v>-0.19037704904164671</v>
      </c>
      <c r="J941" s="26" cm="1">
        <f t="array" ref="J941">IF(A941=MaxT,INDEX(NetCF,A941),INDEX(NetCF,A941)+(INDEX(BEL,(A941+1))*INDEX(DiscountFactor,A941)))</f>
        <v>-1.4729794228567918</v>
      </c>
      <c r="K941" s="26"/>
    </row>
    <row r="942" spans="1:11" x14ac:dyDescent="0.2">
      <c r="A942" s="9">
        <v>941</v>
      </c>
      <c r="B942" s="24">
        <f t="shared" si="14"/>
        <v>100</v>
      </c>
      <c r="C942" s="25" cm="1">
        <f t="array" ref="C942">IF(A942=1,1,INDEX(PolicyHoldersInforce,(A942-1))-INDEX(Deaths,(A942-1))-INDEX(Lapses,(A942-1)))</f>
        <v>1.2890992453677921E-5</v>
      </c>
      <c r="D942" s="25" cm="1">
        <f t="array" ref="D942">(INDEX(PolicyHoldersInforce,A942)-INDEX(Deaths,A942))*INDEX(LapseRateFactor,(DurationInforce+A942))</f>
        <v>1.0952263708790995E-7</v>
      </c>
      <c r="E942" s="25" cm="1">
        <f t="array" ref="E942">INDEX(PolicyHoldersInforce,A942)*INDEX(QxFactor,INDEX(Age,A942),QxIndex)</f>
        <v>3.621075999010246E-7</v>
      </c>
      <c r="F942" s="26" cm="1">
        <f t="array" ref="F942">INDEX(Deaths,A942)*SumAssured</f>
        <v>0.1810537999505123</v>
      </c>
      <c r="G942" s="26" cm="1">
        <f t="array" ref="G942">INDEX(PolicyHoldersInforce,A942)*Premium</f>
        <v>5.7493826343403532E-4</v>
      </c>
      <c r="H942" s="26" cm="1">
        <f t="array" ref="H942">INDEX(PolicyHoldersInforce,A942)*INDEX(EscalatedExpense,A942)</f>
        <v>2.9449965180895796E-3</v>
      </c>
      <c r="I942" s="26" cm="1">
        <f t="array" ref="I942">INDEX(PremiumsReceived,A942)-INDEX(ExpensesPaid,A942)-INDEX(DeathBenefitsPaid,A942)</f>
        <v>-0.18342385820516785</v>
      </c>
      <c r="J942" s="26" cm="1">
        <f t="array" ref="J942">IF(A942=MaxT,INDEX(NetCF,A942),INDEX(NetCF,A942)+(INDEX(BEL,(A942+1))*INDEX(DiscountFactor,A942)))</f>
        <v>-1.2888455057249193</v>
      </c>
      <c r="K942" s="26"/>
    </row>
    <row r="943" spans="1:11" x14ac:dyDescent="0.2">
      <c r="A943" s="9">
        <v>942</v>
      </c>
      <c r="B943" s="24">
        <f t="shared" si="14"/>
        <v>100</v>
      </c>
      <c r="C943" s="25" cm="1">
        <f t="array" ref="C943">IF(A943=1,1,INDEX(PolicyHoldersInforce,(A943-1))-INDEX(Deaths,(A943-1))-INDEX(Lapses,(A943-1)))</f>
        <v>1.2419362216688988E-5</v>
      </c>
      <c r="D943" s="25" cm="1">
        <f t="array" ref="D943">(INDEX(PolicyHoldersInforce,A943)-INDEX(Deaths,A943))*INDEX(LapseRateFactor,(DurationInforce+A943))</f>
        <v>1.0551563859876829E-7</v>
      </c>
      <c r="E943" s="25" cm="1">
        <f t="array" ref="E943">INDEX(PolicyHoldersInforce,A943)*INDEX(QxFactor,INDEX(Age,A943),QxIndex)</f>
        <v>3.4885952037801711E-7</v>
      </c>
      <c r="F943" s="26" cm="1">
        <f t="array" ref="F943">INDEX(Deaths,A943)*SumAssured</f>
        <v>0.17442976018900855</v>
      </c>
      <c r="G943" s="26" cm="1">
        <f t="array" ref="G943">INDEX(PolicyHoldersInforce,A943)*Premium</f>
        <v>5.5390355486432887E-4</v>
      </c>
      <c r="H943" s="26" cm="1">
        <f t="array" ref="H943">INDEX(PolicyHoldersInforce,A943)*INDEX(EscalatedExpense,A943)</f>
        <v>2.8488100979608432E-3</v>
      </c>
      <c r="I943" s="26" cm="1">
        <f t="array" ref="I943">INDEX(PremiumsReceived,A943)-INDEX(ExpensesPaid,A943)-INDEX(DeathBenefitsPaid,A943)</f>
        <v>-0.17672466673210507</v>
      </c>
      <c r="J943" s="26" cm="1">
        <f t="array" ref="J943">IF(A943=MaxT,INDEX(NetCF,A943),INDEX(NetCF,A943)+(INDEX(BEL,(A943+1))*INDEX(DiscountFactor,A943)))</f>
        <v>-1.1108023432850787</v>
      </c>
      <c r="K943" s="26"/>
    </row>
    <row r="944" spans="1:11" x14ac:dyDescent="0.2">
      <c r="A944" s="9">
        <v>943</v>
      </c>
      <c r="B944" s="24">
        <f t="shared" si="14"/>
        <v>100</v>
      </c>
      <c r="C944" s="25" cm="1">
        <f t="array" ref="C944">IF(A944=1,1,INDEX(PolicyHoldersInforce,(A944-1))-INDEX(Deaths,(A944-1))-INDEX(Lapses,(A944-1)))</f>
        <v>1.1964987057712203E-5</v>
      </c>
      <c r="D944" s="25" cm="1">
        <f t="array" ref="D944">(INDEX(PolicyHoldersInforce,A944)-INDEX(Deaths,A944))*INDEX(LapseRateFactor,(DurationInforce+A944))</f>
        <v>1.0165524027666878E-7</v>
      </c>
      <c r="E944" s="25" cm="1">
        <f t="array" ref="E944">INDEX(PolicyHoldersInforce,A944)*INDEX(QxFactor,INDEX(Age,A944),QxIndex)</f>
        <v>3.3609613549023938E-7</v>
      </c>
      <c r="F944" s="26" cm="1">
        <f t="array" ref="F944">INDEX(Deaths,A944)*SumAssured</f>
        <v>0.16804806774511968</v>
      </c>
      <c r="G944" s="26" cm="1">
        <f t="array" ref="G944">INDEX(PolicyHoldersInforce,A944)*Premium</f>
        <v>5.3363842277396429E-4</v>
      </c>
      <c r="H944" s="26" cm="1">
        <f t="array" ref="H944">INDEX(PolicyHoldersInforce,A944)*INDEX(EscalatedExpense,A944)</f>
        <v>2.7557652188697104E-3</v>
      </c>
      <c r="I944" s="26" cm="1">
        <f t="array" ref="I944">INDEX(PremiumsReceived,A944)-INDEX(ExpensesPaid,A944)-INDEX(DeathBenefitsPaid,A944)</f>
        <v>-0.17027019454121542</v>
      </c>
      <c r="J944" s="26" cm="1">
        <f t="array" ref="J944">IF(A944=MaxT,INDEX(NetCF,A944),INDEX(NetCF,A944)+(INDEX(BEL,(A944+1))*INDEX(DiscountFactor,A944)))</f>
        <v>-0.93862434687555329</v>
      </c>
      <c r="K944" s="26"/>
    </row>
    <row r="945" spans="1:11" x14ac:dyDescent="0.2">
      <c r="A945" s="9">
        <v>944</v>
      </c>
      <c r="B945" s="24">
        <f t="shared" si="14"/>
        <v>100</v>
      </c>
      <c r="C945" s="25" cm="1">
        <f t="array" ref="C945">IF(A945=1,1,INDEX(PolicyHoldersInforce,(A945-1))-INDEX(Deaths,(A945-1))-INDEX(Lapses,(A945-1)))</f>
        <v>1.1527235681945295E-5</v>
      </c>
      <c r="D945" s="25" cm="1">
        <f t="array" ref="D945">(INDEX(PolicyHoldersInforce,A945)-INDEX(Deaths,A945))*INDEX(LapseRateFactor,(DurationInforce+A945))</f>
        <v>9.7936078603498021E-8</v>
      </c>
      <c r="E945" s="25" cm="1">
        <f t="array" ref="E945">INDEX(PolicyHoldersInforce,A945)*INDEX(QxFactor,INDEX(Age,A945),QxIndex)</f>
        <v>3.237997121852128E-7</v>
      </c>
      <c r="F945" s="26" cm="1">
        <f t="array" ref="F945">INDEX(Deaths,A945)*SumAssured</f>
        <v>0.1618998560926064</v>
      </c>
      <c r="G945" s="26" cm="1">
        <f t="array" ref="G945">INDEX(PolicyHoldersInforce,A945)*Premium</f>
        <v>5.141147114147602E-4</v>
      </c>
      <c r="H945" s="26" cm="1">
        <f t="array" ref="H945">INDEX(PolicyHoldersInforce,A945)*INDEX(EscalatedExpense,A945)</f>
        <v>2.6657592750629218E-3</v>
      </c>
      <c r="I945" s="26" cm="1">
        <f t="array" ref="I945">INDEX(PremiumsReceived,A945)-INDEX(ExpensesPaid,A945)-INDEX(DeathBenefitsPaid,A945)</f>
        <v>-0.16405150065625457</v>
      </c>
      <c r="J945" s="26" cm="1">
        <f t="array" ref="J945">IF(A945=MaxT,INDEX(NetCF,A945),INDEX(NetCF,A945)+(INDEX(BEL,(A945+1))*INDEX(DiscountFactor,A945)))</f>
        <v>-0.77209415502291656</v>
      </c>
      <c r="K945" s="26"/>
    </row>
    <row r="946" spans="1:11" x14ac:dyDescent="0.2">
      <c r="A946" s="9">
        <v>945</v>
      </c>
      <c r="B946" s="24">
        <f t="shared" si="14"/>
        <v>100</v>
      </c>
      <c r="C946" s="25" cm="1">
        <f t="array" ref="C946">IF(A946=1,1,INDEX(PolicyHoldersInforce,(A946-1))-INDEX(Deaths,(A946-1))-INDEX(Lapses,(A946-1)))</f>
        <v>1.1105499891156584E-5</v>
      </c>
      <c r="D946" s="25" cm="1">
        <f t="array" ref="D946">(INDEX(PolicyHoldersInforce,A946)-INDEX(Deaths,A946))*INDEX(LapseRateFactor,(DurationInforce+A946))</f>
        <v>9.435298629097739E-8</v>
      </c>
      <c r="E946" s="25" cm="1">
        <f t="array" ref="E946">INDEX(PolicyHoldersInforce,A946)*INDEX(QxFactor,INDEX(Age,A946),QxIndex)</f>
        <v>3.1195316619244947E-7</v>
      </c>
      <c r="F946" s="26" cm="1">
        <f t="array" ref="F946">INDEX(Deaths,A946)*SumAssured</f>
        <v>0.15597658309622472</v>
      </c>
      <c r="G946" s="26" cm="1">
        <f t="array" ref="G946">INDEX(PolicyHoldersInforce,A946)*Premium</f>
        <v>4.9530529514558367E-4</v>
      </c>
      <c r="H946" s="26" cm="1">
        <f t="array" ref="H946">INDEX(PolicyHoldersInforce,A946)*INDEX(EscalatedExpense,A946)</f>
        <v>2.5786930119898461E-3</v>
      </c>
      <c r="I946" s="26" cm="1">
        <f t="array" ref="I946">INDEX(PremiumsReceived,A946)-INDEX(ExpensesPaid,A946)-INDEX(DeathBenefitsPaid,A946)</f>
        <v>-0.158059970813069</v>
      </c>
      <c r="J946" s="26" cm="1">
        <f t="array" ref="J946">IF(A946=MaxT,INDEX(NetCF,A946),INDEX(NetCF,A946)+(INDEX(BEL,(A946+1))*INDEX(DiscountFactor,A946)))</f>
        <v>-0.61100233273267712</v>
      </c>
      <c r="K946" s="26"/>
    </row>
    <row r="947" spans="1:11" x14ac:dyDescent="0.2">
      <c r="A947" s="9">
        <v>946</v>
      </c>
      <c r="B947" s="24">
        <f t="shared" si="14"/>
        <v>100</v>
      </c>
      <c r="C947" s="25" cm="1">
        <f t="array" ref="C947">IF(A947=1,1,INDEX(PolicyHoldersInforce,(A947-1))-INDEX(Deaths,(A947-1))-INDEX(Lapses,(A947-1)))</f>
        <v>1.0699193738673157E-5</v>
      </c>
      <c r="D947" s="25" cm="1">
        <f t="array" ref="D947">(INDEX(PolicyHoldersInforce,A947)-INDEX(Deaths,A947))*INDEX(LapseRateFactor,(DurationInforce+A947))</f>
        <v>9.0900985101392398E-8</v>
      </c>
      <c r="E947" s="25" cm="1">
        <f t="array" ref="E947">INDEX(PolicyHoldersInforce,A947)*INDEX(QxFactor,INDEX(Age,A947),QxIndex)</f>
        <v>3.0054003828709435E-7</v>
      </c>
      <c r="F947" s="26" cm="1">
        <f t="array" ref="F947">INDEX(Deaths,A947)*SumAssured</f>
        <v>0.15027001914354718</v>
      </c>
      <c r="G947" s="26" cm="1">
        <f t="array" ref="G947">INDEX(PolicyHoldersInforce,A947)*Premium</f>
        <v>4.7718404074482284E-4</v>
      </c>
      <c r="H947" s="26" cm="1">
        <f t="array" ref="H947">INDEX(PolicyHoldersInforce,A947)*INDEX(EscalatedExpense,A947)</f>
        <v>2.4944704168489884E-3</v>
      </c>
      <c r="I947" s="26" cm="1">
        <f t="array" ref="I947">INDEX(PremiumsReceived,A947)-INDEX(ExpensesPaid,A947)-INDEX(DeathBenefitsPaid,A947)</f>
        <v>-0.15228730551965133</v>
      </c>
      <c r="J947" s="26" cm="1">
        <f t="array" ref="J947">IF(A947=MaxT,INDEX(NetCF,A947),INDEX(NetCF,A947)+(INDEX(BEL,(A947+1))*INDEX(DiscountFactor,A947)))</f>
        <v>-0.45514708176943774</v>
      </c>
      <c r="K947" s="26"/>
    </row>
    <row r="948" spans="1:11" x14ac:dyDescent="0.2">
      <c r="A948" s="9">
        <v>947</v>
      </c>
      <c r="B948" s="24">
        <f t="shared" si="14"/>
        <v>100</v>
      </c>
      <c r="C948" s="25" cm="1">
        <f t="array" ref="C948">IF(A948=1,1,INDEX(PolicyHoldersInforce,(A948-1))-INDEX(Deaths,(A948-1))-INDEX(Lapses,(A948-1)))</f>
        <v>1.030775271528467E-5</v>
      </c>
      <c r="D948" s="25" cm="1">
        <f t="array" ref="D948">(INDEX(PolicyHoldersInforce,A948)-INDEX(Deaths,A948))*INDEX(LapseRateFactor,(DurationInforce+A948))</f>
        <v>8.7575278930983035E-8</v>
      </c>
      <c r="E948" s="25" cm="1">
        <f t="array" ref="E948">INDEX(PolicyHoldersInforce,A948)*INDEX(QxFactor,INDEX(Age,A948),QxIndex)</f>
        <v>2.8954447142198732E-7</v>
      </c>
      <c r="F948" s="26" cm="1">
        <f t="array" ref="F948">INDEX(Deaths,A948)*SumAssured</f>
        <v>0.14477223571099365</v>
      </c>
      <c r="G948" s="26" cm="1">
        <f t="array" ref="G948">INDEX(PolicyHoldersInforce,A948)*Premium</f>
        <v>4.597257711016963E-4</v>
      </c>
      <c r="H948" s="26" cm="1">
        <f t="array" ref="H948">INDEX(PolicyHoldersInforce,A948)*INDEX(EscalatedExpense,A948)</f>
        <v>2.412998612709339E-3</v>
      </c>
      <c r="I948" s="26" cm="1">
        <f t="array" ref="I948">INDEX(PremiumsReceived,A948)-INDEX(ExpensesPaid,A948)-INDEX(DeathBenefitsPaid,A948)</f>
        <v>-0.1467255085526013</v>
      </c>
      <c r="J948" s="26" cm="1">
        <f t="array" ref="J948">IF(A948=MaxT,INDEX(NetCF,A948),INDEX(NetCF,A948)+(INDEX(BEL,(A948+1))*INDEX(DiscountFactor,A948)))</f>
        <v>-0.30433396152489067</v>
      </c>
      <c r="K948" s="26"/>
    </row>
    <row r="949" spans="1:11" x14ac:dyDescent="0.2">
      <c r="A949" s="9">
        <v>948</v>
      </c>
      <c r="B949" s="24">
        <f t="shared" si="14"/>
        <v>101</v>
      </c>
      <c r="C949" s="25" cm="1">
        <f t="array" ref="C949">IF(A949=1,1,INDEX(PolicyHoldersInforce,(A949-1))-INDEX(Deaths,(A949-1))-INDEX(Lapses,(A949-1)))</f>
        <v>9.9306329649317007E-6</v>
      </c>
      <c r="D949" s="25" cm="1">
        <f t="array" ref="D949">(INDEX(PolicyHoldersInforce,A949)-INDEX(Deaths,A949))*INDEX(LapseRateFactor,(DurationInforce+A949))</f>
        <v>8.4073879496916153E-8</v>
      </c>
      <c r="E949" s="25" cm="1">
        <f t="array" ref="E949">INDEX(PolicyHoldersInforce,A949)*INDEX(QxFactor,INDEX(Age,A949),QxIndex)</f>
        <v>3.1296867712160724E-7</v>
      </c>
      <c r="F949" s="26" cm="1">
        <f t="array" ref="F949">INDEX(Deaths,A949)*SumAssured</f>
        <v>0.15648433856080363</v>
      </c>
      <c r="G949" s="26" cm="1">
        <f t="array" ref="G949">INDEX(PolicyHoldersInforce,A949)*Premium</f>
        <v>4.4290623023595386E-4</v>
      </c>
      <c r="H949" s="26" cm="1">
        <f t="array" ref="H949">INDEX(PolicyHoldersInforce,A949)*INDEX(EscalatedExpense,A949)</f>
        <v>2.3341877560898281E-3</v>
      </c>
      <c r="I949" s="26" cm="1">
        <f t="array" ref="I949">INDEX(PremiumsReceived,A949)-INDEX(ExpensesPaid,A949)-INDEX(DeathBenefitsPaid,A949)</f>
        <v>-0.15837562008665751</v>
      </c>
      <c r="J949" s="26" cm="1">
        <f t="array" ref="J949">IF(A949=MaxT,INDEX(NetCF,A949),INDEX(NetCF,A949)+(INDEX(BEL,(A949+1))*INDEX(DiscountFactor,A949)))</f>
        <v>-0.15837562008665751</v>
      </c>
      <c r="K949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F933-7C34-484B-8C03-A9A280757443}">
  <dimension ref="A1:A10"/>
  <sheetViews>
    <sheetView workbookViewId="0">
      <pane ySplit="1" topLeftCell="A2" activePane="bottomLeft" state="frozen"/>
      <selection pane="bottomLeft" activeCell="I28" sqref="I28"/>
    </sheetView>
  </sheetViews>
  <sheetFormatPr defaultRowHeight="13.8" x14ac:dyDescent="0.3"/>
  <cols>
    <col min="1" max="1" width="15.33203125" style="1" bestFit="1" customWidth="1"/>
    <col min="2" max="16384" width="8.88671875" style="1"/>
  </cols>
  <sheetData>
    <row r="1" spans="1:1" s="2" customFormat="1" x14ac:dyDescent="0.3">
      <c r="A1" s="2" t="s">
        <v>36</v>
      </c>
    </row>
    <row r="2" spans="1:1" x14ac:dyDescent="0.3">
      <c r="A2" s="3" t="s">
        <v>26</v>
      </c>
    </row>
    <row r="3" spans="1:1" x14ac:dyDescent="0.3">
      <c r="A3" s="4" t="s">
        <v>27</v>
      </c>
    </row>
    <row r="4" spans="1:1" x14ac:dyDescent="0.3">
      <c r="A4" s="4" t="s">
        <v>28</v>
      </c>
    </row>
    <row r="5" spans="1:1" x14ac:dyDescent="0.3">
      <c r="A5" s="4" t="s">
        <v>31</v>
      </c>
    </row>
    <row r="6" spans="1:1" x14ac:dyDescent="0.3">
      <c r="A6" s="4" t="s">
        <v>32</v>
      </c>
    </row>
    <row r="7" spans="1:1" x14ac:dyDescent="0.3">
      <c r="A7" s="3" t="s">
        <v>33</v>
      </c>
    </row>
    <row r="8" spans="1:1" x14ac:dyDescent="0.3">
      <c r="A8" s="3" t="s">
        <v>34</v>
      </c>
    </row>
    <row r="9" spans="1:1" x14ac:dyDescent="0.3">
      <c r="A9" s="4"/>
    </row>
    <row r="10" spans="1:1" x14ac:dyDescent="0.3">
      <c r="A10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ADEB-FA5C-439F-B97A-238C9DBFEB8F}">
  <dimension ref="A1:B4"/>
  <sheetViews>
    <sheetView workbookViewId="0">
      <pane ySplit="1" topLeftCell="A2" activePane="bottomLeft" state="frozen"/>
      <selection pane="bottomLeft" activeCell="B4" sqref="B4"/>
    </sheetView>
  </sheetViews>
  <sheetFormatPr defaultRowHeight="13.8" x14ac:dyDescent="0.3"/>
  <cols>
    <col min="1" max="1" width="11.5546875" style="1" bestFit="1" customWidth="1"/>
    <col min="2" max="16384" width="8.88671875" style="1"/>
  </cols>
  <sheetData>
    <row r="1" spans="1:2" s="2" customFormat="1" x14ac:dyDescent="0.3">
      <c r="A1" s="2" t="s">
        <v>2</v>
      </c>
      <c r="B1" s="2" t="s">
        <v>35</v>
      </c>
    </row>
    <row r="2" spans="1:2" x14ac:dyDescent="0.3">
      <c r="A2" s="1" t="s">
        <v>23</v>
      </c>
      <c r="B2" s="1" t="b">
        <f>CurrentAge&lt;=30</f>
        <v>1</v>
      </c>
    </row>
    <row r="3" spans="1:2" x14ac:dyDescent="0.3">
      <c r="A3" s="1" t="s">
        <v>24</v>
      </c>
      <c r="B3" s="1" t="b">
        <f>AND(CurrentAge&gt;30,CurrentAge&lt;60)</f>
        <v>0</v>
      </c>
    </row>
    <row r="4" spans="1:2" x14ac:dyDescent="0.3">
      <c r="A4" s="1" t="s">
        <v>25</v>
      </c>
      <c r="B4" s="1" t="b">
        <f>CurrentAge&gt;=60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B7A-1DE9-4688-8CB8-8840BA0DDBE3}">
  <dimension ref="A1:B2"/>
  <sheetViews>
    <sheetView workbookViewId="0">
      <pane ySplit="1" topLeftCell="A2" activePane="bottomLeft" state="frozen"/>
      <selection pane="bottomLeft" activeCell="B2" sqref="B2"/>
    </sheetView>
  </sheetViews>
  <sheetFormatPr defaultRowHeight="10.199999999999999" x14ac:dyDescent="0.2"/>
  <cols>
    <col min="1" max="1" width="3.21875" style="5" bestFit="1" customWidth="1"/>
    <col min="2" max="2" width="16.5546875" style="5" bestFit="1" customWidth="1"/>
    <col min="3" max="16384" width="8.88671875" style="5"/>
  </cols>
  <sheetData>
    <row r="1" spans="1:2" s="6" customFormat="1" x14ac:dyDescent="0.2">
      <c r="B1" s="6" t="s">
        <v>64</v>
      </c>
    </row>
    <row r="2" spans="1:2" x14ac:dyDescent="0.2">
      <c r="A2" s="5" t="s">
        <v>45</v>
      </c>
      <c r="B2" s="5" t="b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57</vt:i4>
      </vt:variant>
    </vt:vector>
  </HeadingPairs>
  <TitlesOfParts>
    <vt:vector size="68" baseType="lpstr">
      <vt:lpstr>Model</vt:lpstr>
      <vt:lpstr>Products</vt:lpstr>
      <vt:lpstr>Constants</vt:lpstr>
      <vt:lpstr>InstanceVariables</vt:lpstr>
      <vt:lpstr>SingleVariables</vt:lpstr>
      <vt:lpstr>SeriesVariables</vt:lpstr>
      <vt:lpstr>TableVariables</vt:lpstr>
      <vt:lpstr>Functions</vt:lpstr>
      <vt:lpstr>Scenarios</vt:lpstr>
      <vt:lpstr>Conditions</vt:lpstr>
      <vt:lpstr>FunctionProperties</vt:lpstr>
      <vt:lpstr>Age</vt:lpstr>
      <vt:lpstr>AgeAtInception</vt:lpstr>
      <vt:lpstr>BEL</vt:lpstr>
      <vt:lpstr>BEL_OPD</vt:lpstr>
      <vt:lpstr>cFemale</vt:lpstr>
      <vt:lpstr>cMale</vt:lpstr>
      <vt:lpstr>cNonSmoker</vt:lpstr>
      <vt:lpstr>cSmoker</vt:lpstr>
      <vt:lpstr>CurrentAge</vt:lpstr>
      <vt:lpstr>DeathBenefitsPaid</vt:lpstr>
      <vt:lpstr>Deaths</vt:lpstr>
      <vt:lpstr>DiscountFactor</vt:lpstr>
      <vt:lpstr>DurationInforce</vt:lpstr>
      <vt:lpstr>EscalatedExpense</vt:lpstr>
      <vt:lpstr>Expense</vt:lpstr>
      <vt:lpstr>ExpensesPaid</vt:lpstr>
      <vt:lpstr>Gender</vt:lpstr>
      <vt:lpstr>Inflation</vt:lpstr>
      <vt:lpstr>InflationFactor</vt:lpstr>
      <vt:lpstr>Juniors</vt:lpstr>
      <vt:lpstr>LapseRate</vt:lpstr>
      <vt:lpstr>LapseRateFactor</vt:lpstr>
      <vt:lpstr>Lapses</vt:lpstr>
      <vt:lpstr>Life</vt:lpstr>
      <vt:lpstr>MaxT</vt:lpstr>
      <vt:lpstr>MiddleAged</vt:lpstr>
      <vt:lpstr>Model_ID</vt:lpstr>
      <vt:lpstr>Model_Name</vt:lpstr>
      <vt:lpstr>Model_Version</vt:lpstr>
      <vt:lpstr>NetCF</vt:lpstr>
      <vt:lpstr>PolicyHoldersInforce</vt:lpstr>
      <vt:lpstr>Premium</vt:lpstr>
      <vt:lpstr>PremiumsReceived</vt:lpstr>
      <vt:lpstr>Qx</vt:lpstr>
      <vt:lpstr>QxFactor</vt:lpstr>
      <vt:lpstr>QxIndex</vt:lpstr>
      <vt:lpstr>Seniors</vt:lpstr>
      <vt:lpstr>ShockExpense</vt:lpstr>
      <vt:lpstr>ShockExpense_Expense</vt:lpstr>
      <vt:lpstr>ShockExpense_Inflation</vt:lpstr>
      <vt:lpstr>ShockLapseDown</vt:lpstr>
      <vt:lpstr>ShockLapseDown_LapseRate</vt:lpstr>
      <vt:lpstr>ShockLapseUp</vt:lpstr>
      <vt:lpstr>ShockLapseUp_LapseRate</vt:lpstr>
      <vt:lpstr>ShockLongevity</vt:lpstr>
      <vt:lpstr>ShockLongevity_Qx</vt:lpstr>
      <vt:lpstr>ShockMortality</vt:lpstr>
      <vt:lpstr>ShockMortality_Qx</vt:lpstr>
      <vt:lpstr>ShockYieldDown</vt:lpstr>
      <vt:lpstr>ShockYieldDown_Yield</vt:lpstr>
      <vt:lpstr>ShockYieldUp</vt:lpstr>
      <vt:lpstr>ShockYieldUp_Yield</vt:lpstr>
      <vt:lpstr>Smoker</vt:lpstr>
      <vt:lpstr>SumAssured</vt:lpstr>
      <vt:lpstr>Yield</vt:lpstr>
      <vt:lpstr>YieldDown</vt:lpstr>
      <vt:lpstr>YieldUp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Farnaby</cp:lastModifiedBy>
  <dcterms:created xsi:type="dcterms:W3CDTF">2022-03-24T08:56:11Z</dcterms:created>
  <dcterms:modified xsi:type="dcterms:W3CDTF">2022-10-03T05:07:14Z</dcterms:modified>
</cp:coreProperties>
</file>